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comments1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Resource Planning\IRP\2023 IRP (all files)\2023 IRP CEC Package\Submitted to CEC\"/>
    </mc:Choice>
  </mc:AlternateContent>
  <xr:revisionPtr revIDLastSave="0" documentId="13_ncr:1_{6BE37A1E-8D27-4CD2-8C5B-CCC435D9E3B5}" xr6:coauthVersionLast="47" xr6:coauthVersionMax="47" xr10:uidLastSave="{00000000-0000-0000-0000-000000000000}"/>
  <bookViews>
    <workbookView xWindow="-110" yWindow="-110" windowWidth="19420" windowHeight="10420" activeTab="1" xr2:uid="{00000000-000D-0000-FFFF-FFFF00000000}"/>
  </bookViews>
  <sheets>
    <sheet name="Cover sheet" sheetId="2" r:id="rId1"/>
    <sheet name="Admin Info" sheetId="3" r:id="rId2"/>
    <sheet name="CRAT - Scenario 1" sheetId="40" r:id="rId3"/>
    <sheet name="EBT - Scenario 1" sheetId="41" r:id="rId4"/>
    <sheet name="GEAT - Scenario 1" sheetId="42" r:id="rId5"/>
    <sheet name="RPT - Scenario 1" sheetId="43" r:id="rId6"/>
    <sheet name="CRAT - Scenario 2" sheetId="44" r:id="rId7"/>
    <sheet name="EBT - Scenario 2" sheetId="45" r:id="rId8"/>
    <sheet name="GEAT - Scenario 2" sheetId="46" r:id="rId9"/>
    <sheet name="RPT - Scenario 2" sheetId="47" r:id="rId10"/>
    <sheet name="CRAT - Scenario 3" sheetId="52" r:id="rId11"/>
    <sheet name="EBT - Scenario 3" sheetId="53" r:id="rId12"/>
    <sheet name="GEAT - Scenario 3" sheetId="54" r:id="rId13"/>
    <sheet name="RPT - Scenario 3" sheetId="55" r:id="rId14"/>
    <sheet name="CRAT - Scenario 4" sheetId="56" r:id="rId15"/>
    <sheet name="EBT - Scenario 4" sheetId="57" r:id="rId16"/>
    <sheet name="GEAT - Scenario 4" sheetId="58" r:id="rId17"/>
    <sheet name="RPT - Scenario 4" sheetId="59" r:id="rId18"/>
    <sheet name="CRAT - Scenario 5" sheetId="60" r:id="rId19"/>
    <sheet name="EBT - Scenario 5" sheetId="61" r:id="rId20"/>
    <sheet name="GEAT - Scenario 5" sheetId="62" r:id="rId21"/>
    <sheet name="RPT - Scenario 5" sheetId="63" r:id="rId22"/>
  </sheets>
  <externalReferences>
    <externalReference r:id="rId23"/>
    <externalReference r:id="rId24"/>
    <externalReference r:id="rId25"/>
    <externalReference r:id="rId26"/>
    <externalReference r:id="rId27"/>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_drop">#REF!</definedName>
    <definedName name="c_list">#REF!</definedName>
    <definedName name="c_name">#REF!</definedName>
    <definedName name="CA_drop">#REF!</definedName>
    <definedName name="CA_rng">#REF!</definedName>
    <definedName name="CA_sh">#REF!</definedName>
    <definedName name="CRAT_scenarios">#REF!</definedName>
    <definedName name="customer">#REF!</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db">#REF!</definedName>
    <definedName name="E" hidden="1">{#N/A,#N/A,FALSE,"DI 2 YEAR MASTER SCHEDULE"}</definedName>
    <definedName name="EBT_scenarios">#REF!</definedName>
    <definedName name="F" hidden="1">{"Japan_Capers_Ed_Pub",#N/A,FALSE,"DI 2 YEAR MASTER SCHEDULE"}</definedName>
    <definedName name="fpath">#REF!</definedName>
    <definedName name="G" hidden="1">{#N/A,#N/A,FALSE,"DI 2 YEAR MASTER SCHEDULE"}</definedName>
    <definedName name="GEAT_scenarios">#REF!</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intcat">#REF!</definedName>
    <definedName name="intsec">#REF!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strn">[3]Controls!$B$1</definedName>
    <definedName name="lstrn_1">#REF!</definedName>
    <definedName name="lstrn_2">#REF!</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drn">[3]Controls!$B$3</definedName>
    <definedName name="ndrn_1">#REF!</definedName>
    <definedName name="ndrn_2">#REF!</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 - Scenario 1'!$10:$10</definedName>
    <definedName name="_xlnm.Print_Titles" localSheetId="6">'CRAT - Scenario 2'!$10:$10</definedName>
    <definedName name="_xlnm.Print_Titles" localSheetId="10">'CRAT - Scenario 3'!$10:$10</definedName>
    <definedName name="_xlnm.Print_Titles" localSheetId="14">'CRAT - Scenario 4'!$10:$10</definedName>
    <definedName name="_xlnm.Print_Titles" localSheetId="18">'CRAT - Scenario 5'!$10:$10</definedName>
    <definedName name="_xlnm.Print_Titles" localSheetId="3">'EBT - Scenario 1'!$10:$10</definedName>
    <definedName name="_xlnm.Print_Titles" localSheetId="7">'EBT - Scenario 2'!$10:$10</definedName>
    <definedName name="_xlnm.Print_Titles" localSheetId="11">'EBT - Scenario 3'!$10:$10</definedName>
    <definedName name="_xlnm.Print_Titles" localSheetId="15">'EBT - Scenario 4'!$10:$10</definedName>
    <definedName name="_xlnm.Print_Titles" localSheetId="19">'EBT - Scenario 5'!$10:$10</definedName>
    <definedName name="provider">#REF!</definedName>
    <definedName name="RA_drop">#REF!</definedName>
    <definedName name="RA_rng">#REF!</definedName>
    <definedName name="RA_sh">#REF!</definedName>
    <definedName name="RPT_scenarios">#REF!</definedName>
    <definedName name="runs">#REF!</definedName>
    <definedName name="Rwvu.CapersView." hidden="1">'[2]THREE VARIABLES'!$A$1:$M$65536</definedName>
    <definedName name="Rwvu.Japan_Capers_Ed_Pub." hidden="1">'[2]THREE VARIABLES'!$A$1:$M$65536</definedName>
    <definedName name="Rwvu.KJP_CC." hidden="1">'[2]THREE VARIABLES'!$A$1:$M$65536</definedName>
    <definedName name="sc_drop">#REF!</definedName>
    <definedName name="sc_full">#REF!</definedName>
    <definedName name="sc_list">#REF!</definedName>
    <definedName name="sc_offset">#REF!</definedName>
    <definedName name="scenario_list">#REF!</definedName>
    <definedName name="srvr">#REF!</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[4]Lists!$A$52:$A$53</definedName>
    <definedName name="YESNO" localSheetId="9">[4]Lists!$A$52:$A$53</definedName>
    <definedName name="YESNO" localSheetId="13">[4]Lists!$A$52:$A$53</definedName>
    <definedName name="YESNO" localSheetId="17">[4]Lists!$A$52:$A$53</definedName>
    <definedName name="YESNO" localSheetId="21">[4]Lists!$A$52:$A$53</definedName>
    <definedName name="YESNO">[5]Lists!$A$52:$A$53</definedName>
    <definedName name="Z_046A23F8_4D15_41E0_A67E_1D05CF2E9CA4_.wvu.PrintTitles" localSheetId="2" hidden="1">'CRAT - Scenario 1'!$10:$10</definedName>
    <definedName name="Z_046A23F8_4D15_41E0_A67E_1D05CF2E9CA4_.wvu.PrintTitles" localSheetId="6" hidden="1">'CRAT - Scenario 2'!$10:$10</definedName>
    <definedName name="Z_046A23F8_4D15_41E0_A67E_1D05CF2E9CA4_.wvu.PrintTitles" localSheetId="10" hidden="1">'CRAT - Scenario 3'!$10:$10</definedName>
    <definedName name="Z_046A23F8_4D15_41E0_A67E_1D05CF2E9CA4_.wvu.PrintTitles" localSheetId="14" hidden="1">'CRAT - Scenario 4'!$10:$10</definedName>
    <definedName name="Z_046A23F8_4D15_41E0_A67E_1D05CF2E9CA4_.wvu.PrintTitles" localSheetId="18" hidden="1">'CRAT - Scenario 5'!$10:$10</definedName>
    <definedName name="Z_046A23F8_4D15_41E0_A67E_1D05CF2E9CA4_.wvu.PrintTitles" localSheetId="3" hidden="1">'EBT - Scenario 1'!$10:$10</definedName>
    <definedName name="Z_046A23F8_4D15_41E0_A67E_1D05CF2E9CA4_.wvu.PrintTitles" localSheetId="7" hidden="1">'EBT - Scenario 2'!$10:$10</definedName>
    <definedName name="Z_046A23F8_4D15_41E0_A67E_1D05CF2E9CA4_.wvu.PrintTitles" localSheetId="11" hidden="1">'EBT - Scenario 3'!$10:$10</definedName>
    <definedName name="Z_046A23F8_4D15_41E0_A67E_1D05CF2E9CA4_.wvu.PrintTitles" localSheetId="15" hidden="1">'EBT - Scenario 4'!$10:$10</definedName>
    <definedName name="Z_046A23F8_4D15_41E0_A67E_1D05CF2E9CA4_.wvu.PrintTitles" localSheetId="19" hidden="1">'EBT - Scenario 5'!$10:$10</definedName>
    <definedName name="Z_046A23F8_4D15_41E0_A67E_1D05CF2E9CA4_.wvu.PrintTitles" localSheetId="4" hidden="1">'GEAT - Scenario 1'!#REF!</definedName>
    <definedName name="Z_046A23F8_4D15_41E0_A67E_1D05CF2E9CA4_.wvu.PrintTitles" localSheetId="8" hidden="1">'GEAT - Scenario 2'!#REF!</definedName>
    <definedName name="Z_046A23F8_4D15_41E0_A67E_1D05CF2E9CA4_.wvu.PrintTitles" localSheetId="12" hidden="1">'GEAT - Scenario 3'!#REF!</definedName>
    <definedName name="Z_046A23F8_4D15_41E0_A67E_1D05CF2E9CA4_.wvu.PrintTitles" localSheetId="16" hidden="1">'GEAT - Scenario 4'!#REF!</definedName>
    <definedName name="Z_046A23F8_4D15_41E0_A67E_1D05CF2E9CA4_.wvu.PrintTitles" localSheetId="20" hidden="1">'GEAT - Scenario 5'!#REF!</definedName>
    <definedName name="Z_046A23F8_4D15_41E0_A67E_1D05CF2E9CA4_.wvu.PrintTitles" localSheetId="5" hidden="1">'RPT - Scenario 1'!#REF!</definedName>
    <definedName name="Z_046A23F8_4D15_41E0_A67E_1D05CF2E9CA4_.wvu.PrintTitles" localSheetId="9" hidden="1">'RPT - Scenario 2'!#REF!</definedName>
    <definedName name="Z_046A23F8_4D15_41E0_A67E_1D05CF2E9CA4_.wvu.PrintTitles" localSheetId="13" hidden="1">'RPT - Scenario 3'!#REF!</definedName>
    <definedName name="Z_046A23F8_4D15_41E0_A67E_1D05CF2E9CA4_.wvu.PrintTitles" localSheetId="17" hidden="1">'RPT - Scenario 4'!#REF!</definedName>
    <definedName name="Z_046A23F8_4D15_41E0_A67E_1D05CF2E9CA4_.wvu.PrintTitles" localSheetId="21" hidden="1">'RPT - Scenario 5'!#REF!</definedName>
    <definedName name="Z_3EAFDB81_3C7B_4EC4_BD53_8A6926C61C4D_.wvu.PrintTitles" localSheetId="2" hidden="1">'CRAT - Scenario 1'!$10:$10</definedName>
    <definedName name="Z_3EAFDB81_3C7B_4EC4_BD53_8A6926C61C4D_.wvu.PrintTitles" localSheetId="6" hidden="1">'CRAT - Scenario 2'!$10:$10</definedName>
    <definedName name="Z_3EAFDB81_3C7B_4EC4_BD53_8A6926C61C4D_.wvu.PrintTitles" localSheetId="10" hidden="1">'CRAT - Scenario 3'!$10:$10</definedName>
    <definedName name="Z_3EAFDB81_3C7B_4EC4_BD53_8A6926C61C4D_.wvu.PrintTitles" localSheetId="14" hidden="1">'CRAT - Scenario 4'!$10:$10</definedName>
    <definedName name="Z_3EAFDB81_3C7B_4EC4_BD53_8A6926C61C4D_.wvu.PrintTitles" localSheetId="18" hidden="1">'CRAT - Scenario 5'!$10:$10</definedName>
    <definedName name="Z_3EAFDB81_3C7B_4EC4_BD53_8A6926C61C4D_.wvu.PrintTitles" localSheetId="3" hidden="1">'EBT - Scenario 1'!$10:$10</definedName>
    <definedName name="Z_3EAFDB81_3C7B_4EC4_BD53_8A6926C61C4D_.wvu.PrintTitles" localSheetId="7" hidden="1">'EBT - Scenario 2'!$10:$10</definedName>
    <definedName name="Z_3EAFDB81_3C7B_4EC4_BD53_8A6926C61C4D_.wvu.PrintTitles" localSheetId="11" hidden="1">'EBT - Scenario 3'!$10:$10</definedName>
    <definedName name="Z_3EAFDB81_3C7B_4EC4_BD53_8A6926C61C4D_.wvu.PrintTitles" localSheetId="15" hidden="1">'EBT - Scenario 4'!$10:$10</definedName>
    <definedName name="Z_3EAFDB81_3C7B_4EC4_BD53_8A6926C61C4D_.wvu.PrintTitles" localSheetId="19" hidden="1">'EBT - Scenario 5'!$10:$10</definedName>
    <definedName name="Z_3EAFDB81_3C7B_4EC4_BD53_8A6926C61C4D_.wvu.PrintTitles" localSheetId="4" hidden="1">'GEAT - Scenario 1'!#REF!</definedName>
    <definedName name="Z_3EAFDB81_3C7B_4EC4_BD53_8A6926C61C4D_.wvu.PrintTitles" localSheetId="8" hidden="1">'GEAT - Scenario 2'!#REF!</definedName>
    <definedName name="Z_3EAFDB81_3C7B_4EC4_BD53_8A6926C61C4D_.wvu.PrintTitles" localSheetId="12" hidden="1">'GEAT - Scenario 3'!#REF!</definedName>
    <definedName name="Z_3EAFDB81_3C7B_4EC4_BD53_8A6926C61C4D_.wvu.PrintTitles" localSheetId="16" hidden="1">'GEAT - Scenario 4'!#REF!</definedName>
    <definedName name="Z_3EAFDB81_3C7B_4EC4_BD53_8A6926C61C4D_.wvu.PrintTitles" localSheetId="20" hidden="1">'GEAT - Scenario 5'!#REF!</definedName>
    <definedName name="Z_3EAFDB81_3C7B_4EC4_BD53_8A6926C61C4D_.wvu.PrintTitles" localSheetId="5" hidden="1">'RPT - Scenario 1'!#REF!</definedName>
    <definedName name="Z_3EAFDB81_3C7B_4EC4_BD53_8A6926C61C4D_.wvu.PrintTitles" localSheetId="9" hidden="1">'RPT - Scenario 2'!#REF!</definedName>
    <definedName name="Z_3EAFDB81_3C7B_4EC4_BD53_8A6926C61C4D_.wvu.PrintTitles" localSheetId="13" hidden="1">'RPT - Scenario 3'!#REF!</definedName>
    <definedName name="Z_3EAFDB81_3C7B_4EC4_BD53_8A6926C61C4D_.wvu.PrintTitles" localSheetId="17" hidden="1">'RPT - Scenario 4'!#REF!</definedName>
    <definedName name="Z_3EAFDB81_3C7B_4EC4_BD53_8A6926C61C4D_.wvu.PrintTitles" localSheetId="21" hidden="1">'RPT - Scenario 5'!#REF!</definedName>
    <definedName name="Z_8273F839_864F_40CA_9F07_FCB68AAC5FAE_.wvu.PrintTitles" localSheetId="2" hidden="1">'CRAT - Scenario 1'!$10:$10</definedName>
    <definedName name="Z_8273F839_864F_40CA_9F07_FCB68AAC5FAE_.wvu.PrintTitles" localSheetId="6" hidden="1">'CRAT - Scenario 2'!$10:$10</definedName>
    <definedName name="Z_8273F839_864F_40CA_9F07_FCB68AAC5FAE_.wvu.PrintTitles" localSheetId="10" hidden="1">'CRAT - Scenario 3'!$10:$10</definedName>
    <definedName name="Z_8273F839_864F_40CA_9F07_FCB68AAC5FAE_.wvu.PrintTitles" localSheetId="14" hidden="1">'CRAT - Scenario 4'!$10:$10</definedName>
    <definedName name="Z_8273F839_864F_40CA_9F07_FCB68AAC5FAE_.wvu.PrintTitles" localSheetId="18" hidden="1">'CRAT - Scenario 5'!$10:$10</definedName>
    <definedName name="Z_8273F839_864F_40CA_9F07_FCB68AAC5FAE_.wvu.PrintTitles" localSheetId="3" hidden="1">'EBT - Scenario 1'!$10:$10</definedName>
    <definedName name="Z_8273F839_864F_40CA_9F07_FCB68AAC5FAE_.wvu.PrintTitles" localSheetId="7" hidden="1">'EBT - Scenario 2'!$10:$10</definedName>
    <definedName name="Z_8273F839_864F_40CA_9F07_FCB68AAC5FAE_.wvu.PrintTitles" localSheetId="11" hidden="1">'EBT - Scenario 3'!$10:$10</definedName>
    <definedName name="Z_8273F839_864F_40CA_9F07_FCB68AAC5FAE_.wvu.PrintTitles" localSheetId="15" hidden="1">'EBT - Scenario 4'!$10:$10</definedName>
    <definedName name="Z_8273F839_864F_40CA_9F07_FCB68AAC5FAE_.wvu.PrintTitles" localSheetId="19" hidden="1">'EBT - Scenario 5'!$10:$10</definedName>
    <definedName name="Z_8273F839_864F_40CA_9F07_FCB68AAC5FAE_.wvu.PrintTitles" localSheetId="4" hidden="1">'GEAT - Scenario 1'!#REF!</definedName>
    <definedName name="Z_8273F839_864F_40CA_9F07_FCB68AAC5FAE_.wvu.PrintTitles" localSheetId="8" hidden="1">'GEAT - Scenario 2'!#REF!</definedName>
    <definedName name="Z_8273F839_864F_40CA_9F07_FCB68AAC5FAE_.wvu.PrintTitles" localSheetId="12" hidden="1">'GEAT - Scenario 3'!#REF!</definedName>
    <definedName name="Z_8273F839_864F_40CA_9F07_FCB68AAC5FAE_.wvu.PrintTitles" localSheetId="16" hidden="1">'GEAT - Scenario 4'!#REF!</definedName>
    <definedName name="Z_8273F839_864F_40CA_9F07_FCB68AAC5FAE_.wvu.PrintTitles" localSheetId="20" hidden="1">'GEAT - Scenario 5'!#REF!</definedName>
    <definedName name="Z_8273F839_864F_40CA_9F07_FCB68AAC5FAE_.wvu.PrintTitles" localSheetId="5" hidden="1">'RPT - Scenario 1'!#REF!</definedName>
    <definedName name="Z_8273F839_864F_40CA_9F07_FCB68AAC5FAE_.wvu.PrintTitles" localSheetId="9" hidden="1">'RPT - Scenario 2'!#REF!</definedName>
    <definedName name="Z_8273F839_864F_40CA_9F07_FCB68AAC5FAE_.wvu.PrintTitles" localSheetId="13" hidden="1">'RPT - Scenario 3'!#REF!</definedName>
    <definedName name="Z_8273F839_864F_40CA_9F07_FCB68AAC5FAE_.wvu.PrintTitles" localSheetId="17" hidden="1">'RPT - Scenario 4'!#REF!</definedName>
    <definedName name="Z_8273F839_864F_40CA_9F07_FCB68AAC5FAE_.wvu.PrintTitles" localSheetId="21" hidden="1">'RPT - Scenario 5'!#REF!</definedName>
    <definedName name="Z_9660D43C_356B_4BBC_ADDE_819E1A7545B6_.wvu.PrintTitles" localSheetId="2" hidden="1">'CRAT - Scenario 1'!$10:$10</definedName>
    <definedName name="Z_9660D43C_356B_4BBC_ADDE_819E1A7545B6_.wvu.PrintTitles" localSheetId="6" hidden="1">'CRAT - Scenario 2'!$10:$10</definedName>
    <definedName name="Z_9660D43C_356B_4BBC_ADDE_819E1A7545B6_.wvu.PrintTitles" localSheetId="10" hidden="1">'CRAT - Scenario 3'!$10:$10</definedName>
    <definedName name="Z_9660D43C_356B_4BBC_ADDE_819E1A7545B6_.wvu.PrintTitles" localSheetId="14" hidden="1">'CRAT - Scenario 4'!$10:$10</definedName>
    <definedName name="Z_9660D43C_356B_4BBC_ADDE_819E1A7545B6_.wvu.PrintTitles" localSheetId="18" hidden="1">'CRAT - Scenario 5'!$10:$10</definedName>
    <definedName name="Z_9660D43C_356B_4BBC_ADDE_819E1A7545B6_.wvu.PrintTitles" localSheetId="3" hidden="1">'EBT - Scenario 1'!$10:$10</definedName>
    <definedName name="Z_9660D43C_356B_4BBC_ADDE_819E1A7545B6_.wvu.PrintTitles" localSheetId="7" hidden="1">'EBT - Scenario 2'!$10:$10</definedName>
    <definedName name="Z_9660D43C_356B_4BBC_ADDE_819E1A7545B6_.wvu.PrintTitles" localSheetId="11" hidden="1">'EBT - Scenario 3'!$10:$10</definedName>
    <definedName name="Z_9660D43C_356B_4BBC_ADDE_819E1A7545B6_.wvu.PrintTitles" localSheetId="15" hidden="1">'EBT - Scenario 4'!$10:$10</definedName>
    <definedName name="Z_9660D43C_356B_4BBC_ADDE_819E1A7545B6_.wvu.PrintTitles" localSheetId="19" hidden="1">'EBT - Scenario 5'!$10:$10</definedName>
    <definedName name="Z_9660D43C_356B_4BBC_ADDE_819E1A7545B6_.wvu.PrintTitles" localSheetId="4" hidden="1">'GEAT - Scenario 1'!#REF!</definedName>
    <definedName name="Z_9660D43C_356B_4BBC_ADDE_819E1A7545B6_.wvu.PrintTitles" localSheetId="8" hidden="1">'GEAT - Scenario 2'!#REF!</definedName>
    <definedName name="Z_9660D43C_356B_4BBC_ADDE_819E1A7545B6_.wvu.PrintTitles" localSheetId="12" hidden="1">'GEAT - Scenario 3'!#REF!</definedName>
    <definedName name="Z_9660D43C_356B_4BBC_ADDE_819E1A7545B6_.wvu.PrintTitles" localSheetId="16" hidden="1">'GEAT - Scenario 4'!#REF!</definedName>
    <definedName name="Z_9660D43C_356B_4BBC_ADDE_819E1A7545B6_.wvu.PrintTitles" localSheetId="20" hidden="1">'GEAT - Scenario 5'!#REF!</definedName>
    <definedName name="Z_9660D43C_356B_4BBC_ADDE_819E1A7545B6_.wvu.PrintTitles" localSheetId="5" hidden="1">'RPT - Scenario 1'!#REF!</definedName>
    <definedName name="Z_9660D43C_356B_4BBC_ADDE_819E1A7545B6_.wvu.PrintTitles" localSheetId="9" hidden="1">'RPT - Scenario 2'!#REF!</definedName>
    <definedName name="Z_9660D43C_356B_4BBC_ADDE_819E1A7545B6_.wvu.PrintTitles" localSheetId="13" hidden="1">'RPT - Scenario 3'!#REF!</definedName>
    <definedName name="Z_9660D43C_356B_4BBC_ADDE_819E1A7545B6_.wvu.PrintTitles" localSheetId="17" hidden="1">'RPT - Scenario 4'!#REF!</definedName>
    <definedName name="Z_9660D43C_356B_4BBC_ADDE_819E1A7545B6_.wvu.PrintTitles" localSheetId="21" hidden="1">'RPT - Scenario 5'!#REF!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63" l="1"/>
  <c r="S28" i="63"/>
  <c r="R28" i="63"/>
  <c r="P28" i="63"/>
  <c r="O28" i="63"/>
  <c r="N28" i="63"/>
  <c r="L28" i="63"/>
  <c r="K28" i="63"/>
  <c r="J28" i="63"/>
  <c r="I28" i="63"/>
  <c r="G28" i="63"/>
  <c r="F28" i="63"/>
  <c r="P27" i="63"/>
  <c r="O27" i="63"/>
  <c r="N27" i="63"/>
  <c r="L27" i="63"/>
  <c r="K27" i="63"/>
  <c r="J27" i="63"/>
  <c r="I27" i="63"/>
  <c r="G27" i="63"/>
  <c r="F27" i="63"/>
  <c r="E27" i="63"/>
  <c r="E28" i="63" s="1"/>
  <c r="H25" i="63" s="1"/>
  <c r="M25" i="63" s="1"/>
  <c r="Q25" i="63" s="1"/>
  <c r="U25" i="63" s="1"/>
  <c r="D27" i="63"/>
  <c r="D28" i="63" s="1"/>
  <c r="T21" i="63"/>
  <c r="S21" i="63"/>
  <c r="R21" i="63"/>
  <c r="P21" i="63"/>
  <c r="P22" i="63" s="1"/>
  <c r="O21" i="63"/>
  <c r="O22" i="63" s="1"/>
  <c r="N21" i="63"/>
  <c r="N22" i="63" s="1"/>
  <c r="L21" i="63"/>
  <c r="L22" i="63" s="1"/>
  <c r="K21" i="63"/>
  <c r="K18" i="63"/>
  <c r="K19" i="63" s="1"/>
  <c r="I30" i="63" s="1"/>
  <c r="I32" i="63" s="1"/>
  <c r="J18" i="63"/>
  <c r="J22" i="63" s="1"/>
  <c r="I18" i="63"/>
  <c r="I22" i="63" s="1"/>
  <c r="T11" i="63"/>
  <c r="S11" i="63"/>
  <c r="R11" i="63"/>
  <c r="R14" i="63" s="1"/>
  <c r="P11" i="63"/>
  <c r="O11" i="63"/>
  <c r="N11" i="63"/>
  <c r="N14" i="63" s="1"/>
  <c r="L11" i="63"/>
  <c r="K11" i="63"/>
  <c r="J11" i="63"/>
  <c r="I11" i="63"/>
  <c r="I14" i="63" s="1"/>
  <c r="G11" i="63"/>
  <c r="F11" i="63"/>
  <c r="E11" i="63"/>
  <c r="D11" i="63"/>
  <c r="D14" i="63" s="1"/>
  <c r="AK103" i="62"/>
  <c r="AJ103" i="62"/>
  <c r="U103" i="62"/>
  <c r="T103" i="62"/>
  <c r="S103" i="62"/>
  <c r="R103" i="62"/>
  <c r="Q103" i="62"/>
  <c r="P103" i="62"/>
  <c r="AK101" i="62"/>
  <c r="AJ101" i="62"/>
  <c r="AI101" i="62"/>
  <c r="AI103" i="62" s="1"/>
  <c r="AH101" i="62"/>
  <c r="AH103" i="62" s="1"/>
  <c r="AG101" i="62"/>
  <c r="AG103" i="62" s="1"/>
  <c r="AF101" i="62"/>
  <c r="AF103" i="62" s="1"/>
  <c r="AE101" i="62"/>
  <c r="AE103" i="62" s="1"/>
  <c r="AD101" i="62"/>
  <c r="AD103" i="62" s="1"/>
  <c r="Q101" i="62"/>
  <c r="P101" i="62"/>
  <c r="O101" i="62"/>
  <c r="O103" i="62" s="1"/>
  <c r="N101" i="62"/>
  <c r="N103" i="62" s="1"/>
  <c r="M101" i="62"/>
  <c r="M103" i="62" s="1"/>
  <c r="L101" i="62"/>
  <c r="L103" i="62" s="1"/>
  <c r="K101" i="62"/>
  <c r="K103" i="62" s="1"/>
  <c r="J101" i="62"/>
  <c r="J103" i="62" s="1"/>
  <c r="AL100" i="62"/>
  <c r="AK100" i="62"/>
  <c r="AJ100" i="62"/>
  <c r="AI100" i="62"/>
  <c r="AH100" i="62"/>
  <c r="AG100" i="62"/>
  <c r="AF100" i="62"/>
  <c r="AE100" i="62"/>
  <c r="AD100" i="62"/>
  <c r="AC100" i="62"/>
  <c r="AC101" i="62" s="1"/>
  <c r="AC103" i="62" s="1"/>
  <c r="AB100" i="62"/>
  <c r="AA100" i="62"/>
  <c r="Z100" i="62"/>
  <c r="Y100" i="62"/>
  <c r="X100" i="62"/>
  <c r="W100" i="62"/>
  <c r="V100" i="62"/>
  <c r="U100" i="62"/>
  <c r="T100" i="62"/>
  <c r="S100" i="62"/>
  <c r="R100" i="62"/>
  <c r="Q100" i="62"/>
  <c r="P100" i="62"/>
  <c r="O100" i="62"/>
  <c r="N100" i="62"/>
  <c r="M100" i="62"/>
  <c r="L100" i="62"/>
  <c r="K100" i="62"/>
  <c r="J100" i="62"/>
  <c r="I100" i="62"/>
  <c r="I101" i="62" s="1"/>
  <c r="I103" i="62" s="1"/>
  <c r="H100" i="62"/>
  <c r="G100" i="62"/>
  <c r="F100" i="62"/>
  <c r="E100" i="62"/>
  <c r="AL99" i="62"/>
  <c r="AL101" i="62" s="1"/>
  <c r="AL103" i="62" s="1"/>
  <c r="AK99" i="62"/>
  <c r="AJ99" i="62"/>
  <c r="AI99" i="62"/>
  <c r="AH99" i="62"/>
  <c r="AG99" i="62"/>
  <c r="AF99" i="62"/>
  <c r="AE99" i="62"/>
  <c r="AD99" i="62"/>
  <c r="AC99" i="62"/>
  <c r="AB99" i="62"/>
  <c r="AB101" i="62" s="1"/>
  <c r="AB103" i="62" s="1"/>
  <c r="AA99" i="62"/>
  <c r="AA101" i="62" s="1"/>
  <c r="AA103" i="62" s="1"/>
  <c r="Z99" i="62"/>
  <c r="Z101" i="62" s="1"/>
  <c r="Z103" i="62" s="1"/>
  <c r="Y99" i="62"/>
  <c r="Y101" i="62" s="1"/>
  <c r="Y103" i="62" s="1"/>
  <c r="X99" i="62"/>
  <c r="X101" i="62" s="1"/>
  <c r="X103" i="62" s="1"/>
  <c r="W99" i="62"/>
  <c r="W101" i="62" s="1"/>
  <c r="W103" i="62" s="1"/>
  <c r="V99" i="62"/>
  <c r="V101" i="62" s="1"/>
  <c r="V103" i="62" s="1"/>
  <c r="U99" i="62"/>
  <c r="U101" i="62" s="1"/>
  <c r="T99" i="62"/>
  <c r="T101" i="62" s="1"/>
  <c r="S99" i="62"/>
  <c r="S101" i="62" s="1"/>
  <c r="R99" i="62"/>
  <c r="R101" i="62" s="1"/>
  <c r="Q99" i="62"/>
  <c r="P99" i="62"/>
  <c r="O99" i="62"/>
  <c r="N99" i="62"/>
  <c r="M99" i="62"/>
  <c r="L99" i="62"/>
  <c r="K99" i="62"/>
  <c r="J99" i="62"/>
  <c r="I99" i="62"/>
  <c r="H99" i="62"/>
  <c r="H101" i="62" s="1"/>
  <c r="H103" i="62" s="1"/>
  <c r="G99" i="62"/>
  <c r="G101" i="62" s="1"/>
  <c r="G103" i="62" s="1"/>
  <c r="F99" i="62"/>
  <c r="F101" i="62" s="1"/>
  <c r="F103" i="62" s="1"/>
  <c r="E99" i="62"/>
  <c r="E101" i="62" s="1"/>
  <c r="E103" i="62" s="1"/>
  <c r="AG92" i="62"/>
  <c r="AD92" i="62"/>
  <c r="AC92" i="62"/>
  <c r="AB92" i="62"/>
  <c r="AA92" i="62"/>
  <c r="Z92" i="62"/>
  <c r="I92" i="62"/>
  <c r="H92" i="62"/>
  <c r="G92" i="62"/>
  <c r="F92" i="62"/>
  <c r="AA87" i="62"/>
  <c r="Z87" i="62"/>
  <c r="Y87" i="62"/>
  <c r="X87" i="62"/>
  <c r="W87" i="62"/>
  <c r="V87" i="62"/>
  <c r="U87" i="62"/>
  <c r="T87" i="62"/>
  <c r="G87" i="62"/>
  <c r="F87" i="62"/>
  <c r="E87" i="62"/>
  <c r="AL85" i="62"/>
  <c r="AL87" i="62" s="1"/>
  <c r="AK85" i="62"/>
  <c r="AK87" i="62" s="1"/>
  <c r="AJ85" i="62"/>
  <c r="AJ87" i="62" s="1"/>
  <c r="AI85" i="62"/>
  <c r="AI87" i="62" s="1"/>
  <c r="AI95" i="62" s="1"/>
  <c r="AI107" i="62" s="1"/>
  <c r="AH85" i="62"/>
  <c r="AH87" i="62" s="1"/>
  <c r="AG85" i="62"/>
  <c r="AF85" i="62"/>
  <c r="AF87" i="62" s="1"/>
  <c r="AE85" i="62"/>
  <c r="AE87" i="62" s="1"/>
  <c r="AD85" i="62"/>
  <c r="AD87" i="62" s="1"/>
  <c r="AC85" i="62"/>
  <c r="AB85" i="62"/>
  <c r="AA85" i="62"/>
  <c r="Z85" i="62"/>
  <c r="Y85" i="62"/>
  <c r="X85" i="62"/>
  <c r="W85" i="62"/>
  <c r="V85" i="62"/>
  <c r="U85" i="62"/>
  <c r="T85" i="62"/>
  <c r="S85" i="62"/>
  <c r="S87" i="62" s="1"/>
  <c r="R85" i="62"/>
  <c r="R87" i="62" s="1"/>
  <c r="Q85" i="62"/>
  <c r="Q87" i="62" s="1"/>
  <c r="P85" i="62"/>
  <c r="P87" i="62" s="1"/>
  <c r="O85" i="62"/>
  <c r="O87" i="62" s="1"/>
  <c r="N85" i="62"/>
  <c r="N87" i="62" s="1"/>
  <c r="M85" i="62"/>
  <c r="L85" i="62"/>
  <c r="L87" i="62" s="1"/>
  <c r="K85" i="62"/>
  <c r="K87" i="62" s="1"/>
  <c r="J85" i="62"/>
  <c r="J87" i="62" s="1"/>
  <c r="I85" i="62"/>
  <c r="H85" i="62"/>
  <c r="G85" i="62"/>
  <c r="F85" i="62"/>
  <c r="E85" i="62"/>
  <c r="AL68" i="62"/>
  <c r="AK68" i="62"/>
  <c r="AJ68" i="62"/>
  <c r="AI68" i="62"/>
  <c r="AH68" i="62"/>
  <c r="AG68" i="62"/>
  <c r="AG87" i="62" s="1"/>
  <c r="AF68" i="62"/>
  <c r="AE68" i="62"/>
  <c r="AD68" i="62"/>
  <c r="AC68" i="62"/>
  <c r="AC87" i="62" s="1"/>
  <c r="AB68" i="62"/>
  <c r="AB87" i="62" s="1"/>
  <c r="AA68" i="62"/>
  <c r="Z68" i="62"/>
  <c r="Y68" i="62"/>
  <c r="X68" i="62"/>
  <c r="W68" i="62"/>
  <c r="V68" i="62"/>
  <c r="U68" i="62"/>
  <c r="T68" i="62"/>
  <c r="S68" i="62"/>
  <c r="R68" i="62"/>
  <c r="Q68" i="62"/>
  <c r="P68" i="62"/>
  <c r="O68" i="62"/>
  <c r="N68" i="62"/>
  <c r="M68" i="62"/>
  <c r="M87" i="62" s="1"/>
  <c r="L68" i="62"/>
  <c r="K68" i="62"/>
  <c r="J68" i="62"/>
  <c r="I68" i="62"/>
  <c r="I87" i="62" s="1"/>
  <c r="H68" i="62"/>
  <c r="H87" i="62" s="1"/>
  <c r="G68" i="62"/>
  <c r="F68" i="62"/>
  <c r="E68" i="62"/>
  <c r="AC51" i="62"/>
  <c r="AC95" i="62" s="1"/>
  <c r="AC107" i="62" s="1"/>
  <c r="AB51" i="62"/>
  <c r="AA51" i="62"/>
  <c r="Z51" i="62"/>
  <c r="Y51" i="62"/>
  <c r="X51" i="62"/>
  <c r="W51" i="62"/>
  <c r="V51" i="62"/>
  <c r="I51" i="62"/>
  <c r="H51" i="62"/>
  <c r="G51" i="62"/>
  <c r="F51" i="62"/>
  <c r="E51" i="62"/>
  <c r="AL49" i="62"/>
  <c r="AK49" i="62"/>
  <c r="AJ49" i="62"/>
  <c r="AI49" i="62"/>
  <c r="AH49" i="62"/>
  <c r="AG49" i="62"/>
  <c r="AF49" i="62"/>
  <c r="AE49" i="62"/>
  <c r="AD49" i="62"/>
  <c r="AC49" i="62"/>
  <c r="AB49" i="62"/>
  <c r="AA49" i="62"/>
  <c r="Z49" i="62"/>
  <c r="Y49" i="62"/>
  <c r="X49" i="62"/>
  <c r="W49" i="62"/>
  <c r="V49" i="62"/>
  <c r="U49" i="62"/>
  <c r="U51" i="62" s="1"/>
  <c r="T49" i="62"/>
  <c r="S49" i="62"/>
  <c r="R49" i="62"/>
  <c r="Q49" i="62"/>
  <c r="P49" i="62"/>
  <c r="O49" i="62"/>
  <c r="N49" i="62"/>
  <c r="M49" i="62"/>
  <c r="L49" i="62"/>
  <c r="K49" i="62"/>
  <c r="J49" i="62"/>
  <c r="I49" i="62"/>
  <c r="H49" i="62"/>
  <c r="G49" i="62"/>
  <c r="F49" i="62"/>
  <c r="E49" i="62"/>
  <c r="AL28" i="62"/>
  <c r="AK28" i="62"/>
  <c r="AJ28" i="62"/>
  <c r="AI28" i="62"/>
  <c r="AI51" i="62" s="1"/>
  <c r="AH28" i="62"/>
  <c r="AH51" i="62" s="1"/>
  <c r="AH95" i="62" s="1"/>
  <c r="AH107" i="62" s="1"/>
  <c r="AG28" i="62"/>
  <c r="AG51" i="62" s="1"/>
  <c r="AG95" i="62" s="1"/>
  <c r="AG107" i="62" s="1"/>
  <c r="AF28" i="62"/>
  <c r="AF51" i="62" s="1"/>
  <c r="AF95" i="62" s="1"/>
  <c r="AF107" i="62" s="1"/>
  <c r="AE28" i="62"/>
  <c r="AE51" i="62" s="1"/>
  <c r="AD28" i="62"/>
  <c r="AD51" i="62" s="1"/>
  <c r="AC28" i="62"/>
  <c r="AB28" i="62"/>
  <c r="AA28" i="62"/>
  <c r="Z28" i="62"/>
  <c r="Y28" i="62"/>
  <c r="X28" i="62"/>
  <c r="W28" i="62"/>
  <c r="V28" i="62"/>
  <c r="U28" i="62"/>
  <c r="T28" i="62"/>
  <c r="S28" i="62"/>
  <c r="R28" i="62"/>
  <c r="Q28" i="62"/>
  <c r="P28" i="62"/>
  <c r="O28" i="62"/>
  <c r="O51" i="62" s="1"/>
  <c r="O95" i="62" s="1"/>
  <c r="O107" i="62" s="1"/>
  <c r="N28" i="62"/>
  <c r="N51" i="62" s="1"/>
  <c r="N95" i="62" s="1"/>
  <c r="N107" i="62" s="1"/>
  <c r="M28" i="62"/>
  <c r="M51" i="62" s="1"/>
  <c r="M95" i="62" s="1"/>
  <c r="M107" i="62" s="1"/>
  <c r="L28" i="62"/>
  <c r="L51" i="62" s="1"/>
  <c r="L95" i="62" s="1"/>
  <c r="L107" i="62" s="1"/>
  <c r="K28" i="62"/>
  <c r="K51" i="62" s="1"/>
  <c r="J28" i="62"/>
  <c r="J51" i="62" s="1"/>
  <c r="I28" i="62"/>
  <c r="H28" i="62"/>
  <c r="G28" i="62"/>
  <c r="F28" i="62"/>
  <c r="E28" i="62"/>
  <c r="AG136" i="61"/>
  <c r="AF136" i="61"/>
  <c r="AE136" i="61"/>
  <c r="Z136" i="61"/>
  <c r="Y136" i="61"/>
  <c r="X136" i="61"/>
  <c r="W136" i="61"/>
  <c r="V136" i="61"/>
  <c r="U136" i="61"/>
  <c r="T136" i="61"/>
  <c r="S136" i="61"/>
  <c r="M136" i="61"/>
  <c r="L136" i="61"/>
  <c r="K136" i="61"/>
  <c r="I136" i="61"/>
  <c r="H136" i="61"/>
  <c r="G136" i="61"/>
  <c r="F136" i="61"/>
  <c r="E136" i="61"/>
  <c r="AL134" i="61"/>
  <c r="AL92" i="62" s="1"/>
  <c r="AK134" i="61"/>
  <c r="AK92" i="62" s="1"/>
  <c r="AJ134" i="61"/>
  <c r="AJ92" i="62" s="1"/>
  <c r="AI134" i="61"/>
  <c r="AI92" i="62" s="1"/>
  <c r="AH134" i="61"/>
  <c r="AH92" i="62" s="1"/>
  <c r="AG134" i="61"/>
  <c r="AF134" i="61"/>
  <c r="AF92" i="62" s="1"/>
  <c r="AE134" i="61"/>
  <c r="AE92" i="62" s="1"/>
  <c r="AD134" i="61"/>
  <c r="AC134" i="61"/>
  <c r="AB134" i="61"/>
  <c r="AA134" i="61"/>
  <c r="Z134" i="61"/>
  <c r="Y134" i="61"/>
  <c r="Y92" i="62" s="1"/>
  <c r="X134" i="61"/>
  <c r="X92" i="62" s="1"/>
  <c r="W134" i="61"/>
  <c r="W92" i="62" s="1"/>
  <c r="V134" i="61"/>
  <c r="V92" i="62" s="1"/>
  <c r="U134" i="61"/>
  <c r="U92" i="62" s="1"/>
  <c r="T134" i="61"/>
  <c r="T92" i="62" s="1"/>
  <c r="S134" i="61"/>
  <c r="S92" i="62" s="1"/>
  <c r="R134" i="61"/>
  <c r="R92" i="62" s="1"/>
  <c r="Q134" i="61"/>
  <c r="Q92" i="62" s="1"/>
  <c r="P134" i="61"/>
  <c r="P92" i="62" s="1"/>
  <c r="O134" i="61"/>
  <c r="O92" i="62" s="1"/>
  <c r="N134" i="61"/>
  <c r="N92" i="62" s="1"/>
  <c r="M134" i="61"/>
  <c r="M92" i="62" s="1"/>
  <c r="L134" i="61"/>
  <c r="L92" i="62" s="1"/>
  <c r="K134" i="61"/>
  <c r="K92" i="62" s="1"/>
  <c r="I134" i="61"/>
  <c r="H134" i="61"/>
  <c r="G134" i="61"/>
  <c r="F134" i="61"/>
  <c r="E134" i="61"/>
  <c r="E92" i="62" s="1"/>
  <c r="AL133" i="61"/>
  <c r="AK133" i="61"/>
  <c r="AJ133" i="61"/>
  <c r="AI133" i="61"/>
  <c r="AH133" i="61"/>
  <c r="AG133" i="61"/>
  <c r="AF133" i="61"/>
  <c r="AE133" i="61"/>
  <c r="AD133" i="61"/>
  <c r="AC133" i="61"/>
  <c r="AB133" i="61"/>
  <c r="AA133" i="61"/>
  <c r="Z133" i="61"/>
  <c r="Y133" i="61"/>
  <c r="X133" i="61"/>
  <c r="W133" i="61"/>
  <c r="V133" i="61"/>
  <c r="U133" i="61"/>
  <c r="T133" i="61"/>
  <c r="S133" i="61"/>
  <c r="R133" i="61"/>
  <c r="Q133" i="61"/>
  <c r="P133" i="61"/>
  <c r="O133" i="61"/>
  <c r="N133" i="61"/>
  <c r="M133" i="61"/>
  <c r="L133" i="61"/>
  <c r="K133" i="61"/>
  <c r="I133" i="61"/>
  <c r="H133" i="61"/>
  <c r="G133" i="61"/>
  <c r="F133" i="61"/>
  <c r="E133" i="61"/>
  <c r="S132" i="61"/>
  <c r="S135" i="61" s="1"/>
  <c r="S137" i="61" s="1"/>
  <c r="R132" i="61"/>
  <c r="R135" i="61" s="1"/>
  <c r="N132" i="61"/>
  <c r="N135" i="61" s="1"/>
  <c r="N137" i="61" s="1"/>
  <c r="J132" i="61"/>
  <c r="AI120" i="61"/>
  <c r="AH120" i="61"/>
  <c r="AG120" i="61"/>
  <c r="AF120" i="61"/>
  <c r="AE120" i="61"/>
  <c r="AD120" i="61"/>
  <c r="O120" i="61"/>
  <c r="N120" i="61"/>
  <c r="M120" i="61"/>
  <c r="L120" i="61"/>
  <c r="K120" i="61"/>
  <c r="AL118" i="61"/>
  <c r="AL120" i="61" s="1"/>
  <c r="AL132" i="61" s="1"/>
  <c r="AL135" i="61" s="1"/>
  <c r="AL137" i="61" s="1"/>
  <c r="AK118" i="61"/>
  <c r="AK120" i="61" s="1"/>
  <c r="AJ118" i="61"/>
  <c r="AJ120" i="61" s="1"/>
  <c r="AI118" i="61"/>
  <c r="AH118" i="61"/>
  <c r="AG118" i="61"/>
  <c r="AF118" i="61"/>
  <c r="AE118" i="61"/>
  <c r="AD118" i="61"/>
  <c r="AC118" i="61"/>
  <c r="AB118" i="61"/>
  <c r="AA118" i="61"/>
  <c r="Z118" i="61"/>
  <c r="Y118" i="61"/>
  <c r="X118" i="61"/>
  <c r="W118" i="61"/>
  <c r="W120" i="61" s="1"/>
  <c r="V118" i="61"/>
  <c r="V120" i="61" s="1"/>
  <c r="U118" i="61"/>
  <c r="U120" i="61" s="1"/>
  <c r="T118" i="61"/>
  <c r="T120" i="61" s="1"/>
  <c r="S118" i="61"/>
  <c r="S120" i="61" s="1"/>
  <c r="R118" i="61"/>
  <c r="R120" i="61" s="1"/>
  <c r="Q118" i="61"/>
  <c r="Q120" i="61" s="1"/>
  <c r="P118" i="61"/>
  <c r="P120" i="61" s="1"/>
  <c r="O118" i="61"/>
  <c r="N118" i="61"/>
  <c r="M118" i="61"/>
  <c r="L118" i="61"/>
  <c r="K118" i="61"/>
  <c r="AL101" i="61"/>
  <c r="AK101" i="61"/>
  <c r="AJ101" i="61"/>
  <c r="AI101" i="61"/>
  <c r="AH101" i="61"/>
  <c r="AG101" i="61"/>
  <c r="AF101" i="61"/>
  <c r="AE101" i="61"/>
  <c r="AD101" i="61"/>
  <c r="AC101" i="61"/>
  <c r="AC120" i="61" s="1"/>
  <c r="AB101" i="61"/>
  <c r="AB120" i="61" s="1"/>
  <c r="AA101" i="61"/>
  <c r="AA120" i="61" s="1"/>
  <c r="Z101" i="61"/>
  <c r="Y101" i="61"/>
  <c r="X101" i="61"/>
  <c r="W101" i="61"/>
  <c r="V101" i="61"/>
  <c r="U101" i="61"/>
  <c r="T101" i="61"/>
  <c r="S101" i="61"/>
  <c r="R101" i="61"/>
  <c r="Q101" i="61"/>
  <c r="P101" i="61"/>
  <c r="O101" i="61"/>
  <c r="N101" i="61"/>
  <c r="M101" i="61"/>
  <c r="L101" i="61"/>
  <c r="K101" i="61"/>
  <c r="AL80" i="61"/>
  <c r="AK80" i="61"/>
  <c r="AK132" i="61" s="1"/>
  <c r="AK135" i="61" s="1"/>
  <c r="AK137" i="61" s="1"/>
  <c r="AJ80" i="61"/>
  <c r="AJ132" i="61" s="1"/>
  <c r="AJ135" i="61" s="1"/>
  <c r="AJ137" i="61" s="1"/>
  <c r="AI80" i="61"/>
  <c r="AI132" i="61" s="1"/>
  <c r="AI135" i="61" s="1"/>
  <c r="AI137" i="61" s="1"/>
  <c r="AH80" i="61"/>
  <c r="AH132" i="61" s="1"/>
  <c r="AH135" i="61" s="1"/>
  <c r="AH137" i="61" s="1"/>
  <c r="AG80" i="61"/>
  <c r="AG132" i="61" s="1"/>
  <c r="AG135" i="61" s="1"/>
  <c r="AG137" i="61" s="1"/>
  <c r="AF80" i="61"/>
  <c r="AF132" i="61" s="1"/>
  <c r="AF135" i="61" s="1"/>
  <c r="AF137" i="61" s="1"/>
  <c r="S80" i="61"/>
  <c r="R80" i="61"/>
  <c r="Q80" i="61"/>
  <c r="Q132" i="61" s="1"/>
  <c r="Q135" i="61" s="1"/>
  <c r="Q137" i="61" s="1"/>
  <c r="P80" i="61"/>
  <c r="P132" i="61" s="1"/>
  <c r="P135" i="61" s="1"/>
  <c r="P137" i="61" s="1"/>
  <c r="O80" i="61"/>
  <c r="O132" i="61" s="1"/>
  <c r="O135" i="61" s="1"/>
  <c r="O137" i="61" s="1"/>
  <c r="N80" i="61"/>
  <c r="M80" i="61"/>
  <c r="L80" i="61"/>
  <c r="AL75" i="61"/>
  <c r="AK75" i="61"/>
  <c r="AJ75" i="61"/>
  <c r="AI75" i="61"/>
  <c r="AH75" i="61"/>
  <c r="AG75" i="61"/>
  <c r="AF75" i="61"/>
  <c r="AE75" i="61"/>
  <c r="AE80" i="61" s="1"/>
  <c r="AE132" i="61" s="1"/>
  <c r="AE135" i="61" s="1"/>
  <c r="AE137" i="61" s="1"/>
  <c r="AD75" i="61"/>
  <c r="AD80" i="61" s="1"/>
  <c r="AD132" i="61" s="1"/>
  <c r="AD135" i="61" s="1"/>
  <c r="AC75" i="61"/>
  <c r="AC80" i="61" s="1"/>
  <c r="AB75" i="61"/>
  <c r="AB80" i="61" s="1"/>
  <c r="AA75" i="61"/>
  <c r="AA80" i="61" s="1"/>
  <c r="AA132" i="61" s="1"/>
  <c r="AA135" i="61" s="1"/>
  <c r="AA137" i="61" s="1"/>
  <c r="Z75" i="61"/>
  <c r="Z80" i="61" s="1"/>
  <c r="Y75" i="61"/>
  <c r="X75" i="61"/>
  <c r="X80" i="61" s="1"/>
  <c r="W75" i="61"/>
  <c r="W80" i="61" s="1"/>
  <c r="W132" i="61" s="1"/>
  <c r="W135" i="61" s="1"/>
  <c r="W137" i="61" s="1"/>
  <c r="V75" i="61"/>
  <c r="V80" i="61" s="1"/>
  <c r="V132" i="61" s="1"/>
  <c r="V135" i="61" s="1"/>
  <c r="V137" i="61" s="1"/>
  <c r="U75" i="61"/>
  <c r="T75" i="61"/>
  <c r="S75" i="61"/>
  <c r="R75" i="61"/>
  <c r="Q75" i="61"/>
  <c r="P75" i="61"/>
  <c r="O75" i="61"/>
  <c r="P18" i="63" s="1"/>
  <c r="P19" i="63" s="1"/>
  <c r="N75" i="61"/>
  <c r="O18" i="63" s="1"/>
  <c r="O19" i="63" s="1"/>
  <c r="M75" i="61"/>
  <c r="N18" i="63" s="1"/>
  <c r="N19" i="63" s="1"/>
  <c r="L75" i="61"/>
  <c r="L18" i="63" s="1"/>
  <c r="L19" i="63" s="1"/>
  <c r="K75" i="61"/>
  <c r="K80" i="61" s="1"/>
  <c r="J75" i="61"/>
  <c r="J80" i="61" s="1"/>
  <c r="I75" i="61"/>
  <c r="I80" i="61" s="1"/>
  <c r="I132" i="61" s="1"/>
  <c r="I135" i="61" s="1"/>
  <c r="I137" i="61" s="1"/>
  <c r="H75" i="61"/>
  <c r="H80" i="61" s="1"/>
  <c r="H132" i="61" s="1"/>
  <c r="H135" i="61" s="1"/>
  <c r="H137" i="61" s="1"/>
  <c r="G75" i="61"/>
  <c r="G80" i="61" s="1"/>
  <c r="G132" i="61" s="1"/>
  <c r="G135" i="61" s="1"/>
  <c r="G137" i="61" s="1"/>
  <c r="F75" i="61"/>
  <c r="F80" i="61" s="1"/>
  <c r="F132" i="61" s="1"/>
  <c r="F135" i="61" s="1"/>
  <c r="F137" i="61" s="1"/>
  <c r="E75" i="61"/>
  <c r="D18" i="63" s="1"/>
  <c r="D22" i="63" s="1"/>
  <c r="AL53" i="61"/>
  <c r="AK53" i="61"/>
  <c r="AJ53" i="61"/>
  <c r="AI53" i="61"/>
  <c r="AH53" i="61"/>
  <c r="AG53" i="61"/>
  <c r="AF53" i="61"/>
  <c r="AE53" i="61"/>
  <c r="AD53" i="61"/>
  <c r="AC53" i="61"/>
  <c r="AB53" i="61"/>
  <c r="AA53" i="61"/>
  <c r="Z53" i="61"/>
  <c r="Y53" i="61"/>
  <c r="Y80" i="61" s="1"/>
  <c r="X53" i="61"/>
  <c r="W53" i="61"/>
  <c r="V53" i="61"/>
  <c r="U53" i="61"/>
  <c r="T53" i="61"/>
  <c r="S53" i="61"/>
  <c r="R53" i="61"/>
  <c r="Q53" i="61"/>
  <c r="P53" i="61"/>
  <c r="O53" i="61"/>
  <c r="N53" i="61"/>
  <c r="M53" i="61"/>
  <c r="L53" i="61"/>
  <c r="K53" i="61"/>
  <c r="J53" i="61"/>
  <c r="I53" i="61"/>
  <c r="H53" i="61"/>
  <c r="G53" i="61"/>
  <c r="F53" i="61"/>
  <c r="E53" i="61"/>
  <c r="E80" i="61" s="1"/>
  <c r="E132" i="61" s="1"/>
  <c r="E135" i="61" s="1"/>
  <c r="E137" i="61" s="1"/>
  <c r="AL29" i="61"/>
  <c r="AL136" i="61" s="1"/>
  <c r="AK29" i="61"/>
  <c r="AK136" i="61" s="1"/>
  <c r="AJ29" i="61"/>
  <c r="AJ136" i="61" s="1"/>
  <c r="AI29" i="61"/>
  <c r="AI136" i="61" s="1"/>
  <c r="AH29" i="61"/>
  <c r="AH136" i="61" s="1"/>
  <c r="AG29" i="61"/>
  <c r="AF29" i="61"/>
  <c r="AE29" i="61"/>
  <c r="AD29" i="61"/>
  <c r="AD136" i="61" s="1"/>
  <c r="AC29" i="61"/>
  <c r="AC136" i="61" s="1"/>
  <c r="AB29" i="61"/>
  <c r="AB136" i="61" s="1"/>
  <c r="AA29" i="61"/>
  <c r="AA136" i="61" s="1"/>
  <c r="Z29" i="61"/>
  <c r="Y29" i="61"/>
  <c r="X29" i="61"/>
  <c r="W29" i="61"/>
  <c r="V29" i="61"/>
  <c r="U29" i="61"/>
  <c r="T29" i="61"/>
  <c r="S29" i="61"/>
  <c r="R29" i="61"/>
  <c r="R136" i="61" s="1"/>
  <c r="Q29" i="61"/>
  <c r="Q136" i="61" s="1"/>
  <c r="P29" i="61"/>
  <c r="P136" i="61" s="1"/>
  <c r="O29" i="61"/>
  <c r="O136" i="61" s="1"/>
  <c r="N29" i="61"/>
  <c r="N136" i="61" s="1"/>
  <c r="M29" i="61"/>
  <c r="L29" i="61"/>
  <c r="K29" i="61"/>
  <c r="AL108" i="60"/>
  <c r="AK108" i="60"/>
  <c r="AJ108" i="60"/>
  <c r="U108" i="60"/>
  <c r="T108" i="60"/>
  <c r="S108" i="60"/>
  <c r="R108" i="60"/>
  <c r="Q108" i="60"/>
  <c r="P108" i="60"/>
  <c r="AC107" i="60"/>
  <c r="AB107" i="60"/>
  <c r="AA107" i="60"/>
  <c r="J107" i="60"/>
  <c r="J109" i="60" s="1"/>
  <c r="AL106" i="60"/>
  <c r="AL107" i="60" s="1"/>
  <c r="W106" i="60"/>
  <c r="W107" i="60" s="1"/>
  <c r="V106" i="60"/>
  <c r="V107" i="60" s="1"/>
  <c r="U106" i="60"/>
  <c r="U107" i="60" s="1"/>
  <c r="T106" i="60"/>
  <c r="T107" i="60" s="1"/>
  <c r="S106" i="60"/>
  <c r="S107" i="60" s="1"/>
  <c r="R106" i="60"/>
  <c r="R107" i="60" s="1"/>
  <c r="J106" i="60"/>
  <c r="AK105" i="60"/>
  <c r="AJ105" i="60"/>
  <c r="AI105" i="60"/>
  <c r="AH105" i="60"/>
  <c r="J105" i="60"/>
  <c r="H105" i="60"/>
  <c r="G105" i="60"/>
  <c r="F105" i="60"/>
  <c r="AG101" i="60"/>
  <c r="AG108" i="60" s="1"/>
  <c r="AF101" i="60"/>
  <c r="AF108" i="60" s="1"/>
  <c r="AE101" i="60"/>
  <c r="AE108" i="60" s="1"/>
  <c r="AE109" i="60" s="1"/>
  <c r="AD101" i="60"/>
  <c r="AD108" i="60" s="1"/>
  <c r="AC101" i="60"/>
  <c r="AC108" i="60" s="1"/>
  <c r="AC109" i="60" s="1"/>
  <c r="AB101" i="60"/>
  <c r="AB108" i="60" s="1"/>
  <c r="AB109" i="60" s="1"/>
  <c r="AA101" i="60"/>
  <c r="AA108" i="60" s="1"/>
  <c r="AA109" i="60" s="1"/>
  <c r="Z101" i="60"/>
  <c r="Z108" i="60" s="1"/>
  <c r="Z109" i="60" s="1"/>
  <c r="M101" i="60"/>
  <c r="M108" i="60" s="1"/>
  <c r="L101" i="60"/>
  <c r="L108" i="60" s="1"/>
  <c r="K101" i="60"/>
  <c r="K108" i="60" s="1"/>
  <c r="AL99" i="60"/>
  <c r="AL101" i="60" s="1"/>
  <c r="AK99" i="60"/>
  <c r="AK101" i="60" s="1"/>
  <c r="AJ99" i="60"/>
  <c r="AJ101" i="60" s="1"/>
  <c r="AI99" i="60"/>
  <c r="AI101" i="60" s="1"/>
  <c r="AI108" i="60" s="1"/>
  <c r="AH99" i="60"/>
  <c r="AH101" i="60" s="1"/>
  <c r="AH108" i="60" s="1"/>
  <c r="AG99" i="60"/>
  <c r="AF99" i="60"/>
  <c r="AE99" i="60"/>
  <c r="AD99" i="60"/>
  <c r="AC99" i="60"/>
  <c r="AB99" i="60"/>
  <c r="AA99" i="60"/>
  <c r="Z99" i="60"/>
  <c r="Y99" i="60"/>
  <c r="X99" i="60"/>
  <c r="X101" i="60" s="1"/>
  <c r="X108" i="60" s="1"/>
  <c r="X109" i="60" s="1"/>
  <c r="W99" i="60"/>
  <c r="W101" i="60" s="1"/>
  <c r="W108" i="60" s="1"/>
  <c r="W109" i="60" s="1"/>
  <c r="V99" i="60"/>
  <c r="V101" i="60" s="1"/>
  <c r="V108" i="60" s="1"/>
  <c r="V109" i="60" s="1"/>
  <c r="U99" i="60"/>
  <c r="U101" i="60" s="1"/>
  <c r="T99" i="60"/>
  <c r="T101" i="60" s="1"/>
  <c r="S99" i="60"/>
  <c r="S101" i="60" s="1"/>
  <c r="R99" i="60"/>
  <c r="R101" i="60" s="1"/>
  <c r="Q99" i="60"/>
  <c r="Q101" i="60" s="1"/>
  <c r="P99" i="60"/>
  <c r="P101" i="60" s="1"/>
  <c r="O99" i="60"/>
  <c r="O101" i="60" s="1"/>
  <c r="O108" i="60" s="1"/>
  <c r="N99" i="60"/>
  <c r="N101" i="60" s="1"/>
  <c r="N108" i="60" s="1"/>
  <c r="M99" i="60"/>
  <c r="L99" i="60"/>
  <c r="K99" i="60"/>
  <c r="AL82" i="60"/>
  <c r="AK82" i="60"/>
  <c r="AJ82" i="60"/>
  <c r="AI82" i="60"/>
  <c r="AH82" i="60"/>
  <c r="AG82" i="60"/>
  <c r="AF82" i="60"/>
  <c r="AE82" i="60"/>
  <c r="AD82" i="60"/>
  <c r="AC82" i="60"/>
  <c r="AB82" i="60"/>
  <c r="AA82" i="60"/>
  <c r="Z82" i="60"/>
  <c r="Y82" i="60"/>
  <c r="Y101" i="60" s="1"/>
  <c r="Y108" i="60" s="1"/>
  <c r="Y109" i="60" s="1"/>
  <c r="X82" i="60"/>
  <c r="W82" i="60"/>
  <c r="V82" i="60"/>
  <c r="U82" i="60"/>
  <c r="T82" i="60"/>
  <c r="S82" i="60"/>
  <c r="R82" i="60"/>
  <c r="Q82" i="60"/>
  <c r="P82" i="60"/>
  <c r="O82" i="60"/>
  <c r="N82" i="60"/>
  <c r="M82" i="60"/>
  <c r="L82" i="60"/>
  <c r="K82" i="60"/>
  <c r="J82" i="60"/>
  <c r="I82" i="60"/>
  <c r="H82" i="60"/>
  <c r="G82" i="60"/>
  <c r="F82" i="60"/>
  <c r="E82" i="60"/>
  <c r="AL66" i="60"/>
  <c r="AK66" i="60"/>
  <c r="AK106" i="60" s="1"/>
  <c r="AJ66" i="60"/>
  <c r="AJ106" i="60" s="1"/>
  <c r="W66" i="60"/>
  <c r="V66" i="60"/>
  <c r="U66" i="60"/>
  <c r="T66" i="60"/>
  <c r="S66" i="60"/>
  <c r="R66" i="60"/>
  <c r="Q66" i="60"/>
  <c r="Q106" i="60" s="1"/>
  <c r="P66" i="60"/>
  <c r="P106" i="60" s="1"/>
  <c r="AL64" i="60"/>
  <c r="AK64" i="60"/>
  <c r="AJ64" i="60"/>
  <c r="AI64" i="60"/>
  <c r="AI66" i="60" s="1"/>
  <c r="AI106" i="60" s="1"/>
  <c r="AH64" i="60"/>
  <c r="AH66" i="60" s="1"/>
  <c r="AH106" i="60" s="1"/>
  <c r="AG64" i="60"/>
  <c r="AG66" i="60" s="1"/>
  <c r="AG106" i="60" s="1"/>
  <c r="AF64" i="60"/>
  <c r="AF66" i="60" s="1"/>
  <c r="AF106" i="60" s="1"/>
  <c r="AE64" i="60"/>
  <c r="AE66" i="60" s="1"/>
  <c r="AE106" i="60" s="1"/>
  <c r="AE107" i="60" s="1"/>
  <c r="AD64" i="60"/>
  <c r="AD66" i="60" s="1"/>
  <c r="AD106" i="60" s="1"/>
  <c r="AC64" i="60"/>
  <c r="AB64" i="60"/>
  <c r="AB66" i="60" s="1"/>
  <c r="AB106" i="60" s="1"/>
  <c r="AA64" i="60"/>
  <c r="AA66" i="60" s="1"/>
  <c r="AA106" i="60" s="1"/>
  <c r="Z64" i="60"/>
  <c r="Z66" i="60" s="1"/>
  <c r="Z106" i="60" s="1"/>
  <c r="Y64" i="60"/>
  <c r="Y66" i="60" s="1"/>
  <c r="Y106" i="60" s="1"/>
  <c r="Y107" i="60" s="1"/>
  <c r="X64" i="60"/>
  <c r="X66" i="60" s="1"/>
  <c r="X106" i="60" s="1"/>
  <c r="X107" i="60" s="1"/>
  <c r="W64" i="60"/>
  <c r="V64" i="60"/>
  <c r="U64" i="60"/>
  <c r="T64" i="60"/>
  <c r="S64" i="60"/>
  <c r="R64" i="60"/>
  <c r="Q64" i="60"/>
  <c r="P64" i="60"/>
  <c r="O64" i="60"/>
  <c r="O66" i="60" s="1"/>
  <c r="O106" i="60" s="1"/>
  <c r="N64" i="60"/>
  <c r="N66" i="60" s="1"/>
  <c r="N106" i="60" s="1"/>
  <c r="M64" i="60"/>
  <c r="M66" i="60" s="1"/>
  <c r="M106" i="60" s="1"/>
  <c r="L64" i="60"/>
  <c r="L66" i="60" s="1"/>
  <c r="L106" i="60" s="1"/>
  <c r="K64" i="60"/>
  <c r="K66" i="60" s="1"/>
  <c r="K106" i="60" s="1"/>
  <c r="J64" i="60"/>
  <c r="J66" i="60" s="1"/>
  <c r="I64" i="60"/>
  <c r="H64" i="60"/>
  <c r="H66" i="60" s="1"/>
  <c r="H106" i="60" s="1"/>
  <c r="H107" i="60" s="1"/>
  <c r="H109" i="60" s="1"/>
  <c r="G64" i="60"/>
  <c r="G66" i="60" s="1"/>
  <c r="G106" i="60" s="1"/>
  <c r="G107" i="60" s="1"/>
  <c r="G109" i="60" s="1"/>
  <c r="F64" i="60"/>
  <c r="F66" i="60" s="1"/>
  <c r="F106" i="60" s="1"/>
  <c r="F107" i="60" s="1"/>
  <c r="F109" i="60" s="1"/>
  <c r="E64" i="60"/>
  <c r="E66" i="60" s="1"/>
  <c r="E106" i="60" s="1"/>
  <c r="E107" i="60" s="1"/>
  <c r="E109" i="60" s="1"/>
  <c r="AL41" i="60"/>
  <c r="AK41" i="60"/>
  <c r="AJ41" i="60"/>
  <c r="AI41" i="60"/>
  <c r="AH41" i="60"/>
  <c r="AG41" i="60"/>
  <c r="AF41" i="60"/>
  <c r="AE41" i="60"/>
  <c r="AD41" i="60"/>
  <c r="AC41" i="60"/>
  <c r="AC66" i="60" s="1"/>
  <c r="AC106" i="60" s="1"/>
  <c r="AB41" i="60"/>
  <c r="AA41" i="60"/>
  <c r="Z41" i="60"/>
  <c r="Y41" i="60"/>
  <c r="X41" i="60"/>
  <c r="W41" i="60"/>
  <c r="V41" i="60"/>
  <c r="U41" i="60"/>
  <c r="T41" i="60"/>
  <c r="S41" i="60"/>
  <c r="R41" i="60"/>
  <c r="Q41" i="60"/>
  <c r="P41" i="60"/>
  <c r="O41" i="60"/>
  <c r="N41" i="60"/>
  <c r="M41" i="60"/>
  <c r="L41" i="60"/>
  <c r="K41" i="60"/>
  <c r="J41" i="60"/>
  <c r="I41" i="60"/>
  <c r="I66" i="60" s="1"/>
  <c r="I106" i="60" s="1"/>
  <c r="I107" i="60" s="1"/>
  <c r="I109" i="60" s="1"/>
  <c r="H41" i="60"/>
  <c r="G41" i="60"/>
  <c r="F41" i="60"/>
  <c r="E41" i="60"/>
  <c r="AL21" i="60"/>
  <c r="AL105" i="60" s="1"/>
  <c r="AE21" i="60"/>
  <c r="AE105" i="60" s="1"/>
  <c r="Y21" i="60"/>
  <c r="Y105" i="60" s="1"/>
  <c r="X21" i="60"/>
  <c r="X105" i="60" s="1"/>
  <c r="W21" i="60"/>
  <c r="W105" i="60" s="1"/>
  <c r="V21" i="60"/>
  <c r="V105" i="60" s="1"/>
  <c r="U21" i="60"/>
  <c r="U105" i="60" s="1"/>
  <c r="T21" i="60"/>
  <c r="T105" i="60" s="1"/>
  <c r="S21" i="60"/>
  <c r="S105" i="60" s="1"/>
  <c r="R21" i="60"/>
  <c r="R105" i="60" s="1"/>
  <c r="K21" i="60"/>
  <c r="K105" i="60" s="1"/>
  <c r="J21" i="60"/>
  <c r="I21" i="60"/>
  <c r="I105" i="60" s="1"/>
  <c r="H21" i="60"/>
  <c r="G21" i="60"/>
  <c r="F21" i="60"/>
  <c r="E21" i="60"/>
  <c r="E105" i="60" s="1"/>
  <c r="AL18" i="60"/>
  <c r="AK18" i="60"/>
  <c r="AK21" i="60" s="1"/>
  <c r="AJ18" i="60"/>
  <c r="AJ21" i="60" s="1"/>
  <c r="AI18" i="60"/>
  <c r="AI21" i="60" s="1"/>
  <c r="AH18" i="60"/>
  <c r="AH21" i="60" s="1"/>
  <c r="AG18" i="60"/>
  <c r="AG21" i="60" s="1"/>
  <c r="AG105" i="60" s="1"/>
  <c r="AF18" i="60"/>
  <c r="AF21" i="60" s="1"/>
  <c r="AF105" i="60" s="1"/>
  <c r="AE18" i="60"/>
  <c r="AD18" i="60"/>
  <c r="AD21" i="60" s="1"/>
  <c r="AD105" i="60" s="1"/>
  <c r="AC18" i="60"/>
  <c r="AC21" i="60" s="1"/>
  <c r="AC105" i="60" s="1"/>
  <c r="AB18" i="60"/>
  <c r="AB21" i="60" s="1"/>
  <c r="AB105" i="60" s="1"/>
  <c r="AA18" i="60"/>
  <c r="AA21" i="60" s="1"/>
  <c r="AA105" i="60" s="1"/>
  <c r="Z18" i="60"/>
  <c r="Z21" i="60" s="1"/>
  <c r="Z105" i="60" s="1"/>
  <c r="Z107" i="60" s="1"/>
  <c r="Y18" i="60"/>
  <c r="X18" i="60"/>
  <c r="W18" i="60"/>
  <c r="V18" i="60"/>
  <c r="U18" i="60"/>
  <c r="T18" i="60"/>
  <c r="S18" i="60"/>
  <c r="R18" i="60"/>
  <c r="Q18" i="60"/>
  <c r="Q21" i="60" s="1"/>
  <c r="Q105" i="60" s="1"/>
  <c r="P18" i="60"/>
  <c r="P21" i="60" s="1"/>
  <c r="P105" i="60" s="1"/>
  <c r="O18" i="60"/>
  <c r="O21" i="60" s="1"/>
  <c r="O105" i="60" s="1"/>
  <c r="N18" i="60"/>
  <c r="N21" i="60" s="1"/>
  <c r="N105" i="60" s="1"/>
  <c r="M18" i="60"/>
  <c r="M21" i="60" s="1"/>
  <c r="M105" i="60" s="1"/>
  <c r="L18" i="60"/>
  <c r="L21" i="60" s="1"/>
  <c r="L105" i="60" s="1"/>
  <c r="K18" i="60"/>
  <c r="AB132" i="61" l="1"/>
  <c r="AB135" i="61" s="1"/>
  <c r="AB137" i="61" s="1"/>
  <c r="U95" i="62"/>
  <c r="U107" i="62" s="1"/>
  <c r="Q107" i="60"/>
  <c r="R109" i="60"/>
  <c r="R137" i="61"/>
  <c r="AE95" i="62"/>
  <c r="AE107" i="62" s="1"/>
  <c r="Y132" i="61"/>
  <c r="Y135" i="61" s="1"/>
  <c r="Y137" i="61" s="1"/>
  <c r="AH109" i="60"/>
  <c r="AL109" i="60"/>
  <c r="N30" i="63"/>
  <c r="N32" i="63" s="1"/>
  <c r="P51" i="62"/>
  <c r="P95" i="62" s="1"/>
  <c r="P107" i="62" s="1"/>
  <c r="AJ51" i="62"/>
  <c r="AJ95" i="62" s="1"/>
  <c r="AJ107" i="62" s="1"/>
  <c r="H95" i="62"/>
  <c r="H107" i="62" s="1"/>
  <c r="U109" i="60"/>
  <c r="AK107" i="60"/>
  <c r="AK109" i="60" s="1"/>
  <c r="Q51" i="62"/>
  <c r="Q95" i="62" s="1"/>
  <c r="Q107" i="62" s="1"/>
  <c r="AK51" i="62"/>
  <c r="AK95" i="62" s="1"/>
  <c r="AK107" i="62" s="1"/>
  <c r="I95" i="62"/>
  <c r="I107" i="62" s="1"/>
  <c r="P107" i="60"/>
  <c r="AD109" i="60"/>
  <c r="P109" i="60"/>
  <c r="K22" i="63"/>
  <c r="AD95" i="62"/>
  <c r="AD107" i="62" s="1"/>
  <c r="K95" i="62"/>
  <c r="K107" i="62" s="1"/>
  <c r="T109" i="60"/>
  <c r="E95" i="62"/>
  <c r="E107" i="62" s="1"/>
  <c r="F95" i="62"/>
  <c r="F107" i="62" s="1"/>
  <c r="G95" i="62"/>
  <c r="G107" i="62" s="1"/>
  <c r="N109" i="60"/>
  <c r="X120" i="61"/>
  <c r="X132" i="61" s="1"/>
  <c r="X135" i="61" s="1"/>
  <c r="X137" i="61" s="1"/>
  <c r="R51" i="62"/>
  <c r="R95" i="62" s="1"/>
  <c r="R107" i="62" s="1"/>
  <c r="AL51" i="62"/>
  <c r="AL95" i="62" s="1"/>
  <c r="AL107" i="62" s="1"/>
  <c r="V95" i="62"/>
  <c r="V107" i="62" s="1"/>
  <c r="AJ107" i="60"/>
  <c r="AJ109" i="60" s="1"/>
  <c r="AD107" i="60"/>
  <c r="R18" i="63"/>
  <c r="Y120" i="61"/>
  <c r="S51" i="62"/>
  <c r="S95" i="62" s="1"/>
  <c r="S107" i="62" s="1"/>
  <c r="W95" i="62"/>
  <c r="W107" i="62" s="1"/>
  <c r="Q109" i="60"/>
  <c r="S109" i="60"/>
  <c r="K107" i="60"/>
  <c r="S18" i="63"/>
  <c r="Z120" i="61"/>
  <c r="Z132" i="61" s="1"/>
  <c r="Z135" i="61" s="1"/>
  <c r="Z137" i="61" s="1"/>
  <c r="T51" i="62"/>
  <c r="T95" i="62" s="1"/>
  <c r="T107" i="62" s="1"/>
  <c r="X95" i="62"/>
  <c r="X107" i="62" s="1"/>
  <c r="AC132" i="61"/>
  <c r="AC135" i="61" s="1"/>
  <c r="AC137" i="61" s="1"/>
  <c r="K132" i="61"/>
  <c r="K135" i="61" s="1"/>
  <c r="K137" i="61" s="1"/>
  <c r="L107" i="60"/>
  <c r="L109" i="60" s="1"/>
  <c r="AF107" i="60"/>
  <c r="AF109" i="60" s="1"/>
  <c r="K109" i="60"/>
  <c r="T18" i="63"/>
  <c r="Y95" i="62"/>
  <c r="Y107" i="62" s="1"/>
  <c r="M107" i="60"/>
  <c r="AG107" i="60"/>
  <c r="AG109" i="60" s="1"/>
  <c r="L132" i="61"/>
  <c r="L135" i="61" s="1"/>
  <c r="L137" i="61" s="1"/>
  <c r="Z95" i="62"/>
  <c r="Z107" i="62" s="1"/>
  <c r="E18" i="63"/>
  <c r="E22" i="63" s="1"/>
  <c r="H17" i="63" s="1"/>
  <c r="M17" i="63" s="1"/>
  <c r="Q17" i="63" s="1"/>
  <c r="AD137" i="61"/>
  <c r="N107" i="60"/>
  <c r="AH107" i="60"/>
  <c r="M109" i="60"/>
  <c r="T80" i="61"/>
  <c r="T132" i="61" s="1"/>
  <c r="T135" i="61" s="1"/>
  <c r="T137" i="61" s="1"/>
  <c r="M132" i="61"/>
  <c r="M135" i="61" s="1"/>
  <c r="M137" i="61" s="1"/>
  <c r="AA95" i="62"/>
  <c r="AA107" i="62" s="1"/>
  <c r="F18" i="63"/>
  <c r="F22" i="63" s="1"/>
  <c r="O107" i="60"/>
  <c r="O109" i="60" s="1"/>
  <c r="AI107" i="60"/>
  <c r="AI109" i="60" s="1"/>
  <c r="U80" i="61"/>
  <c r="U132" i="61" s="1"/>
  <c r="U135" i="61" s="1"/>
  <c r="U137" i="61" s="1"/>
  <c r="AB95" i="62"/>
  <c r="AB107" i="62" s="1"/>
  <c r="G18" i="63"/>
  <c r="G22" i="63" s="1"/>
  <c r="J133" i="61"/>
  <c r="D30" i="63"/>
  <c r="D32" i="63" s="1"/>
  <c r="R19" i="63" l="1"/>
  <c r="R22" i="63"/>
  <c r="S19" i="63"/>
  <c r="S22" i="63"/>
  <c r="J134" i="61"/>
  <c r="T19" i="63"/>
  <c r="T22" i="63" s="1"/>
  <c r="U17" i="63" s="1"/>
  <c r="J92" i="62" l="1"/>
  <c r="J95" i="62" s="1"/>
  <c r="J107" i="62" s="1"/>
  <c r="J135" i="61"/>
  <c r="J136" i="61" s="1"/>
  <c r="R30" i="63"/>
  <c r="R32" i="63" s="1"/>
  <c r="J137" i="61" l="1"/>
  <c r="T28" i="59"/>
  <c r="S28" i="59"/>
  <c r="R28" i="59"/>
  <c r="P28" i="59"/>
  <c r="O28" i="59"/>
  <c r="N28" i="59"/>
  <c r="L28" i="59"/>
  <c r="K28" i="59"/>
  <c r="J28" i="59"/>
  <c r="I28" i="59"/>
  <c r="G28" i="59"/>
  <c r="F28" i="59"/>
  <c r="P27" i="59"/>
  <c r="O27" i="59"/>
  <c r="N27" i="59"/>
  <c r="L27" i="59"/>
  <c r="K27" i="59"/>
  <c r="J27" i="59"/>
  <c r="I27" i="59"/>
  <c r="G27" i="59"/>
  <c r="F27" i="59"/>
  <c r="E27" i="59"/>
  <c r="E28" i="59" s="1"/>
  <c r="D27" i="59"/>
  <c r="T21" i="59"/>
  <c r="S21" i="59"/>
  <c r="R21" i="59"/>
  <c r="P21" i="59"/>
  <c r="O21" i="59"/>
  <c r="O22" i="59" s="1"/>
  <c r="N21" i="59"/>
  <c r="N22" i="59" s="1"/>
  <c r="L21" i="59"/>
  <c r="K21" i="59"/>
  <c r="N18" i="59"/>
  <c r="N19" i="59" s="1"/>
  <c r="I18" i="59"/>
  <c r="I22" i="59" s="1"/>
  <c r="G18" i="59"/>
  <c r="G22" i="59" s="1"/>
  <c r="F18" i="59"/>
  <c r="F22" i="59" s="1"/>
  <c r="T11" i="59"/>
  <c r="S11" i="59"/>
  <c r="R11" i="59"/>
  <c r="R14" i="59" s="1"/>
  <c r="P11" i="59"/>
  <c r="N14" i="59" s="1"/>
  <c r="O11" i="59"/>
  <c r="N11" i="59"/>
  <c r="L11" i="59"/>
  <c r="K11" i="59"/>
  <c r="J11" i="59"/>
  <c r="I11" i="59"/>
  <c r="I14" i="59" s="1"/>
  <c r="G11" i="59"/>
  <c r="D14" i="59" s="1"/>
  <c r="F11" i="59"/>
  <c r="E11" i="59"/>
  <c r="D11" i="59"/>
  <c r="AK103" i="58"/>
  <c r="AJ103" i="58"/>
  <c r="AA103" i="58"/>
  <c r="W103" i="58"/>
  <c r="Q103" i="58"/>
  <c r="G103" i="58"/>
  <c r="AK101" i="58"/>
  <c r="AH101" i="58"/>
  <c r="AH103" i="58" s="1"/>
  <c r="AG101" i="58"/>
  <c r="AG103" i="58" s="1"/>
  <c r="AF101" i="58"/>
  <c r="AF103" i="58" s="1"/>
  <c r="AE101" i="58"/>
  <c r="AE103" i="58" s="1"/>
  <c r="AD101" i="58"/>
  <c r="AD103" i="58" s="1"/>
  <c r="W101" i="58"/>
  <c r="U101" i="58"/>
  <c r="U103" i="58" s="1"/>
  <c r="Q101" i="58"/>
  <c r="N101" i="58"/>
  <c r="N103" i="58" s="1"/>
  <c r="M101" i="58"/>
  <c r="M103" i="58" s="1"/>
  <c r="L101" i="58"/>
  <c r="L103" i="58" s="1"/>
  <c r="K101" i="58"/>
  <c r="K103" i="58" s="1"/>
  <c r="J101" i="58"/>
  <c r="J103" i="58" s="1"/>
  <c r="AL100" i="58"/>
  <c r="AK100" i="58"/>
  <c r="AJ100" i="58"/>
  <c r="AI100" i="58"/>
  <c r="AH100" i="58"/>
  <c r="AG100" i="58"/>
  <c r="AF100" i="58"/>
  <c r="AE100" i="58"/>
  <c r="AD100" i="58"/>
  <c r="AC100" i="58"/>
  <c r="AB100" i="58"/>
  <c r="AB101" i="58" s="1"/>
  <c r="AB103" i="58" s="1"/>
  <c r="AA100" i="58"/>
  <c r="AA101" i="58" s="1"/>
  <c r="Z100" i="58"/>
  <c r="Y100" i="58"/>
  <c r="X100" i="58"/>
  <c r="X101" i="58" s="1"/>
  <c r="X103" i="58" s="1"/>
  <c r="W100" i="58"/>
  <c r="V100" i="58"/>
  <c r="U100" i="58"/>
  <c r="T100" i="58"/>
  <c r="S100" i="58"/>
  <c r="R100" i="58"/>
  <c r="Q100" i="58"/>
  <c r="P100" i="58"/>
  <c r="O100" i="58"/>
  <c r="N100" i="58"/>
  <c r="M100" i="58"/>
  <c r="L100" i="58"/>
  <c r="K100" i="58"/>
  <c r="J100" i="58"/>
  <c r="I100" i="58"/>
  <c r="H100" i="58"/>
  <c r="H101" i="58" s="1"/>
  <c r="H103" i="58" s="1"/>
  <c r="G100" i="58"/>
  <c r="G101" i="58" s="1"/>
  <c r="F100" i="58"/>
  <c r="E100" i="58"/>
  <c r="AL99" i="58"/>
  <c r="AL101" i="58" s="1"/>
  <c r="AL103" i="58" s="1"/>
  <c r="AK99" i="58"/>
  <c r="AJ99" i="58"/>
  <c r="AJ101" i="58" s="1"/>
  <c r="AI99" i="58"/>
  <c r="AI101" i="58" s="1"/>
  <c r="AI103" i="58" s="1"/>
  <c r="AH99" i="58"/>
  <c r="AG99" i="58"/>
  <c r="AF99" i="58"/>
  <c r="AE99" i="58"/>
  <c r="AD99" i="58"/>
  <c r="AC99" i="58"/>
  <c r="AC101" i="58" s="1"/>
  <c r="AC103" i="58" s="1"/>
  <c r="AB99" i="58"/>
  <c r="AA99" i="58"/>
  <c r="Z99" i="58"/>
  <c r="Z101" i="58" s="1"/>
  <c r="Z103" i="58" s="1"/>
  <c r="Y99" i="58"/>
  <c r="Y101" i="58" s="1"/>
  <c r="Y103" i="58" s="1"/>
  <c r="X99" i="58"/>
  <c r="W99" i="58"/>
  <c r="V99" i="58"/>
  <c r="V101" i="58" s="1"/>
  <c r="V103" i="58" s="1"/>
  <c r="U99" i="58"/>
  <c r="T99" i="58"/>
  <c r="T101" i="58" s="1"/>
  <c r="T103" i="58" s="1"/>
  <c r="S99" i="58"/>
  <c r="S101" i="58" s="1"/>
  <c r="S103" i="58" s="1"/>
  <c r="R99" i="58"/>
  <c r="R101" i="58" s="1"/>
  <c r="R103" i="58" s="1"/>
  <c r="Q99" i="58"/>
  <c r="P99" i="58"/>
  <c r="P101" i="58" s="1"/>
  <c r="P103" i="58" s="1"/>
  <c r="O99" i="58"/>
  <c r="O101" i="58" s="1"/>
  <c r="O103" i="58" s="1"/>
  <c r="N99" i="58"/>
  <c r="M99" i="58"/>
  <c r="L99" i="58"/>
  <c r="K99" i="58"/>
  <c r="J99" i="58"/>
  <c r="I99" i="58"/>
  <c r="I101" i="58" s="1"/>
  <c r="I103" i="58" s="1"/>
  <c r="H99" i="58"/>
  <c r="G99" i="58"/>
  <c r="F99" i="58"/>
  <c r="F101" i="58" s="1"/>
  <c r="F103" i="58" s="1"/>
  <c r="E99" i="58"/>
  <c r="E101" i="58" s="1"/>
  <c r="E103" i="58" s="1"/>
  <c r="N95" i="58"/>
  <c r="N107" i="58" s="1"/>
  <c r="Q92" i="58"/>
  <c r="N92" i="58"/>
  <c r="AG87" i="58"/>
  <c r="AE87" i="58"/>
  <c r="AA87" i="58"/>
  <c r="X87" i="58"/>
  <c r="W87" i="58"/>
  <c r="V87" i="58"/>
  <c r="T87" i="58"/>
  <c r="M87" i="58"/>
  <c r="K87" i="58"/>
  <c r="H87" i="58"/>
  <c r="G87" i="58"/>
  <c r="AL85" i="58"/>
  <c r="AL87" i="58" s="1"/>
  <c r="AK85" i="58"/>
  <c r="AK87" i="58" s="1"/>
  <c r="AJ85" i="58"/>
  <c r="AI85" i="58"/>
  <c r="AH85" i="58"/>
  <c r="AH87" i="58" s="1"/>
  <c r="AG85" i="58"/>
  <c r="AF85" i="58"/>
  <c r="AE85" i="58"/>
  <c r="AD85" i="58"/>
  <c r="AD87" i="58" s="1"/>
  <c r="AC85" i="58"/>
  <c r="AB85" i="58"/>
  <c r="AA85" i="58"/>
  <c r="Z85" i="58"/>
  <c r="Z87" i="58" s="1"/>
  <c r="Y85" i="58"/>
  <c r="Y87" i="58" s="1"/>
  <c r="X85" i="58"/>
  <c r="W85" i="58"/>
  <c r="V85" i="58"/>
  <c r="U85" i="58"/>
  <c r="U87" i="58" s="1"/>
  <c r="T85" i="58"/>
  <c r="S85" i="58"/>
  <c r="S87" i="58" s="1"/>
  <c r="S95" i="58" s="1"/>
  <c r="R85" i="58"/>
  <c r="R87" i="58" s="1"/>
  <c r="Q85" i="58"/>
  <c r="Q87" i="58" s="1"/>
  <c r="P85" i="58"/>
  <c r="O85" i="58"/>
  <c r="N85" i="58"/>
  <c r="N87" i="58" s="1"/>
  <c r="M85" i="58"/>
  <c r="L85" i="58"/>
  <c r="K85" i="58"/>
  <c r="J85" i="58"/>
  <c r="J87" i="58" s="1"/>
  <c r="I85" i="58"/>
  <c r="H85" i="58"/>
  <c r="G85" i="58"/>
  <c r="F85" i="58"/>
  <c r="F87" i="58" s="1"/>
  <c r="E85" i="58"/>
  <c r="E87" i="58" s="1"/>
  <c r="AL68" i="58"/>
  <c r="AK68" i="58"/>
  <c r="AJ68" i="58"/>
  <c r="AI68" i="58"/>
  <c r="AH68" i="58"/>
  <c r="AG68" i="58"/>
  <c r="AF68" i="58"/>
  <c r="AF87" i="58" s="1"/>
  <c r="AE68" i="58"/>
  <c r="AD68" i="58"/>
  <c r="AC68" i="58"/>
  <c r="AC87" i="58" s="1"/>
  <c r="AB68" i="58"/>
  <c r="AB87" i="58" s="1"/>
  <c r="AA68" i="58"/>
  <c r="Z68" i="58"/>
  <c r="Y68" i="58"/>
  <c r="X68" i="58"/>
  <c r="W68" i="58"/>
  <c r="V68" i="58"/>
  <c r="U68" i="58"/>
  <c r="T68" i="58"/>
  <c r="S68" i="58"/>
  <c r="R68" i="58"/>
  <c r="Q68" i="58"/>
  <c r="P68" i="58"/>
  <c r="O68" i="58"/>
  <c r="N68" i="58"/>
  <c r="M68" i="58"/>
  <c r="L68" i="58"/>
  <c r="L87" i="58" s="1"/>
  <c r="K68" i="58"/>
  <c r="J68" i="58"/>
  <c r="I68" i="58"/>
  <c r="I87" i="58" s="1"/>
  <c r="H68" i="58"/>
  <c r="G68" i="58"/>
  <c r="F68" i="58"/>
  <c r="E68" i="58"/>
  <c r="AI51" i="58"/>
  <c r="AG51" i="58"/>
  <c r="AG95" i="58" s="1"/>
  <c r="AG107" i="58" s="1"/>
  <c r="AC51" i="58"/>
  <c r="Z51" i="58"/>
  <c r="Y51" i="58"/>
  <c r="V51" i="58"/>
  <c r="O51" i="58"/>
  <c r="M51" i="58"/>
  <c r="J51" i="58"/>
  <c r="I51" i="58"/>
  <c r="F51" i="58"/>
  <c r="E51" i="58"/>
  <c r="AL49" i="58"/>
  <c r="AK49" i="58"/>
  <c r="AJ49" i="58"/>
  <c r="AJ51" i="58" s="1"/>
  <c r="AI49" i="58"/>
  <c r="AH49" i="58"/>
  <c r="AG49" i="58"/>
  <c r="AF49" i="58"/>
  <c r="AE49" i="58"/>
  <c r="AD49" i="58"/>
  <c r="AC49" i="58"/>
  <c r="AB49" i="58"/>
  <c r="AA49" i="58"/>
  <c r="Z49" i="58"/>
  <c r="Y49" i="58"/>
  <c r="X49" i="58"/>
  <c r="X51" i="58" s="1"/>
  <c r="X95" i="58" s="1"/>
  <c r="X107" i="58" s="1"/>
  <c r="W49" i="58"/>
  <c r="W51" i="58" s="1"/>
  <c r="W95" i="58" s="1"/>
  <c r="W107" i="58" s="1"/>
  <c r="V49" i="58"/>
  <c r="U49" i="58"/>
  <c r="T49" i="58"/>
  <c r="T51" i="58" s="1"/>
  <c r="S49" i="58"/>
  <c r="S51" i="58" s="1"/>
  <c r="R49" i="58"/>
  <c r="Q49" i="58"/>
  <c r="P49" i="58"/>
  <c r="P51" i="58" s="1"/>
  <c r="O49" i="58"/>
  <c r="N49" i="58"/>
  <c r="M49" i="58"/>
  <c r="L49" i="58"/>
  <c r="K49" i="58"/>
  <c r="J49" i="58"/>
  <c r="I49" i="58"/>
  <c r="H49" i="58"/>
  <c r="G49" i="58"/>
  <c r="F49" i="58"/>
  <c r="E49" i="58"/>
  <c r="AL28" i="58"/>
  <c r="AL51" i="58" s="1"/>
  <c r="AK28" i="58"/>
  <c r="AK51" i="58" s="1"/>
  <c r="AJ28" i="58"/>
  <c r="AI28" i="58"/>
  <c r="AH28" i="58"/>
  <c r="AH51" i="58" s="1"/>
  <c r="AG28" i="58"/>
  <c r="AF28" i="58"/>
  <c r="AF51" i="58" s="1"/>
  <c r="AF95" i="58" s="1"/>
  <c r="AF107" i="58" s="1"/>
  <c r="AE28" i="58"/>
  <c r="AE51" i="58" s="1"/>
  <c r="AD28" i="58"/>
  <c r="AD51" i="58" s="1"/>
  <c r="AC28" i="58"/>
  <c r="AB28" i="58"/>
  <c r="AB51" i="58" s="1"/>
  <c r="AA28" i="58"/>
  <c r="AA51" i="58" s="1"/>
  <c r="Z28" i="58"/>
  <c r="Y28" i="58"/>
  <c r="X28" i="58"/>
  <c r="W28" i="58"/>
  <c r="V28" i="58"/>
  <c r="U28" i="58"/>
  <c r="U51" i="58" s="1"/>
  <c r="T28" i="58"/>
  <c r="S28" i="58"/>
  <c r="R28" i="58"/>
  <c r="R51" i="58" s="1"/>
  <c r="Q28" i="58"/>
  <c r="Q51" i="58" s="1"/>
  <c r="P28" i="58"/>
  <c r="O28" i="58"/>
  <c r="N28" i="58"/>
  <c r="N51" i="58" s="1"/>
  <c r="M28" i="58"/>
  <c r="L28" i="58"/>
  <c r="L51" i="58" s="1"/>
  <c r="L95" i="58" s="1"/>
  <c r="L107" i="58" s="1"/>
  <c r="K28" i="58"/>
  <c r="K51" i="58" s="1"/>
  <c r="K95" i="58" s="1"/>
  <c r="J28" i="58"/>
  <c r="I28" i="58"/>
  <c r="H28" i="58"/>
  <c r="H51" i="58" s="1"/>
  <c r="G28" i="58"/>
  <c r="G51" i="58" s="1"/>
  <c r="F28" i="58"/>
  <c r="E28" i="58"/>
  <c r="AL136" i="57"/>
  <c r="AG136" i="57"/>
  <c r="AC136" i="57"/>
  <c r="V136" i="57"/>
  <c r="U136" i="57"/>
  <c r="T136" i="57"/>
  <c r="S136" i="57"/>
  <c r="M136" i="57"/>
  <c r="I136" i="57"/>
  <c r="H136" i="57"/>
  <c r="G136" i="57"/>
  <c r="F136" i="57"/>
  <c r="E136" i="57"/>
  <c r="AL134" i="57"/>
  <c r="AL92" i="58" s="1"/>
  <c r="AK134" i="57"/>
  <c r="AK92" i="58" s="1"/>
  <c r="AJ134" i="57"/>
  <c r="AJ92" i="58" s="1"/>
  <c r="AI134" i="57"/>
  <c r="AI92" i="58" s="1"/>
  <c r="AH134" i="57"/>
  <c r="AH92" i="58" s="1"/>
  <c r="AH95" i="58" s="1"/>
  <c r="AH107" i="58" s="1"/>
  <c r="AG134" i="57"/>
  <c r="AG92" i="58" s="1"/>
  <c r="AF134" i="57"/>
  <c r="AF92" i="58" s="1"/>
  <c r="AE134" i="57"/>
  <c r="AE92" i="58" s="1"/>
  <c r="AD134" i="57"/>
  <c r="AD92" i="58" s="1"/>
  <c r="AC134" i="57"/>
  <c r="AC92" i="58" s="1"/>
  <c r="AB134" i="57"/>
  <c r="AB92" i="58" s="1"/>
  <c r="AA134" i="57"/>
  <c r="AA92" i="58" s="1"/>
  <c r="Z134" i="57"/>
  <c r="Z92" i="58" s="1"/>
  <c r="Y134" i="57"/>
  <c r="Y92" i="58" s="1"/>
  <c r="X134" i="57"/>
  <c r="X92" i="58" s="1"/>
  <c r="W134" i="57"/>
  <c r="W92" i="58" s="1"/>
  <c r="V134" i="57"/>
  <c r="V92" i="58" s="1"/>
  <c r="U134" i="57"/>
  <c r="U92" i="58" s="1"/>
  <c r="T134" i="57"/>
  <c r="T92" i="58" s="1"/>
  <c r="T95" i="58" s="1"/>
  <c r="T107" i="58" s="1"/>
  <c r="S134" i="57"/>
  <c r="S92" i="58" s="1"/>
  <c r="R134" i="57"/>
  <c r="R92" i="58" s="1"/>
  <c r="Q134" i="57"/>
  <c r="P134" i="57"/>
  <c r="P92" i="58" s="1"/>
  <c r="O134" i="57"/>
  <c r="O92" i="58" s="1"/>
  <c r="N134" i="57"/>
  <c r="M134" i="57"/>
  <c r="M92" i="58" s="1"/>
  <c r="L134" i="57"/>
  <c r="L92" i="58" s="1"/>
  <c r="K134" i="57"/>
  <c r="K92" i="58" s="1"/>
  <c r="I134" i="57"/>
  <c r="I92" i="58" s="1"/>
  <c r="H134" i="57"/>
  <c r="H92" i="58" s="1"/>
  <c r="G134" i="57"/>
  <c r="G92" i="58" s="1"/>
  <c r="F134" i="57"/>
  <c r="F92" i="58" s="1"/>
  <c r="E134" i="57"/>
  <c r="E92" i="58" s="1"/>
  <c r="AL133" i="57"/>
  <c r="AK133" i="57"/>
  <c r="AJ133" i="57"/>
  <c r="AI133" i="57"/>
  <c r="AH133" i="57"/>
  <c r="AG133" i="57"/>
  <c r="AF133" i="57"/>
  <c r="AE133" i="57"/>
  <c r="AD133" i="57"/>
  <c r="AC133" i="57"/>
  <c r="AB133" i="57"/>
  <c r="AA133" i="57"/>
  <c r="Z133" i="57"/>
  <c r="Y133" i="57"/>
  <c r="X133" i="57"/>
  <c r="W133" i="57"/>
  <c r="V133" i="57"/>
  <c r="U133" i="57"/>
  <c r="T133" i="57"/>
  <c r="S133" i="57"/>
  <c r="R133" i="57"/>
  <c r="Q133" i="57"/>
  <c r="P133" i="57"/>
  <c r="O133" i="57"/>
  <c r="N133" i="57"/>
  <c r="M133" i="57"/>
  <c r="L133" i="57"/>
  <c r="K133" i="57"/>
  <c r="I133" i="57"/>
  <c r="H133" i="57"/>
  <c r="G133" i="57"/>
  <c r="F133" i="57"/>
  <c r="E133" i="57"/>
  <c r="AH132" i="57"/>
  <c r="AH135" i="57" s="1"/>
  <c r="AH137" i="57" s="1"/>
  <c r="Z132" i="57"/>
  <c r="Z135" i="57" s="1"/>
  <c r="Z137" i="57" s="1"/>
  <c r="Y132" i="57"/>
  <c r="Y135" i="57" s="1"/>
  <c r="Y137" i="57" s="1"/>
  <c r="J132" i="57"/>
  <c r="E132" i="57"/>
  <c r="E135" i="57" s="1"/>
  <c r="E137" i="57" s="1"/>
  <c r="AJ120" i="57"/>
  <c r="AI120" i="57"/>
  <c r="AI132" i="57" s="1"/>
  <c r="AI135" i="57" s="1"/>
  <c r="AI137" i="57" s="1"/>
  <c r="AD120" i="57"/>
  <c r="AC120" i="57"/>
  <c r="AB120" i="57"/>
  <c r="V120" i="57"/>
  <c r="U120" i="57"/>
  <c r="T120" i="57"/>
  <c r="AL118" i="57"/>
  <c r="AL120" i="57" s="1"/>
  <c r="AK118" i="57"/>
  <c r="AJ118" i="57"/>
  <c r="AI118" i="57"/>
  <c r="AH118" i="57"/>
  <c r="AH120" i="57" s="1"/>
  <c r="AG118" i="57"/>
  <c r="AG120" i="57" s="1"/>
  <c r="AF118" i="57"/>
  <c r="AE118" i="57"/>
  <c r="AD118" i="57"/>
  <c r="AC118" i="57"/>
  <c r="AB118" i="57"/>
  <c r="AA118" i="57"/>
  <c r="AA120" i="57" s="1"/>
  <c r="Z118" i="57"/>
  <c r="Y118" i="57"/>
  <c r="X118" i="57"/>
  <c r="X120" i="57" s="1"/>
  <c r="W118" i="57"/>
  <c r="W120" i="57" s="1"/>
  <c r="V118" i="57"/>
  <c r="U118" i="57"/>
  <c r="T118" i="57"/>
  <c r="S118" i="57"/>
  <c r="S120" i="57" s="1"/>
  <c r="R118" i="57"/>
  <c r="R120" i="57" s="1"/>
  <c r="Q118" i="57"/>
  <c r="P118" i="57"/>
  <c r="P120" i="57" s="1"/>
  <c r="O118" i="57"/>
  <c r="N118" i="57"/>
  <c r="N120" i="57" s="1"/>
  <c r="M118" i="57"/>
  <c r="M120" i="57" s="1"/>
  <c r="L118" i="57"/>
  <c r="K118" i="57"/>
  <c r="AL101" i="57"/>
  <c r="AK101" i="57"/>
  <c r="AJ101" i="57"/>
  <c r="AI101" i="57"/>
  <c r="AH101" i="57"/>
  <c r="AG101" i="57"/>
  <c r="AF101" i="57"/>
  <c r="AF120" i="57" s="1"/>
  <c r="AE101" i="57"/>
  <c r="AE120" i="57" s="1"/>
  <c r="AD101" i="57"/>
  <c r="AC101" i="57"/>
  <c r="AB101" i="57"/>
  <c r="AA101" i="57"/>
  <c r="Z101" i="57"/>
  <c r="Z120" i="57" s="1"/>
  <c r="Y101" i="57"/>
  <c r="Y120" i="57" s="1"/>
  <c r="X101" i="57"/>
  <c r="W101" i="57"/>
  <c r="V101" i="57"/>
  <c r="U101" i="57"/>
  <c r="T101" i="57"/>
  <c r="S101" i="57"/>
  <c r="R101" i="57"/>
  <c r="Q101" i="57"/>
  <c r="P101" i="57"/>
  <c r="O101" i="57"/>
  <c r="O120" i="57" s="1"/>
  <c r="O132" i="57" s="1"/>
  <c r="O135" i="57" s="1"/>
  <c r="O137" i="57" s="1"/>
  <c r="N101" i="57"/>
  <c r="M101" i="57"/>
  <c r="L101" i="57"/>
  <c r="L120" i="57" s="1"/>
  <c r="K101" i="57"/>
  <c r="K120" i="57" s="1"/>
  <c r="AI80" i="57"/>
  <c r="AH80" i="57"/>
  <c r="Y80" i="57"/>
  <c r="X80" i="57"/>
  <c r="W80" i="57"/>
  <c r="S80" i="57"/>
  <c r="P80" i="57"/>
  <c r="O80" i="57"/>
  <c r="N80" i="57"/>
  <c r="N132" i="57" s="1"/>
  <c r="N135" i="57" s="1"/>
  <c r="N137" i="57" s="1"/>
  <c r="E80" i="57"/>
  <c r="AL75" i="57"/>
  <c r="AL80" i="57" s="1"/>
  <c r="AL132" i="57" s="1"/>
  <c r="AL135" i="57" s="1"/>
  <c r="AL137" i="57" s="1"/>
  <c r="AK75" i="57"/>
  <c r="AK80" i="57" s="1"/>
  <c r="AJ75" i="57"/>
  <c r="AI75" i="57"/>
  <c r="AH75" i="57"/>
  <c r="AG75" i="57"/>
  <c r="AF75" i="57"/>
  <c r="AE75" i="57"/>
  <c r="AD75" i="57"/>
  <c r="AD80" i="57" s="1"/>
  <c r="AC75" i="57"/>
  <c r="AC80" i="57" s="1"/>
  <c r="AB75" i="57"/>
  <c r="AB80" i="57" s="1"/>
  <c r="AA75" i="57"/>
  <c r="AA80" i="57" s="1"/>
  <c r="Z75" i="57"/>
  <c r="Z80" i="57" s="1"/>
  <c r="Y75" i="57"/>
  <c r="X75" i="57"/>
  <c r="W75" i="57"/>
  <c r="V75" i="57"/>
  <c r="U75" i="57"/>
  <c r="T75" i="57"/>
  <c r="S75" i="57"/>
  <c r="R75" i="57"/>
  <c r="Q75" i="57"/>
  <c r="P75" i="57"/>
  <c r="R18" i="59" s="1"/>
  <c r="R19" i="59" s="1"/>
  <c r="O75" i="57"/>
  <c r="P18" i="59" s="1"/>
  <c r="P19" i="59" s="1"/>
  <c r="N75" i="57"/>
  <c r="O18" i="59" s="1"/>
  <c r="O19" i="59" s="1"/>
  <c r="M75" i="57"/>
  <c r="L75" i="57"/>
  <c r="L18" i="59" s="1"/>
  <c r="L19" i="59" s="1"/>
  <c r="K75" i="57"/>
  <c r="J75" i="57"/>
  <c r="I75" i="57"/>
  <c r="I80" i="57" s="1"/>
  <c r="I132" i="57" s="1"/>
  <c r="H75" i="57"/>
  <c r="H80" i="57" s="1"/>
  <c r="H132" i="57" s="1"/>
  <c r="G75" i="57"/>
  <c r="G80" i="57" s="1"/>
  <c r="G132" i="57" s="1"/>
  <c r="F75" i="57"/>
  <c r="F80" i="57" s="1"/>
  <c r="F132" i="57" s="1"/>
  <c r="F135" i="57" s="1"/>
  <c r="F137" i="57" s="1"/>
  <c r="E75" i="57"/>
  <c r="D18" i="59" s="1"/>
  <c r="D22" i="59" s="1"/>
  <c r="AL53" i="57"/>
  <c r="AK53" i="57"/>
  <c r="AJ53" i="57"/>
  <c r="AJ80" i="57" s="1"/>
  <c r="AJ132" i="57" s="1"/>
  <c r="AJ135" i="57" s="1"/>
  <c r="AJ137" i="57" s="1"/>
  <c r="AI53" i="57"/>
  <c r="AH53" i="57"/>
  <c r="AG53" i="57"/>
  <c r="AG80" i="57" s="1"/>
  <c r="AG132" i="57" s="1"/>
  <c r="AG135" i="57" s="1"/>
  <c r="AG137" i="57" s="1"/>
  <c r="AF53" i="57"/>
  <c r="AF80" i="57" s="1"/>
  <c r="AF132" i="57" s="1"/>
  <c r="AF135" i="57" s="1"/>
  <c r="AF137" i="57" s="1"/>
  <c r="AE53" i="57"/>
  <c r="AD53" i="57"/>
  <c r="AC53" i="57"/>
  <c r="AB53" i="57"/>
  <c r="AA53" i="57"/>
  <c r="Z53" i="57"/>
  <c r="Y53" i="57"/>
  <c r="X53" i="57"/>
  <c r="W53" i="57"/>
  <c r="V53" i="57"/>
  <c r="U53" i="57"/>
  <c r="T53" i="57"/>
  <c r="T80" i="57" s="1"/>
  <c r="T132" i="57" s="1"/>
  <c r="T135" i="57" s="1"/>
  <c r="T137" i="57" s="1"/>
  <c r="S53" i="57"/>
  <c r="R53" i="57"/>
  <c r="Q53" i="57"/>
  <c r="P53" i="57"/>
  <c r="O53" i="57"/>
  <c r="N53" i="57"/>
  <c r="M53" i="57"/>
  <c r="M80" i="57" s="1"/>
  <c r="M132" i="57" s="1"/>
  <c r="M135" i="57" s="1"/>
  <c r="M137" i="57" s="1"/>
  <c r="L53" i="57"/>
  <c r="L80" i="57" s="1"/>
  <c r="L132" i="57" s="1"/>
  <c r="L135" i="57" s="1"/>
  <c r="L137" i="57" s="1"/>
  <c r="K53" i="57"/>
  <c r="J53" i="57"/>
  <c r="I53" i="57"/>
  <c r="H53" i="57"/>
  <c r="G53" i="57"/>
  <c r="F53" i="57"/>
  <c r="E53" i="57"/>
  <c r="AL29" i="57"/>
  <c r="AK29" i="57"/>
  <c r="AK136" i="57" s="1"/>
  <c r="AJ29" i="57"/>
  <c r="AJ136" i="57" s="1"/>
  <c r="AI29" i="57"/>
  <c r="AI136" i="57" s="1"/>
  <c r="AH29" i="57"/>
  <c r="AH136" i="57" s="1"/>
  <c r="AG29" i="57"/>
  <c r="AF29" i="57"/>
  <c r="AF136" i="57" s="1"/>
  <c r="AE29" i="57"/>
  <c r="AE136" i="57" s="1"/>
  <c r="AD29" i="57"/>
  <c r="AD136" i="57" s="1"/>
  <c r="AC29" i="57"/>
  <c r="AB29" i="57"/>
  <c r="AB136" i="57" s="1"/>
  <c r="AA29" i="57"/>
  <c r="AA136" i="57" s="1"/>
  <c r="Z29" i="57"/>
  <c r="Z136" i="57" s="1"/>
  <c r="Y29" i="57"/>
  <c r="Y136" i="57" s="1"/>
  <c r="X29" i="57"/>
  <c r="X136" i="57" s="1"/>
  <c r="W29" i="57"/>
  <c r="W136" i="57" s="1"/>
  <c r="V29" i="57"/>
  <c r="U29" i="57"/>
  <c r="T29" i="57"/>
  <c r="S29" i="57"/>
  <c r="R29" i="57"/>
  <c r="R136" i="57" s="1"/>
  <c r="Q29" i="57"/>
  <c r="Q136" i="57" s="1"/>
  <c r="P29" i="57"/>
  <c r="P136" i="57" s="1"/>
  <c r="O29" i="57"/>
  <c r="O136" i="57" s="1"/>
  <c r="N29" i="57"/>
  <c r="N136" i="57" s="1"/>
  <c r="M29" i="57"/>
  <c r="L29" i="57"/>
  <c r="L136" i="57" s="1"/>
  <c r="K29" i="57"/>
  <c r="K136" i="57" s="1"/>
  <c r="J109" i="56"/>
  <c r="AF108" i="56"/>
  <c r="X108" i="56"/>
  <c r="T108" i="56"/>
  <c r="AH106" i="56"/>
  <c r="AD106" i="56"/>
  <c r="AD107" i="56" s="1"/>
  <c r="S106" i="56"/>
  <c r="S107" i="56" s="1"/>
  <c r="R106" i="56"/>
  <c r="R107" i="56" s="1"/>
  <c r="N106" i="56"/>
  <c r="J106" i="56"/>
  <c r="J107" i="56" s="1"/>
  <c r="I106" i="56"/>
  <c r="AF105" i="56"/>
  <c r="AB105" i="56"/>
  <c r="T105" i="56"/>
  <c r="S105" i="56"/>
  <c r="P105" i="56"/>
  <c r="J105" i="56"/>
  <c r="H105" i="56"/>
  <c r="E105" i="56"/>
  <c r="AG101" i="56"/>
  <c r="AG108" i="56" s="1"/>
  <c r="AB101" i="56"/>
  <c r="AB108" i="56" s="1"/>
  <c r="W101" i="56"/>
  <c r="W108" i="56" s="1"/>
  <c r="T101" i="56"/>
  <c r="S101" i="56"/>
  <c r="S108" i="56" s="1"/>
  <c r="S109" i="56" s="1"/>
  <c r="R101" i="56"/>
  <c r="R108" i="56" s="1"/>
  <c r="R109" i="56" s="1"/>
  <c r="Q101" i="56"/>
  <c r="Q108" i="56" s="1"/>
  <c r="Q109" i="56" s="1"/>
  <c r="N101" i="56"/>
  <c r="N108" i="56" s="1"/>
  <c r="AL99" i="56"/>
  <c r="AL101" i="56" s="1"/>
  <c r="AL108" i="56" s="1"/>
  <c r="AL109" i="56" s="1"/>
  <c r="AK99" i="56"/>
  <c r="AK101" i="56" s="1"/>
  <c r="AK108" i="56" s="1"/>
  <c r="AK109" i="56" s="1"/>
  <c r="AJ99" i="56"/>
  <c r="AJ101" i="56" s="1"/>
  <c r="AJ108" i="56" s="1"/>
  <c r="AI99" i="56"/>
  <c r="AH99" i="56"/>
  <c r="AG99" i="56"/>
  <c r="AF99" i="56"/>
  <c r="AF101" i="56" s="1"/>
  <c r="AE99" i="56"/>
  <c r="AE101" i="56" s="1"/>
  <c r="AE108" i="56" s="1"/>
  <c r="AD99" i="56"/>
  <c r="AD101" i="56" s="1"/>
  <c r="AD108" i="56" s="1"/>
  <c r="AD109" i="56" s="1"/>
  <c r="AC99" i="56"/>
  <c r="AB99" i="56"/>
  <c r="AA99" i="56"/>
  <c r="AA101" i="56" s="1"/>
  <c r="AA108" i="56" s="1"/>
  <c r="Z99" i="56"/>
  <c r="Z101" i="56" s="1"/>
  <c r="Z108" i="56" s="1"/>
  <c r="Y99" i="56"/>
  <c r="Y101" i="56" s="1"/>
  <c r="Y108" i="56" s="1"/>
  <c r="X99" i="56"/>
  <c r="W99" i="56"/>
  <c r="V99" i="56"/>
  <c r="V101" i="56" s="1"/>
  <c r="V108" i="56" s="1"/>
  <c r="V109" i="56" s="1"/>
  <c r="U99" i="56"/>
  <c r="U101" i="56" s="1"/>
  <c r="U108" i="56" s="1"/>
  <c r="T99" i="56"/>
  <c r="S99" i="56"/>
  <c r="R99" i="56"/>
  <c r="Q99" i="56"/>
  <c r="P99" i="56"/>
  <c r="P101" i="56" s="1"/>
  <c r="P108" i="56" s="1"/>
  <c r="P109" i="56" s="1"/>
  <c r="O99" i="56"/>
  <c r="N99" i="56"/>
  <c r="M99" i="56"/>
  <c r="L99" i="56"/>
  <c r="L101" i="56" s="1"/>
  <c r="L108" i="56" s="1"/>
  <c r="K99" i="56"/>
  <c r="K101" i="56" s="1"/>
  <c r="K108" i="56" s="1"/>
  <c r="AL82" i="56"/>
  <c r="AK82" i="56"/>
  <c r="AJ82" i="56"/>
  <c r="AI82" i="56"/>
  <c r="AH82" i="56"/>
  <c r="AH101" i="56" s="1"/>
  <c r="AH108" i="56" s="1"/>
  <c r="AG82" i="56"/>
  <c r="AF82" i="56"/>
  <c r="AE82" i="56"/>
  <c r="AD82" i="56"/>
  <c r="AC82" i="56"/>
  <c r="AC101" i="56" s="1"/>
  <c r="AC108" i="56" s="1"/>
  <c r="AB82" i="56"/>
  <c r="AA82" i="56"/>
  <c r="Z82" i="56"/>
  <c r="Y82" i="56"/>
  <c r="X82" i="56"/>
  <c r="X101" i="56" s="1"/>
  <c r="W82" i="56"/>
  <c r="V82" i="56"/>
  <c r="U82" i="56"/>
  <c r="T82" i="56"/>
  <c r="S82" i="56"/>
  <c r="R82" i="56"/>
  <c r="Q82" i="56"/>
  <c r="P82" i="56"/>
  <c r="O82" i="56"/>
  <c r="N82" i="56"/>
  <c r="M82" i="56"/>
  <c r="M101" i="56" s="1"/>
  <c r="M108" i="56" s="1"/>
  <c r="L82" i="56"/>
  <c r="K82" i="56"/>
  <c r="J82" i="56"/>
  <c r="I82" i="56"/>
  <c r="H82" i="56"/>
  <c r="G82" i="56"/>
  <c r="F82" i="56"/>
  <c r="E82" i="56"/>
  <c r="AC66" i="56"/>
  <c r="AC106" i="56" s="1"/>
  <c r="AC107" i="56" s="1"/>
  <c r="AB66" i="56"/>
  <c r="AB106" i="56" s="1"/>
  <c r="AB107" i="56" s="1"/>
  <c r="AA66" i="56"/>
  <c r="AA106" i="56" s="1"/>
  <c r="AA107" i="56" s="1"/>
  <c r="S66" i="56"/>
  <c r="R66" i="56"/>
  <c r="P66" i="56"/>
  <c r="P106" i="56" s="1"/>
  <c r="P107" i="56" s="1"/>
  <c r="M66" i="56"/>
  <c r="M106" i="56" s="1"/>
  <c r="I66" i="56"/>
  <c r="AL64" i="56"/>
  <c r="AL66" i="56" s="1"/>
  <c r="AL106" i="56" s="1"/>
  <c r="AL107" i="56" s="1"/>
  <c r="AK64" i="56"/>
  <c r="AK66" i="56" s="1"/>
  <c r="AK106" i="56" s="1"/>
  <c r="AK107" i="56" s="1"/>
  <c r="AJ64" i="56"/>
  <c r="AI64" i="56"/>
  <c r="AI66" i="56" s="1"/>
  <c r="AI106" i="56" s="1"/>
  <c r="AH64" i="56"/>
  <c r="AH66" i="56" s="1"/>
  <c r="AG64" i="56"/>
  <c r="AG66" i="56" s="1"/>
  <c r="AG106" i="56" s="1"/>
  <c r="AF64" i="56"/>
  <c r="AF66" i="56" s="1"/>
  <c r="AF106" i="56" s="1"/>
  <c r="AF107" i="56" s="1"/>
  <c r="AE64" i="56"/>
  <c r="AE66" i="56" s="1"/>
  <c r="AE106" i="56" s="1"/>
  <c r="AE107" i="56" s="1"/>
  <c r="AD64" i="56"/>
  <c r="AD66" i="56" s="1"/>
  <c r="AC64" i="56"/>
  <c r="AB64" i="56"/>
  <c r="AA64" i="56"/>
  <c r="Z64" i="56"/>
  <c r="Y64" i="56"/>
  <c r="X64" i="56"/>
  <c r="W64" i="56"/>
  <c r="W66" i="56" s="1"/>
  <c r="W106" i="56" s="1"/>
  <c r="V64" i="56"/>
  <c r="V66" i="56" s="1"/>
  <c r="V106" i="56" s="1"/>
  <c r="V107" i="56" s="1"/>
  <c r="U64" i="56"/>
  <c r="T64" i="56"/>
  <c r="S64" i="56"/>
  <c r="R64" i="56"/>
  <c r="Q64" i="56"/>
  <c r="P64" i="56"/>
  <c r="O64" i="56"/>
  <c r="O66" i="56" s="1"/>
  <c r="O106" i="56" s="1"/>
  <c r="N64" i="56"/>
  <c r="N66" i="56" s="1"/>
  <c r="M64" i="56"/>
  <c r="L64" i="56"/>
  <c r="L66" i="56" s="1"/>
  <c r="L106" i="56" s="1"/>
  <c r="K64" i="56"/>
  <c r="K66" i="56" s="1"/>
  <c r="K106" i="56" s="1"/>
  <c r="K107" i="56" s="1"/>
  <c r="J64" i="56"/>
  <c r="J66" i="56" s="1"/>
  <c r="I64" i="56"/>
  <c r="H64" i="56"/>
  <c r="G64" i="56"/>
  <c r="G66" i="56" s="1"/>
  <c r="G106" i="56" s="1"/>
  <c r="G107" i="56" s="1"/>
  <c r="G109" i="56" s="1"/>
  <c r="F64" i="56"/>
  <c r="E64" i="56"/>
  <c r="AL41" i="56"/>
  <c r="AK41" i="56"/>
  <c r="AJ41" i="56"/>
  <c r="AJ66" i="56" s="1"/>
  <c r="AJ106" i="56" s="1"/>
  <c r="AI41" i="56"/>
  <c r="AH41" i="56"/>
  <c r="AG41" i="56"/>
  <c r="AF41" i="56"/>
  <c r="AE41" i="56"/>
  <c r="AD41" i="56"/>
  <c r="AC41" i="56"/>
  <c r="AB41" i="56"/>
  <c r="AA41" i="56"/>
  <c r="Z41" i="56"/>
  <c r="Y41" i="56"/>
  <c r="X41" i="56"/>
  <c r="X66" i="56" s="1"/>
  <c r="X106" i="56" s="1"/>
  <c r="X107" i="56" s="1"/>
  <c r="W41" i="56"/>
  <c r="V41" i="56"/>
  <c r="U41" i="56"/>
  <c r="T41" i="56"/>
  <c r="T66" i="56" s="1"/>
  <c r="T106" i="56" s="1"/>
  <c r="T107" i="56" s="1"/>
  <c r="S41" i="56"/>
  <c r="R41" i="56"/>
  <c r="Q41" i="56"/>
  <c r="Q66" i="56" s="1"/>
  <c r="Q106" i="56" s="1"/>
  <c r="Q107" i="56" s="1"/>
  <c r="P41" i="56"/>
  <c r="O41" i="56"/>
  <c r="N41" i="56"/>
  <c r="M41" i="56"/>
  <c r="L41" i="56"/>
  <c r="K41" i="56"/>
  <c r="J41" i="56"/>
  <c r="I41" i="56"/>
  <c r="H41" i="56"/>
  <c r="H66" i="56" s="1"/>
  <c r="H106" i="56" s="1"/>
  <c r="H107" i="56" s="1"/>
  <c r="H109" i="56" s="1"/>
  <c r="G41" i="56"/>
  <c r="F41" i="56"/>
  <c r="E41" i="56"/>
  <c r="AL21" i="56"/>
  <c r="AL105" i="56" s="1"/>
  <c r="AE21" i="56"/>
  <c r="AE105" i="56" s="1"/>
  <c r="AD21" i="56"/>
  <c r="AD105" i="56" s="1"/>
  <c r="AC21" i="56"/>
  <c r="AC105" i="56" s="1"/>
  <c r="Z21" i="56"/>
  <c r="Z105" i="56" s="1"/>
  <c r="Y21" i="56"/>
  <c r="Y105" i="56" s="1"/>
  <c r="V21" i="56"/>
  <c r="V105" i="56" s="1"/>
  <c r="U21" i="56"/>
  <c r="U105" i="56" s="1"/>
  <c r="T21" i="56"/>
  <c r="S21" i="56"/>
  <c r="R21" i="56"/>
  <c r="R105" i="56" s="1"/>
  <c r="K21" i="56"/>
  <c r="K105" i="56" s="1"/>
  <c r="J21" i="56"/>
  <c r="I21" i="56"/>
  <c r="I105" i="56" s="1"/>
  <c r="H21" i="56"/>
  <c r="G21" i="56"/>
  <c r="G105" i="56" s="1"/>
  <c r="F21" i="56"/>
  <c r="F105" i="56" s="1"/>
  <c r="E21" i="56"/>
  <c r="AL18" i="56"/>
  <c r="AK18" i="56"/>
  <c r="AK21" i="56" s="1"/>
  <c r="AK105" i="56" s="1"/>
  <c r="AJ18" i="56"/>
  <c r="AJ21" i="56" s="1"/>
  <c r="AJ105" i="56" s="1"/>
  <c r="AI18" i="56"/>
  <c r="AI21" i="56" s="1"/>
  <c r="AI105" i="56" s="1"/>
  <c r="AI107" i="56" s="1"/>
  <c r="AH18" i="56"/>
  <c r="AH21" i="56" s="1"/>
  <c r="AH105" i="56" s="1"/>
  <c r="AG18" i="56"/>
  <c r="AG21" i="56" s="1"/>
  <c r="AG105" i="56" s="1"/>
  <c r="AF18" i="56"/>
  <c r="AF21" i="56" s="1"/>
  <c r="AE18" i="56"/>
  <c r="AD18" i="56"/>
  <c r="AC18" i="56"/>
  <c r="AB18" i="56"/>
  <c r="AB21" i="56" s="1"/>
  <c r="AA18" i="56"/>
  <c r="AA21" i="56" s="1"/>
  <c r="AA105" i="56" s="1"/>
  <c r="Z18" i="56"/>
  <c r="Y18" i="56"/>
  <c r="X18" i="56"/>
  <c r="X21" i="56" s="1"/>
  <c r="X105" i="56" s="1"/>
  <c r="W18" i="56"/>
  <c r="W21" i="56" s="1"/>
  <c r="W105" i="56" s="1"/>
  <c r="V18" i="56"/>
  <c r="U18" i="56"/>
  <c r="T18" i="56"/>
  <c r="S18" i="56"/>
  <c r="R18" i="56"/>
  <c r="Q18" i="56"/>
  <c r="Q21" i="56" s="1"/>
  <c r="Q105" i="56" s="1"/>
  <c r="P18" i="56"/>
  <c r="P21" i="56" s="1"/>
  <c r="O18" i="56"/>
  <c r="O21" i="56" s="1"/>
  <c r="O105" i="56" s="1"/>
  <c r="N18" i="56"/>
  <c r="N21" i="56" s="1"/>
  <c r="N105" i="56" s="1"/>
  <c r="M18" i="56"/>
  <c r="M21" i="56" s="1"/>
  <c r="M105" i="56" s="1"/>
  <c r="L18" i="56"/>
  <c r="L21" i="56" s="1"/>
  <c r="L105" i="56" s="1"/>
  <c r="K18" i="56"/>
  <c r="AD95" i="58" l="1"/>
  <c r="AD107" i="58" s="1"/>
  <c r="P95" i="58"/>
  <c r="P107" i="58" s="1"/>
  <c r="AC109" i="56"/>
  <c r="X109" i="56"/>
  <c r="N109" i="56"/>
  <c r="AG107" i="56"/>
  <c r="AG109" i="56" s="1"/>
  <c r="O107" i="56"/>
  <c r="AB109" i="56"/>
  <c r="P132" i="57"/>
  <c r="P135" i="57" s="1"/>
  <c r="P137" i="57" s="1"/>
  <c r="AA109" i="56"/>
  <c r="S107" i="58"/>
  <c r="M109" i="56"/>
  <c r="AH109" i="56"/>
  <c r="L107" i="56"/>
  <c r="AJ107" i="56"/>
  <c r="AJ109" i="56" s="1"/>
  <c r="L109" i="56"/>
  <c r="M95" i="58"/>
  <c r="M107" i="58" s="1"/>
  <c r="W107" i="56"/>
  <c r="W109" i="56" s="1"/>
  <c r="I135" i="57"/>
  <c r="I137" i="57" s="1"/>
  <c r="AC132" i="57"/>
  <c r="AC135" i="57" s="1"/>
  <c r="AC137" i="57" s="1"/>
  <c r="Q120" i="57"/>
  <c r="AK120" i="57"/>
  <c r="AK132" i="57" s="1"/>
  <c r="AK135" i="57" s="1"/>
  <c r="AK137" i="57" s="1"/>
  <c r="M107" i="56"/>
  <c r="AE109" i="56"/>
  <c r="AK95" i="58"/>
  <c r="AK107" i="58" s="1"/>
  <c r="G135" i="57"/>
  <c r="G137" i="57" s="1"/>
  <c r="AA132" i="57"/>
  <c r="AA135" i="57" s="1"/>
  <c r="AA137" i="57" s="1"/>
  <c r="W132" i="57"/>
  <c r="W135" i="57" s="1"/>
  <c r="W137" i="57" s="1"/>
  <c r="R95" i="58"/>
  <c r="R107" i="58" s="1"/>
  <c r="AL95" i="58"/>
  <c r="AL107" i="58" s="1"/>
  <c r="N30" i="59"/>
  <c r="N32" i="59" s="1"/>
  <c r="H135" i="57"/>
  <c r="H137" i="57" s="1"/>
  <c r="AB132" i="57"/>
  <c r="AB135" i="57" s="1"/>
  <c r="AB137" i="57" s="1"/>
  <c r="X132" i="57"/>
  <c r="X135" i="57" s="1"/>
  <c r="X137" i="57" s="1"/>
  <c r="V95" i="58"/>
  <c r="V107" i="58" s="1"/>
  <c r="O101" i="56"/>
  <c r="O108" i="56" s="1"/>
  <c r="AI101" i="56"/>
  <c r="AI108" i="56" s="1"/>
  <c r="AI109" i="56" s="1"/>
  <c r="J80" i="57"/>
  <c r="J18" i="59"/>
  <c r="J22" i="59" s="1"/>
  <c r="AD132" i="57"/>
  <c r="AD135" i="57" s="1"/>
  <c r="AD137" i="57" s="1"/>
  <c r="U95" i="58"/>
  <c r="U107" i="58" s="1"/>
  <c r="L22" i="59"/>
  <c r="I95" i="58"/>
  <c r="I107" i="58" s="1"/>
  <c r="S132" i="57"/>
  <c r="S135" i="57" s="1"/>
  <c r="S137" i="57" s="1"/>
  <c r="K109" i="56"/>
  <c r="AH107" i="56"/>
  <c r="Q95" i="58"/>
  <c r="Q107" i="58" s="1"/>
  <c r="K80" i="57"/>
  <c r="K132" i="57" s="1"/>
  <c r="K135" i="57" s="1"/>
  <c r="K137" i="57" s="1"/>
  <c r="AE80" i="57"/>
  <c r="AE132" i="57" s="1"/>
  <c r="AE135" i="57" s="1"/>
  <c r="AE137" i="57" s="1"/>
  <c r="Y95" i="58"/>
  <c r="Y107" i="58" s="1"/>
  <c r="I107" i="56"/>
  <c r="I109" i="56" s="1"/>
  <c r="Z95" i="58"/>
  <c r="Z107" i="58" s="1"/>
  <c r="T109" i="56"/>
  <c r="AC95" i="58"/>
  <c r="AC107" i="58" s="1"/>
  <c r="P22" i="59"/>
  <c r="U66" i="56"/>
  <c r="U106" i="56" s="1"/>
  <c r="U107" i="56" s="1"/>
  <c r="U109" i="56" s="1"/>
  <c r="N107" i="56"/>
  <c r="R22" i="59"/>
  <c r="T18" i="59"/>
  <c r="R80" i="57"/>
  <c r="R132" i="57" s="1"/>
  <c r="R135" i="57" s="1"/>
  <c r="R137" i="57" s="1"/>
  <c r="F66" i="56"/>
  <c r="F106" i="56" s="1"/>
  <c r="F107" i="56" s="1"/>
  <c r="F109" i="56" s="1"/>
  <c r="G95" i="58"/>
  <c r="G107" i="58" s="1"/>
  <c r="AA95" i="58"/>
  <c r="AA107" i="58" s="1"/>
  <c r="S18" i="59"/>
  <c r="Q80" i="57"/>
  <c r="Q132" i="57" s="1"/>
  <c r="Q135" i="57" s="1"/>
  <c r="Q137" i="57" s="1"/>
  <c r="H95" i="58"/>
  <c r="H107" i="58" s="1"/>
  <c r="AB95" i="58"/>
  <c r="AB107" i="58" s="1"/>
  <c r="E66" i="56"/>
  <c r="E106" i="56" s="1"/>
  <c r="E107" i="56" s="1"/>
  <c r="E109" i="56" s="1"/>
  <c r="Y66" i="56"/>
  <c r="Y106" i="56" s="1"/>
  <c r="Y107" i="56" s="1"/>
  <c r="Y109" i="56" s="1"/>
  <c r="Z66" i="56"/>
  <c r="Z106" i="56" s="1"/>
  <c r="Z107" i="56" s="1"/>
  <c r="Z109" i="56" s="1"/>
  <c r="AF109" i="56"/>
  <c r="K107" i="58"/>
  <c r="AE95" i="58"/>
  <c r="AE107" i="58" s="1"/>
  <c r="U80" i="57"/>
  <c r="U132" i="57" s="1"/>
  <c r="U135" i="57" s="1"/>
  <c r="U137" i="57" s="1"/>
  <c r="O87" i="58"/>
  <c r="O95" i="58" s="1"/>
  <c r="O107" i="58" s="1"/>
  <c r="AI87" i="58"/>
  <c r="AI95" i="58" s="1"/>
  <c r="AI107" i="58" s="1"/>
  <c r="D28" i="59"/>
  <c r="H25" i="59" s="1"/>
  <c r="M25" i="59" s="1"/>
  <c r="Q25" i="59" s="1"/>
  <c r="U25" i="59" s="1"/>
  <c r="D30" i="59"/>
  <c r="D32" i="59" s="1"/>
  <c r="V80" i="57"/>
  <c r="V132" i="57" s="1"/>
  <c r="V135" i="57" s="1"/>
  <c r="V137" i="57" s="1"/>
  <c r="E95" i="58"/>
  <c r="E107" i="58" s="1"/>
  <c r="P87" i="58"/>
  <c r="AJ87" i="58"/>
  <c r="AJ95" i="58" s="1"/>
  <c r="AJ107" i="58" s="1"/>
  <c r="F95" i="58"/>
  <c r="F107" i="58" s="1"/>
  <c r="E18" i="59"/>
  <c r="E22" i="59" s="1"/>
  <c r="H17" i="59" s="1"/>
  <c r="K18" i="59"/>
  <c r="K19" i="59" s="1"/>
  <c r="I30" i="59" s="1"/>
  <c r="I32" i="59" s="1"/>
  <c r="J133" i="57"/>
  <c r="J134" i="57" l="1"/>
  <c r="S19" i="59"/>
  <c r="S22" i="59" s="1"/>
  <c r="T19" i="59"/>
  <c r="T22" i="59" s="1"/>
  <c r="K22" i="59"/>
  <c r="M17" i="59" s="1"/>
  <c r="Q17" i="59" s="1"/>
  <c r="U17" i="59" s="1"/>
  <c r="O109" i="56"/>
  <c r="R30" i="59" l="1"/>
  <c r="R32" i="59" s="1"/>
  <c r="J92" i="58"/>
  <c r="J95" i="58" s="1"/>
  <c r="J107" i="58" s="1"/>
  <c r="J135" i="57"/>
  <c r="T28" i="55"/>
  <c r="S28" i="55"/>
  <c r="R28" i="55"/>
  <c r="P28" i="55"/>
  <c r="O28" i="55"/>
  <c r="N28" i="55"/>
  <c r="L28" i="55"/>
  <c r="K28" i="55"/>
  <c r="J28" i="55"/>
  <c r="I28" i="55"/>
  <c r="G28" i="55"/>
  <c r="F28" i="55"/>
  <c r="H25" i="55" s="1"/>
  <c r="M25" i="55" s="1"/>
  <c r="Q25" i="55" s="1"/>
  <c r="U25" i="55" s="1"/>
  <c r="P27" i="55"/>
  <c r="O27" i="55"/>
  <c r="N27" i="55"/>
  <c r="L27" i="55"/>
  <c r="K27" i="55"/>
  <c r="J27" i="55"/>
  <c r="I27" i="55"/>
  <c r="G27" i="55"/>
  <c r="F27" i="55"/>
  <c r="E27" i="55"/>
  <c r="E28" i="55" s="1"/>
  <c r="D27" i="55"/>
  <c r="D28" i="55" s="1"/>
  <c r="T21" i="55"/>
  <c r="S21" i="55"/>
  <c r="R21" i="55"/>
  <c r="P21" i="55"/>
  <c r="O21" i="55"/>
  <c r="N21" i="55"/>
  <c r="L21" i="55"/>
  <c r="K21" i="55"/>
  <c r="E18" i="55"/>
  <c r="E22" i="55" s="1"/>
  <c r="T11" i="55"/>
  <c r="S11" i="55"/>
  <c r="R11" i="55"/>
  <c r="R14" i="55" s="1"/>
  <c r="P11" i="55"/>
  <c r="O11" i="55"/>
  <c r="N11" i="55"/>
  <c r="N14" i="55" s="1"/>
  <c r="L11" i="55"/>
  <c r="K11" i="55"/>
  <c r="J11" i="55"/>
  <c r="I11" i="55"/>
  <c r="I14" i="55" s="1"/>
  <c r="G11" i="55"/>
  <c r="D14" i="55" s="1"/>
  <c r="F11" i="55"/>
  <c r="E11" i="55"/>
  <c r="D11" i="55"/>
  <c r="W107" i="54"/>
  <c r="V107" i="54"/>
  <c r="AL103" i="54"/>
  <c r="AK103" i="54"/>
  <c r="AJ103" i="54"/>
  <c r="Q103" i="54"/>
  <c r="P103" i="54"/>
  <c r="AK101" i="54"/>
  <c r="AJ101" i="54"/>
  <c r="AI101" i="54"/>
  <c r="AI103" i="54" s="1"/>
  <c r="AH101" i="54"/>
  <c r="AH103" i="54" s="1"/>
  <c r="AG101" i="54"/>
  <c r="AG103" i="54" s="1"/>
  <c r="AF101" i="54"/>
  <c r="AF103" i="54" s="1"/>
  <c r="AE101" i="54"/>
  <c r="AE103" i="54" s="1"/>
  <c r="AD101" i="54"/>
  <c r="AD103" i="54" s="1"/>
  <c r="Q101" i="54"/>
  <c r="P101" i="54"/>
  <c r="O101" i="54"/>
  <c r="O103" i="54" s="1"/>
  <c r="N101" i="54"/>
  <c r="N103" i="54" s="1"/>
  <c r="M101" i="54"/>
  <c r="M103" i="54" s="1"/>
  <c r="L101" i="54"/>
  <c r="L103" i="54" s="1"/>
  <c r="K101" i="54"/>
  <c r="K103" i="54" s="1"/>
  <c r="J101" i="54"/>
  <c r="J103" i="54" s="1"/>
  <c r="AL100" i="54"/>
  <c r="AK100" i="54"/>
  <c r="AJ100" i="54"/>
  <c r="AI100" i="54"/>
  <c r="AH100" i="54"/>
  <c r="AG100" i="54"/>
  <c r="AF100" i="54"/>
  <c r="AE100" i="54"/>
  <c r="AD100" i="54"/>
  <c r="AC100" i="54"/>
  <c r="AB100" i="54"/>
  <c r="AA100" i="54"/>
  <c r="Z100" i="54"/>
  <c r="Y100" i="54"/>
  <c r="X100" i="54"/>
  <c r="W100" i="54"/>
  <c r="V100" i="54"/>
  <c r="U100" i="54"/>
  <c r="T100" i="54"/>
  <c r="S100" i="54"/>
  <c r="R100" i="54"/>
  <c r="Q100" i="54"/>
  <c r="P100" i="54"/>
  <c r="O100" i="54"/>
  <c r="N100" i="54"/>
  <c r="M100" i="54"/>
  <c r="L100" i="54"/>
  <c r="K100" i="54"/>
  <c r="J100" i="54"/>
  <c r="I100" i="54"/>
  <c r="H100" i="54"/>
  <c r="G100" i="54"/>
  <c r="F100" i="54"/>
  <c r="E100" i="54"/>
  <c r="AL99" i="54"/>
  <c r="AL101" i="54" s="1"/>
  <c r="AK99" i="54"/>
  <c r="AJ99" i="54"/>
  <c r="AI99" i="54"/>
  <c r="AH99" i="54"/>
  <c r="AG99" i="54"/>
  <c r="AF99" i="54"/>
  <c r="AE99" i="54"/>
  <c r="AD99" i="54"/>
  <c r="AC99" i="54"/>
  <c r="AC101" i="54" s="1"/>
  <c r="AC103" i="54" s="1"/>
  <c r="AB99" i="54"/>
  <c r="AB101" i="54" s="1"/>
  <c r="AB103" i="54" s="1"/>
  <c r="AA99" i="54"/>
  <c r="Z99" i="54"/>
  <c r="Y99" i="54"/>
  <c r="X99" i="54"/>
  <c r="W99" i="54"/>
  <c r="W101" i="54" s="1"/>
  <c r="W103" i="54" s="1"/>
  <c r="V99" i="54"/>
  <c r="V101" i="54" s="1"/>
  <c r="V103" i="54" s="1"/>
  <c r="U99" i="54"/>
  <c r="U101" i="54" s="1"/>
  <c r="U103" i="54" s="1"/>
  <c r="T99" i="54"/>
  <c r="T101" i="54" s="1"/>
  <c r="T103" i="54" s="1"/>
  <c r="S99" i="54"/>
  <c r="S101" i="54" s="1"/>
  <c r="S103" i="54" s="1"/>
  <c r="R99" i="54"/>
  <c r="R101" i="54" s="1"/>
  <c r="R103" i="54" s="1"/>
  <c r="Q99" i="54"/>
  <c r="P99" i="54"/>
  <c r="O99" i="54"/>
  <c r="N99" i="54"/>
  <c r="M99" i="54"/>
  <c r="L99" i="54"/>
  <c r="K99" i="54"/>
  <c r="J99" i="54"/>
  <c r="I99" i="54"/>
  <c r="I101" i="54" s="1"/>
  <c r="I103" i="54" s="1"/>
  <c r="H99" i="54"/>
  <c r="H101" i="54" s="1"/>
  <c r="H103" i="54" s="1"/>
  <c r="G99" i="54"/>
  <c r="F99" i="54"/>
  <c r="E99" i="54"/>
  <c r="AC92" i="54"/>
  <c r="AB92" i="54"/>
  <c r="AA87" i="54"/>
  <c r="Z87" i="54"/>
  <c r="Y87" i="54"/>
  <c r="X87" i="54"/>
  <c r="W87" i="54"/>
  <c r="V87" i="54"/>
  <c r="U87" i="54"/>
  <c r="T87" i="54"/>
  <c r="G87" i="54"/>
  <c r="F87" i="54"/>
  <c r="E87" i="54"/>
  <c r="AL85" i="54"/>
  <c r="AL87" i="54" s="1"/>
  <c r="AK85" i="54"/>
  <c r="AK87" i="54" s="1"/>
  <c r="AJ85" i="54"/>
  <c r="AJ87" i="54" s="1"/>
  <c r="AI85" i="54"/>
  <c r="AI87" i="54" s="1"/>
  <c r="AH85" i="54"/>
  <c r="AH87" i="54" s="1"/>
  <c r="AG85" i="54"/>
  <c r="AF85" i="54"/>
  <c r="AE85" i="54"/>
  <c r="AD85" i="54"/>
  <c r="AC85" i="54"/>
  <c r="AB85" i="54"/>
  <c r="AA85" i="54"/>
  <c r="Z85" i="54"/>
  <c r="Y85" i="54"/>
  <c r="X85" i="54"/>
  <c r="W85" i="54"/>
  <c r="V85" i="54"/>
  <c r="U85" i="54"/>
  <c r="T85" i="54"/>
  <c r="S85" i="54"/>
  <c r="S87" i="54" s="1"/>
  <c r="R85" i="54"/>
  <c r="R87" i="54" s="1"/>
  <c r="Q85" i="54"/>
  <c r="Q87" i="54" s="1"/>
  <c r="P85" i="54"/>
  <c r="P87" i="54" s="1"/>
  <c r="O85" i="54"/>
  <c r="O87" i="54" s="1"/>
  <c r="N85" i="54"/>
  <c r="N87" i="54" s="1"/>
  <c r="M85" i="54"/>
  <c r="L85" i="54"/>
  <c r="K85" i="54"/>
  <c r="J85" i="54"/>
  <c r="I85" i="54"/>
  <c r="H85" i="54"/>
  <c r="G85" i="54"/>
  <c r="F85" i="54"/>
  <c r="E85" i="54"/>
  <c r="AL68" i="54"/>
  <c r="AK68" i="54"/>
  <c r="AJ68" i="54"/>
  <c r="AI68" i="54"/>
  <c r="AH68" i="54"/>
  <c r="AG68" i="54"/>
  <c r="AG87" i="54" s="1"/>
  <c r="AF68" i="54"/>
  <c r="AF87" i="54" s="1"/>
  <c r="AE68" i="54"/>
  <c r="AE87" i="54" s="1"/>
  <c r="AD68" i="54"/>
  <c r="AD87" i="54" s="1"/>
  <c r="AC68" i="54"/>
  <c r="AC87" i="54" s="1"/>
  <c r="AB68" i="54"/>
  <c r="AB87" i="54" s="1"/>
  <c r="AA68" i="54"/>
  <c r="Z68" i="54"/>
  <c r="Y68" i="54"/>
  <c r="X68" i="54"/>
  <c r="W68" i="54"/>
  <c r="V68" i="54"/>
  <c r="U68" i="54"/>
  <c r="T68" i="54"/>
  <c r="S68" i="54"/>
  <c r="R68" i="54"/>
  <c r="Q68" i="54"/>
  <c r="P68" i="54"/>
  <c r="O68" i="54"/>
  <c r="N68" i="54"/>
  <c r="M68" i="54"/>
  <c r="M87" i="54" s="1"/>
  <c r="L68" i="54"/>
  <c r="L87" i="54" s="1"/>
  <c r="K68" i="54"/>
  <c r="K87" i="54" s="1"/>
  <c r="J68" i="54"/>
  <c r="J87" i="54" s="1"/>
  <c r="I68" i="54"/>
  <c r="I87" i="54" s="1"/>
  <c r="H68" i="54"/>
  <c r="H87" i="54" s="1"/>
  <c r="G68" i="54"/>
  <c r="F68" i="54"/>
  <c r="E68" i="54"/>
  <c r="AC51" i="54"/>
  <c r="AB51" i="54"/>
  <c r="AA51" i="54"/>
  <c r="Z51" i="54"/>
  <c r="Y51" i="54"/>
  <c r="X51" i="54"/>
  <c r="W51" i="54"/>
  <c r="W95" i="54" s="1"/>
  <c r="V51" i="54"/>
  <c r="V95" i="54" s="1"/>
  <c r="I51" i="54"/>
  <c r="H51" i="54"/>
  <c r="G51" i="54"/>
  <c r="F51" i="54"/>
  <c r="E51" i="54"/>
  <c r="AL49" i="54"/>
  <c r="AK49" i="54"/>
  <c r="AJ49" i="54"/>
  <c r="AI49" i="54"/>
  <c r="AH49" i="54"/>
  <c r="AG49" i="54"/>
  <c r="AF49" i="54"/>
  <c r="AE49" i="54"/>
  <c r="AD49" i="54"/>
  <c r="AC49" i="54"/>
  <c r="AB49" i="54"/>
  <c r="AA49" i="54"/>
  <c r="Z49" i="54"/>
  <c r="Y49" i="54"/>
  <c r="X49" i="54"/>
  <c r="W49" i="54"/>
  <c r="V49" i="54"/>
  <c r="U49" i="54"/>
  <c r="T49" i="54"/>
  <c r="S49" i="54"/>
  <c r="R49" i="54"/>
  <c r="Q49" i="54"/>
  <c r="P49" i="54"/>
  <c r="O49" i="54"/>
  <c r="N49" i="54"/>
  <c r="M49" i="54"/>
  <c r="L49" i="54"/>
  <c r="K49" i="54"/>
  <c r="J49" i="54"/>
  <c r="I49" i="54"/>
  <c r="H49" i="54"/>
  <c r="G49" i="54"/>
  <c r="F49" i="54"/>
  <c r="E49" i="54"/>
  <c r="AL28" i="54"/>
  <c r="AK28" i="54"/>
  <c r="AJ28" i="54"/>
  <c r="AJ51" i="54" s="1"/>
  <c r="AI28" i="54"/>
  <c r="AI51" i="54" s="1"/>
  <c r="AI95" i="54" s="1"/>
  <c r="AI107" i="54" s="1"/>
  <c r="AH28" i="54"/>
  <c r="AH51" i="54" s="1"/>
  <c r="AH95" i="54" s="1"/>
  <c r="AH107" i="54" s="1"/>
  <c r="AG28" i="54"/>
  <c r="AG51" i="54" s="1"/>
  <c r="AG95" i="54" s="1"/>
  <c r="AG107" i="54" s="1"/>
  <c r="AF28" i="54"/>
  <c r="AF51" i="54" s="1"/>
  <c r="AF95" i="54" s="1"/>
  <c r="AF107" i="54" s="1"/>
  <c r="AE28" i="54"/>
  <c r="AE51" i="54" s="1"/>
  <c r="AE95" i="54" s="1"/>
  <c r="AE107" i="54" s="1"/>
  <c r="AD28" i="54"/>
  <c r="AD51" i="54" s="1"/>
  <c r="AC28" i="54"/>
  <c r="AB28" i="54"/>
  <c r="AA28" i="54"/>
  <c r="Z28" i="54"/>
  <c r="Y28" i="54"/>
  <c r="X28" i="54"/>
  <c r="W28" i="54"/>
  <c r="V28" i="54"/>
  <c r="U28" i="54"/>
  <c r="U51" i="54" s="1"/>
  <c r="T28" i="54"/>
  <c r="S28" i="54"/>
  <c r="R28" i="54"/>
  <c r="Q28" i="54"/>
  <c r="P28" i="54"/>
  <c r="P51" i="54" s="1"/>
  <c r="O28" i="54"/>
  <c r="O51" i="54" s="1"/>
  <c r="O95" i="54" s="1"/>
  <c r="O107" i="54" s="1"/>
  <c r="N28" i="54"/>
  <c r="N51" i="54" s="1"/>
  <c r="N95" i="54" s="1"/>
  <c r="N107" i="54" s="1"/>
  <c r="M28" i="54"/>
  <c r="M51" i="54" s="1"/>
  <c r="M95" i="54" s="1"/>
  <c r="M107" i="54" s="1"/>
  <c r="L28" i="54"/>
  <c r="L51" i="54" s="1"/>
  <c r="L95" i="54" s="1"/>
  <c r="L107" i="54" s="1"/>
  <c r="K28" i="54"/>
  <c r="K51" i="54" s="1"/>
  <c r="K95" i="54" s="1"/>
  <c r="K107" i="54" s="1"/>
  <c r="J28" i="54"/>
  <c r="J51" i="54" s="1"/>
  <c r="I28" i="54"/>
  <c r="H28" i="54"/>
  <c r="G28" i="54"/>
  <c r="F28" i="54"/>
  <c r="E28" i="54"/>
  <c r="AE136" i="53"/>
  <c r="AC136" i="53"/>
  <c r="AB136" i="53"/>
  <c r="AA136" i="53"/>
  <c r="Z136" i="53"/>
  <c r="Y136" i="53"/>
  <c r="X136" i="53"/>
  <c r="W136" i="53"/>
  <c r="V136" i="53"/>
  <c r="U136" i="53"/>
  <c r="T136" i="53"/>
  <c r="S136" i="53"/>
  <c r="K136" i="53"/>
  <c r="I136" i="53"/>
  <c r="H136" i="53"/>
  <c r="G136" i="53"/>
  <c r="F136" i="53"/>
  <c r="E136" i="53"/>
  <c r="AL134" i="53"/>
  <c r="AL92" i="54" s="1"/>
  <c r="AK134" i="53"/>
  <c r="AK92" i="54" s="1"/>
  <c r="AJ134" i="53"/>
  <c r="AJ92" i="54" s="1"/>
  <c r="AI134" i="53"/>
  <c r="AI92" i="54" s="1"/>
  <c r="AH134" i="53"/>
  <c r="AH92" i="54" s="1"/>
  <c r="AG134" i="53"/>
  <c r="AG92" i="54" s="1"/>
  <c r="AF134" i="53"/>
  <c r="AF92" i="54" s="1"/>
  <c r="AE134" i="53"/>
  <c r="AE92" i="54" s="1"/>
  <c r="AD134" i="53"/>
  <c r="AD92" i="54" s="1"/>
  <c r="AC134" i="53"/>
  <c r="AB134" i="53"/>
  <c r="AA134" i="53"/>
  <c r="AA92" i="54" s="1"/>
  <c r="Z134" i="53"/>
  <c r="Z92" i="54" s="1"/>
  <c r="Y134" i="53"/>
  <c r="Y92" i="54" s="1"/>
  <c r="X134" i="53"/>
  <c r="X92" i="54" s="1"/>
  <c r="W134" i="53"/>
  <c r="W92" i="54" s="1"/>
  <c r="V134" i="53"/>
  <c r="V92" i="54" s="1"/>
  <c r="U134" i="53"/>
  <c r="U92" i="54" s="1"/>
  <c r="T134" i="53"/>
  <c r="T92" i="54" s="1"/>
  <c r="S134" i="53"/>
  <c r="S92" i="54" s="1"/>
  <c r="R134" i="53"/>
  <c r="R92" i="54" s="1"/>
  <c r="Q134" i="53"/>
  <c r="Q92" i="54" s="1"/>
  <c r="P134" i="53"/>
  <c r="P92" i="54" s="1"/>
  <c r="O134" i="53"/>
  <c r="O92" i="54" s="1"/>
  <c r="N134" i="53"/>
  <c r="N92" i="54" s="1"/>
  <c r="M134" i="53"/>
  <c r="M92" i="54" s="1"/>
  <c r="L134" i="53"/>
  <c r="L92" i="54" s="1"/>
  <c r="K134" i="53"/>
  <c r="K92" i="54" s="1"/>
  <c r="J134" i="53"/>
  <c r="I134" i="53"/>
  <c r="I92" i="54" s="1"/>
  <c r="H134" i="53"/>
  <c r="H92" i="54" s="1"/>
  <c r="G134" i="53"/>
  <c r="G92" i="54" s="1"/>
  <c r="F134" i="53"/>
  <c r="F92" i="54" s="1"/>
  <c r="E134" i="53"/>
  <c r="E92" i="54" s="1"/>
  <c r="AL133" i="53"/>
  <c r="AK133" i="53"/>
  <c r="AJ133" i="53"/>
  <c r="AI133" i="53"/>
  <c r="AH133" i="53"/>
  <c r="AG133" i="53"/>
  <c r="AF133" i="53"/>
  <c r="AE133" i="53"/>
  <c r="AD133" i="53"/>
  <c r="AC133" i="53"/>
  <c r="AB133" i="53"/>
  <c r="AA133" i="53"/>
  <c r="Z133" i="53"/>
  <c r="Y133" i="53"/>
  <c r="X133" i="53"/>
  <c r="W133" i="53"/>
  <c r="V133" i="53"/>
  <c r="U133" i="53"/>
  <c r="T133" i="53"/>
  <c r="S133" i="53"/>
  <c r="R133" i="53"/>
  <c r="Q133" i="53"/>
  <c r="P133" i="53"/>
  <c r="O133" i="53"/>
  <c r="N133" i="53"/>
  <c r="M133" i="53"/>
  <c r="L133" i="53"/>
  <c r="K133" i="53"/>
  <c r="J133" i="53"/>
  <c r="I133" i="53"/>
  <c r="H133" i="53"/>
  <c r="G133" i="53"/>
  <c r="F133" i="53"/>
  <c r="E133" i="53"/>
  <c r="R132" i="53"/>
  <c r="R135" i="53" s="1"/>
  <c r="Q132" i="53"/>
  <c r="Q135" i="53" s="1"/>
  <c r="Q137" i="53" s="1"/>
  <c r="O132" i="53"/>
  <c r="O135" i="53" s="1"/>
  <c r="O137" i="53" s="1"/>
  <c r="J132" i="53"/>
  <c r="AI120" i="53"/>
  <c r="AH120" i="53"/>
  <c r="AG120" i="53"/>
  <c r="AF120" i="53"/>
  <c r="AE120" i="53"/>
  <c r="AD120" i="53"/>
  <c r="AC120" i="53"/>
  <c r="O120" i="53"/>
  <c r="N120" i="53"/>
  <c r="M120" i="53"/>
  <c r="L120" i="53"/>
  <c r="K120" i="53"/>
  <c r="AL118" i="53"/>
  <c r="AL120" i="53" s="1"/>
  <c r="AL132" i="53" s="1"/>
  <c r="AL135" i="53" s="1"/>
  <c r="AK118" i="53"/>
  <c r="AK120" i="53" s="1"/>
  <c r="AK132" i="53" s="1"/>
  <c r="AK135" i="53" s="1"/>
  <c r="AK137" i="53" s="1"/>
  <c r="AJ118" i="53"/>
  <c r="AJ120" i="53" s="1"/>
  <c r="AI118" i="53"/>
  <c r="AH118" i="53"/>
  <c r="AG118" i="53"/>
  <c r="AF118" i="53"/>
  <c r="AE118" i="53"/>
  <c r="AD118" i="53"/>
  <c r="AC118" i="53"/>
  <c r="AB118" i="53"/>
  <c r="AA118" i="53"/>
  <c r="Z118" i="53"/>
  <c r="Y118" i="53"/>
  <c r="X118" i="53"/>
  <c r="W118" i="53"/>
  <c r="W120" i="53" s="1"/>
  <c r="V118" i="53"/>
  <c r="V120" i="53" s="1"/>
  <c r="U118" i="53"/>
  <c r="U120" i="53" s="1"/>
  <c r="T118" i="53"/>
  <c r="T120" i="53" s="1"/>
  <c r="S118" i="53"/>
  <c r="S120" i="53" s="1"/>
  <c r="S132" i="53" s="1"/>
  <c r="S135" i="53" s="1"/>
  <c r="S137" i="53" s="1"/>
  <c r="R118" i="53"/>
  <c r="R120" i="53" s="1"/>
  <c r="Q118" i="53"/>
  <c r="Q120" i="53" s="1"/>
  <c r="P118" i="53"/>
  <c r="P120" i="53" s="1"/>
  <c r="O118" i="53"/>
  <c r="N118" i="53"/>
  <c r="M118" i="53"/>
  <c r="L118" i="53"/>
  <c r="K118" i="53"/>
  <c r="AL101" i="53"/>
  <c r="AK101" i="53"/>
  <c r="AJ101" i="53"/>
  <c r="AI101" i="53"/>
  <c r="AH101" i="53"/>
  <c r="AG101" i="53"/>
  <c r="AF101" i="53"/>
  <c r="AE101" i="53"/>
  <c r="AD101" i="53"/>
  <c r="AC101" i="53"/>
  <c r="AB101" i="53"/>
  <c r="AB120" i="53" s="1"/>
  <c r="AA101" i="53"/>
  <c r="Z101" i="53"/>
  <c r="Y101" i="53"/>
  <c r="X101" i="53"/>
  <c r="W101" i="53"/>
  <c r="V101" i="53"/>
  <c r="U101" i="53"/>
  <c r="T101" i="53"/>
  <c r="S101" i="53"/>
  <c r="R101" i="53"/>
  <c r="Q101" i="53"/>
  <c r="P101" i="53"/>
  <c r="O101" i="53"/>
  <c r="N101" i="53"/>
  <c r="M101" i="53"/>
  <c r="L101" i="53"/>
  <c r="K101" i="53"/>
  <c r="AL80" i="53"/>
  <c r="AK80" i="53"/>
  <c r="AJ80" i="53"/>
  <c r="AJ132" i="53" s="1"/>
  <c r="AJ135" i="53" s="1"/>
  <c r="AJ137" i="53" s="1"/>
  <c r="AI80" i="53"/>
  <c r="AI132" i="53" s="1"/>
  <c r="AI135" i="53" s="1"/>
  <c r="AI137" i="53" s="1"/>
  <c r="AH80" i="53"/>
  <c r="AH132" i="53" s="1"/>
  <c r="AH135" i="53" s="1"/>
  <c r="AH137" i="53" s="1"/>
  <c r="AG80" i="53"/>
  <c r="AG132" i="53" s="1"/>
  <c r="AG135" i="53" s="1"/>
  <c r="AG137" i="53" s="1"/>
  <c r="AF80" i="53"/>
  <c r="AF132" i="53" s="1"/>
  <c r="AF135" i="53" s="1"/>
  <c r="AF137" i="53" s="1"/>
  <c r="S80" i="53"/>
  <c r="R80" i="53"/>
  <c r="Q80" i="53"/>
  <c r="P80" i="53"/>
  <c r="P132" i="53" s="1"/>
  <c r="P135" i="53" s="1"/>
  <c r="P137" i="53" s="1"/>
  <c r="O80" i="53"/>
  <c r="N80" i="53"/>
  <c r="N132" i="53" s="1"/>
  <c r="N135" i="53" s="1"/>
  <c r="N137" i="53" s="1"/>
  <c r="M80" i="53"/>
  <c r="M132" i="53" s="1"/>
  <c r="M135" i="53" s="1"/>
  <c r="M137" i="53" s="1"/>
  <c r="L80" i="53"/>
  <c r="AL75" i="53"/>
  <c r="AK75" i="53"/>
  <c r="AJ75" i="53"/>
  <c r="AI75" i="53"/>
  <c r="AH75" i="53"/>
  <c r="AG75" i="53"/>
  <c r="AF75" i="53"/>
  <c r="AE75" i="53"/>
  <c r="AE80" i="53" s="1"/>
  <c r="AE132" i="53" s="1"/>
  <c r="AE135" i="53" s="1"/>
  <c r="AE137" i="53" s="1"/>
  <c r="AD75" i="53"/>
  <c r="AD80" i="53" s="1"/>
  <c r="AD132" i="53" s="1"/>
  <c r="AD135" i="53" s="1"/>
  <c r="AD137" i="53" s="1"/>
  <c r="AC75" i="53"/>
  <c r="AC80" i="53" s="1"/>
  <c r="AC132" i="53" s="1"/>
  <c r="AC135" i="53" s="1"/>
  <c r="AC137" i="53" s="1"/>
  <c r="AB75" i="53"/>
  <c r="AB80" i="53" s="1"/>
  <c r="AA75" i="53"/>
  <c r="AA80" i="53" s="1"/>
  <c r="Z75" i="53"/>
  <c r="Z80" i="53" s="1"/>
  <c r="Y75" i="53"/>
  <c r="X75" i="53"/>
  <c r="W75" i="53"/>
  <c r="V75" i="53"/>
  <c r="U75" i="53"/>
  <c r="T75" i="53"/>
  <c r="S75" i="53"/>
  <c r="R75" i="53"/>
  <c r="Q75" i="53"/>
  <c r="P75" i="53"/>
  <c r="O75" i="53"/>
  <c r="P18" i="55" s="1"/>
  <c r="P19" i="55" s="1"/>
  <c r="N75" i="53"/>
  <c r="O18" i="55" s="1"/>
  <c r="O19" i="55" s="1"/>
  <c r="M75" i="53"/>
  <c r="N18" i="55" s="1"/>
  <c r="N19" i="55" s="1"/>
  <c r="N30" i="55" s="1"/>
  <c r="N32" i="55" s="1"/>
  <c r="L75" i="53"/>
  <c r="L18" i="55" s="1"/>
  <c r="L19" i="55" s="1"/>
  <c r="K75" i="53"/>
  <c r="K80" i="53" s="1"/>
  <c r="J75" i="53"/>
  <c r="I75" i="53"/>
  <c r="I80" i="53" s="1"/>
  <c r="I132" i="53" s="1"/>
  <c r="I135" i="53" s="1"/>
  <c r="I137" i="53" s="1"/>
  <c r="H75" i="53"/>
  <c r="H80" i="53" s="1"/>
  <c r="H132" i="53" s="1"/>
  <c r="H135" i="53" s="1"/>
  <c r="H137" i="53" s="1"/>
  <c r="G75" i="53"/>
  <c r="G80" i="53" s="1"/>
  <c r="G132" i="53" s="1"/>
  <c r="G135" i="53" s="1"/>
  <c r="G137" i="53" s="1"/>
  <c r="F75" i="53"/>
  <c r="F80" i="53" s="1"/>
  <c r="F132" i="53" s="1"/>
  <c r="E75" i="53"/>
  <c r="D18" i="55" s="1"/>
  <c r="D22" i="55" s="1"/>
  <c r="AL53" i="53"/>
  <c r="AK53" i="53"/>
  <c r="AJ53" i="53"/>
  <c r="AI53" i="53"/>
  <c r="AH53" i="53"/>
  <c r="AG53" i="53"/>
  <c r="AF53" i="53"/>
  <c r="AE53" i="53"/>
  <c r="AD53" i="53"/>
  <c r="AC53" i="53"/>
  <c r="AB53" i="53"/>
  <c r="AA53" i="53"/>
  <c r="Z53" i="53"/>
  <c r="Y53" i="53"/>
  <c r="Y80" i="53" s="1"/>
  <c r="X53" i="53"/>
  <c r="X80" i="53" s="1"/>
  <c r="W53" i="53"/>
  <c r="W80" i="53" s="1"/>
  <c r="W132" i="53" s="1"/>
  <c r="W135" i="53" s="1"/>
  <c r="W137" i="53" s="1"/>
  <c r="V53" i="53"/>
  <c r="V80" i="53" s="1"/>
  <c r="V132" i="53" s="1"/>
  <c r="V135" i="53" s="1"/>
  <c r="V137" i="53" s="1"/>
  <c r="U53" i="53"/>
  <c r="U80" i="53" s="1"/>
  <c r="U132" i="53" s="1"/>
  <c r="U135" i="53" s="1"/>
  <c r="U137" i="53" s="1"/>
  <c r="T53" i="53"/>
  <c r="T80" i="53" s="1"/>
  <c r="S53" i="53"/>
  <c r="R53" i="53"/>
  <c r="Q53" i="53"/>
  <c r="P53" i="53"/>
  <c r="O53" i="53"/>
  <c r="N53" i="53"/>
  <c r="M53" i="53"/>
  <c r="L53" i="53"/>
  <c r="K53" i="53"/>
  <c r="J53" i="53"/>
  <c r="I53" i="53"/>
  <c r="H53" i="53"/>
  <c r="G53" i="53"/>
  <c r="F53" i="53"/>
  <c r="E53" i="53"/>
  <c r="E80" i="53" s="1"/>
  <c r="E132" i="53" s="1"/>
  <c r="E135" i="53" s="1"/>
  <c r="E137" i="53" s="1"/>
  <c r="AL29" i="53"/>
  <c r="AL136" i="53" s="1"/>
  <c r="AK29" i="53"/>
  <c r="AK136" i="53" s="1"/>
  <c r="AJ29" i="53"/>
  <c r="AJ136" i="53" s="1"/>
  <c r="AI29" i="53"/>
  <c r="AI136" i="53" s="1"/>
  <c r="AH29" i="53"/>
  <c r="AH136" i="53" s="1"/>
  <c r="AG29" i="53"/>
  <c r="AG136" i="53" s="1"/>
  <c r="AF29" i="53"/>
  <c r="AF136" i="53" s="1"/>
  <c r="AE29" i="53"/>
  <c r="AD29" i="53"/>
  <c r="AD136" i="53" s="1"/>
  <c r="AC29" i="53"/>
  <c r="AB29" i="53"/>
  <c r="AA29" i="53"/>
  <c r="Z29" i="53"/>
  <c r="Y29" i="53"/>
  <c r="X29" i="53"/>
  <c r="W29" i="53"/>
  <c r="V29" i="53"/>
  <c r="U29" i="53"/>
  <c r="T29" i="53"/>
  <c r="S29" i="53"/>
  <c r="R29" i="53"/>
  <c r="R136" i="53" s="1"/>
  <c r="Q29" i="53"/>
  <c r="Q136" i="53" s="1"/>
  <c r="P29" i="53"/>
  <c r="P136" i="53" s="1"/>
  <c r="O29" i="53"/>
  <c r="O136" i="53" s="1"/>
  <c r="N29" i="53"/>
  <c r="N136" i="53" s="1"/>
  <c r="M29" i="53"/>
  <c r="M136" i="53" s="1"/>
  <c r="L29" i="53"/>
  <c r="L136" i="53" s="1"/>
  <c r="K29" i="53"/>
  <c r="AK108" i="52"/>
  <c r="AJ108" i="52"/>
  <c r="Q108" i="52"/>
  <c r="Q109" i="52" s="1"/>
  <c r="P108" i="52"/>
  <c r="J107" i="52"/>
  <c r="J109" i="52" s="1"/>
  <c r="AL106" i="52"/>
  <c r="AL107" i="52" s="1"/>
  <c r="W106" i="52"/>
  <c r="W107" i="52" s="1"/>
  <c r="V106" i="52"/>
  <c r="V107" i="52" s="1"/>
  <c r="U106" i="52"/>
  <c r="U107" i="52" s="1"/>
  <c r="T106" i="52"/>
  <c r="T107" i="52" s="1"/>
  <c r="S106" i="52"/>
  <c r="S107" i="52" s="1"/>
  <c r="R106" i="52"/>
  <c r="R107" i="52" s="1"/>
  <c r="J106" i="52"/>
  <c r="AJ105" i="52"/>
  <c r="AI105" i="52"/>
  <c r="AH105" i="52"/>
  <c r="L105" i="52"/>
  <c r="J105" i="52"/>
  <c r="AG101" i="52"/>
  <c r="AG108" i="52" s="1"/>
  <c r="AF101" i="52"/>
  <c r="AF108" i="52" s="1"/>
  <c r="AE101" i="52"/>
  <c r="AE108" i="52" s="1"/>
  <c r="AD101" i="52"/>
  <c r="AD108" i="52" s="1"/>
  <c r="AC101" i="52"/>
  <c r="AC108" i="52" s="1"/>
  <c r="AB101" i="52"/>
  <c r="AB108" i="52" s="1"/>
  <c r="AA101" i="52"/>
  <c r="AA108" i="52" s="1"/>
  <c r="M101" i="52"/>
  <c r="M108" i="52" s="1"/>
  <c r="L101" i="52"/>
  <c r="L108" i="52" s="1"/>
  <c r="K101" i="52"/>
  <c r="K108" i="52" s="1"/>
  <c r="AL99" i="52"/>
  <c r="AL101" i="52" s="1"/>
  <c r="AL108" i="52" s="1"/>
  <c r="AL109" i="52" s="1"/>
  <c r="AK99" i="52"/>
  <c r="AK101" i="52" s="1"/>
  <c r="AJ99" i="52"/>
  <c r="AJ101" i="52" s="1"/>
  <c r="AI99" i="52"/>
  <c r="AI101" i="52" s="1"/>
  <c r="AI108" i="52" s="1"/>
  <c r="AH99" i="52"/>
  <c r="AH101" i="52" s="1"/>
  <c r="AH108" i="52" s="1"/>
  <c r="AG99" i="52"/>
  <c r="AF99" i="52"/>
  <c r="AE99" i="52"/>
  <c r="AD99" i="52"/>
  <c r="AC99" i="52"/>
  <c r="AB99" i="52"/>
  <c r="AA99" i="52"/>
  <c r="Z99" i="52"/>
  <c r="Y99" i="52"/>
  <c r="Y101" i="52" s="1"/>
  <c r="Y108" i="52" s="1"/>
  <c r="X99" i="52"/>
  <c r="X101" i="52" s="1"/>
  <c r="X108" i="52" s="1"/>
  <c r="W99" i="52"/>
  <c r="W101" i="52" s="1"/>
  <c r="W108" i="52" s="1"/>
  <c r="W109" i="52" s="1"/>
  <c r="V99" i="52"/>
  <c r="V101" i="52" s="1"/>
  <c r="V108" i="52" s="1"/>
  <c r="V109" i="52" s="1"/>
  <c r="U99" i="52"/>
  <c r="U101" i="52" s="1"/>
  <c r="U108" i="52" s="1"/>
  <c r="U109" i="52" s="1"/>
  <c r="T99" i="52"/>
  <c r="T101" i="52" s="1"/>
  <c r="T108" i="52" s="1"/>
  <c r="T109" i="52" s="1"/>
  <c r="S99" i="52"/>
  <c r="S101" i="52" s="1"/>
  <c r="S108" i="52" s="1"/>
  <c r="S109" i="52" s="1"/>
  <c r="R99" i="52"/>
  <c r="R101" i="52" s="1"/>
  <c r="R108" i="52" s="1"/>
  <c r="R109" i="52" s="1"/>
  <c r="Q99" i="52"/>
  <c r="Q101" i="52" s="1"/>
  <c r="P99" i="52"/>
  <c r="P101" i="52" s="1"/>
  <c r="O99" i="52"/>
  <c r="O101" i="52" s="1"/>
  <c r="O108" i="52" s="1"/>
  <c r="N99" i="52"/>
  <c r="N101" i="52" s="1"/>
  <c r="N108" i="52" s="1"/>
  <c r="M99" i="52"/>
  <c r="L99" i="52"/>
  <c r="K99" i="52"/>
  <c r="AL82" i="52"/>
  <c r="AK82" i="52"/>
  <c r="AJ82" i="52"/>
  <c r="AI82" i="52"/>
  <c r="AH82" i="52"/>
  <c r="AG82" i="52"/>
  <c r="AF82" i="52"/>
  <c r="AE82" i="52"/>
  <c r="AD82" i="52"/>
  <c r="AC82" i="52"/>
  <c r="AB82" i="52"/>
  <c r="AA82" i="52"/>
  <c r="Z82" i="52"/>
  <c r="Z101" i="52" s="1"/>
  <c r="Z108" i="52" s="1"/>
  <c r="Z109" i="52" s="1"/>
  <c r="Y82" i="52"/>
  <c r="X82" i="52"/>
  <c r="W82" i="52"/>
  <c r="V82" i="52"/>
  <c r="U82" i="52"/>
  <c r="T82" i="52"/>
  <c r="S82" i="52"/>
  <c r="R82" i="52"/>
  <c r="Q82" i="52"/>
  <c r="P82" i="52"/>
  <c r="O82" i="52"/>
  <c r="N82" i="52"/>
  <c r="M82" i="52"/>
  <c r="L82" i="52"/>
  <c r="K82" i="52"/>
  <c r="J82" i="52"/>
  <c r="I82" i="52"/>
  <c r="H82" i="52"/>
  <c r="G82" i="52"/>
  <c r="F82" i="52"/>
  <c r="E82" i="52"/>
  <c r="AL66" i="52"/>
  <c r="AK66" i="52"/>
  <c r="AK106" i="52" s="1"/>
  <c r="AJ66" i="52"/>
  <c r="AJ106" i="52" s="1"/>
  <c r="W66" i="52"/>
  <c r="V66" i="52"/>
  <c r="U66" i="52"/>
  <c r="T66" i="52"/>
  <c r="S66" i="52"/>
  <c r="R66" i="52"/>
  <c r="Q66" i="52"/>
  <c r="Q106" i="52" s="1"/>
  <c r="Q107" i="52" s="1"/>
  <c r="P66" i="52"/>
  <c r="P106" i="52" s="1"/>
  <c r="AL64" i="52"/>
  <c r="AK64" i="52"/>
  <c r="AJ64" i="52"/>
  <c r="AI64" i="52"/>
  <c r="AI66" i="52" s="1"/>
  <c r="AI106" i="52" s="1"/>
  <c r="AH64" i="52"/>
  <c r="AH66" i="52" s="1"/>
  <c r="AH106" i="52" s="1"/>
  <c r="AG64" i="52"/>
  <c r="AG66" i="52" s="1"/>
  <c r="AG106" i="52" s="1"/>
  <c r="AF64" i="52"/>
  <c r="AF66" i="52" s="1"/>
  <c r="AF106" i="52" s="1"/>
  <c r="AE64" i="52"/>
  <c r="AE66" i="52" s="1"/>
  <c r="AE106" i="52" s="1"/>
  <c r="AE107" i="52" s="1"/>
  <c r="AD64" i="52"/>
  <c r="AD66" i="52" s="1"/>
  <c r="AD106" i="52" s="1"/>
  <c r="AC64" i="52"/>
  <c r="AB64" i="52"/>
  <c r="AA64" i="52"/>
  <c r="Z64" i="52"/>
  <c r="Y64" i="52"/>
  <c r="X64" i="52"/>
  <c r="W64" i="52"/>
  <c r="V64" i="52"/>
  <c r="U64" i="52"/>
  <c r="T64" i="52"/>
  <c r="S64" i="52"/>
  <c r="R64" i="52"/>
  <c r="Q64" i="52"/>
  <c r="P64" i="52"/>
  <c r="O64" i="52"/>
  <c r="O66" i="52" s="1"/>
  <c r="O106" i="52" s="1"/>
  <c r="N64" i="52"/>
  <c r="N66" i="52" s="1"/>
  <c r="N106" i="52" s="1"/>
  <c r="M64" i="52"/>
  <c r="M66" i="52" s="1"/>
  <c r="M106" i="52" s="1"/>
  <c r="L64" i="52"/>
  <c r="L66" i="52" s="1"/>
  <c r="L106" i="52" s="1"/>
  <c r="L107" i="52" s="1"/>
  <c r="K64" i="52"/>
  <c r="K66" i="52" s="1"/>
  <c r="K106" i="52" s="1"/>
  <c r="K107" i="52" s="1"/>
  <c r="J64" i="52"/>
  <c r="J66" i="52" s="1"/>
  <c r="I64" i="52"/>
  <c r="H64" i="52"/>
  <c r="G64" i="52"/>
  <c r="F64" i="52"/>
  <c r="E64" i="52"/>
  <c r="AL41" i="52"/>
  <c r="AK41" i="52"/>
  <c r="AJ41" i="52"/>
  <c r="AI41" i="52"/>
  <c r="AH41" i="52"/>
  <c r="AG41" i="52"/>
  <c r="AF41" i="52"/>
  <c r="AE41" i="52"/>
  <c r="AD41" i="52"/>
  <c r="AC41" i="52"/>
  <c r="AC66" i="52" s="1"/>
  <c r="AC106" i="52" s="1"/>
  <c r="AC107" i="52" s="1"/>
  <c r="AB41" i="52"/>
  <c r="AA41" i="52"/>
  <c r="AA66" i="52" s="1"/>
  <c r="AA106" i="52" s="1"/>
  <c r="AA107" i="52" s="1"/>
  <c r="Z41" i="52"/>
  <c r="Z66" i="52" s="1"/>
  <c r="Z106" i="52" s="1"/>
  <c r="Z107" i="52" s="1"/>
  <c r="Y41" i="52"/>
  <c r="Y66" i="52" s="1"/>
  <c r="Y106" i="52" s="1"/>
  <c r="Y107" i="52" s="1"/>
  <c r="X41" i="52"/>
  <c r="X66" i="52" s="1"/>
  <c r="X106" i="52" s="1"/>
  <c r="X107" i="52" s="1"/>
  <c r="W41" i="52"/>
  <c r="V41" i="52"/>
  <c r="U41" i="52"/>
  <c r="T41" i="52"/>
  <c r="S41" i="52"/>
  <c r="R41" i="52"/>
  <c r="Q41" i="52"/>
  <c r="P41" i="52"/>
  <c r="O41" i="52"/>
  <c r="N41" i="52"/>
  <c r="M41" i="52"/>
  <c r="L41" i="52"/>
  <c r="K41" i="52"/>
  <c r="J41" i="52"/>
  <c r="I41" i="52"/>
  <c r="I66" i="52" s="1"/>
  <c r="I106" i="52" s="1"/>
  <c r="H41" i="52"/>
  <c r="G41" i="52"/>
  <c r="G66" i="52" s="1"/>
  <c r="G106" i="52" s="1"/>
  <c r="G107" i="52" s="1"/>
  <c r="G109" i="52" s="1"/>
  <c r="F41" i="52"/>
  <c r="F66" i="52" s="1"/>
  <c r="F106" i="52" s="1"/>
  <c r="F107" i="52" s="1"/>
  <c r="F109" i="52" s="1"/>
  <c r="E41" i="52"/>
  <c r="E66" i="52" s="1"/>
  <c r="E106" i="52" s="1"/>
  <c r="E107" i="52" s="1"/>
  <c r="E109" i="52" s="1"/>
  <c r="AL21" i="52"/>
  <c r="AL105" i="52" s="1"/>
  <c r="AE21" i="52"/>
  <c r="AE105" i="52" s="1"/>
  <c r="AC21" i="52"/>
  <c r="AC105" i="52" s="1"/>
  <c r="AB21" i="52"/>
  <c r="AB105" i="52" s="1"/>
  <c r="AA21" i="52"/>
  <c r="AA105" i="52" s="1"/>
  <c r="Z21" i="52"/>
  <c r="Z105" i="52" s="1"/>
  <c r="Y21" i="52"/>
  <c r="Y105" i="52" s="1"/>
  <c r="X21" i="52"/>
  <c r="X105" i="52" s="1"/>
  <c r="W21" i="52"/>
  <c r="W105" i="52" s="1"/>
  <c r="V21" i="52"/>
  <c r="V105" i="52" s="1"/>
  <c r="U21" i="52"/>
  <c r="U105" i="52" s="1"/>
  <c r="T21" i="52"/>
  <c r="T105" i="52" s="1"/>
  <c r="S21" i="52"/>
  <c r="S105" i="52" s="1"/>
  <c r="R21" i="52"/>
  <c r="R105" i="52" s="1"/>
  <c r="K21" i="52"/>
  <c r="K105" i="52" s="1"/>
  <c r="J21" i="52"/>
  <c r="I21" i="52"/>
  <c r="I105" i="52" s="1"/>
  <c r="H21" i="52"/>
  <c r="H105" i="52" s="1"/>
  <c r="G21" i="52"/>
  <c r="G105" i="52" s="1"/>
  <c r="F21" i="52"/>
  <c r="F105" i="52" s="1"/>
  <c r="E21" i="52"/>
  <c r="E105" i="52" s="1"/>
  <c r="AL18" i="52"/>
  <c r="AK18" i="52"/>
  <c r="AK21" i="52" s="1"/>
  <c r="AK105" i="52" s="1"/>
  <c r="AJ18" i="52"/>
  <c r="AJ21" i="52" s="1"/>
  <c r="AI18" i="52"/>
  <c r="AI21" i="52" s="1"/>
  <c r="AH18" i="52"/>
  <c r="AH21" i="52" s="1"/>
  <c r="AG18" i="52"/>
  <c r="AG21" i="52" s="1"/>
  <c r="AG105" i="52" s="1"/>
  <c r="AF18" i="52"/>
  <c r="AF21" i="52" s="1"/>
  <c r="AF105" i="52" s="1"/>
  <c r="AE18" i="52"/>
  <c r="AD18" i="52"/>
  <c r="AD21" i="52" s="1"/>
  <c r="AD105" i="52" s="1"/>
  <c r="AC18" i="52"/>
  <c r="AB18" i="52"/>
  <c r="AA18" i="52"/>
  <c r="Z18" i="52"/>
  <c r="Y18" i="52"/>
  <c r="X18" i="52"/>
  <c r="W18" i="52"/>
  <c r="V18" i="52"/>
  <c r="U18" i="52"/>
  <c r="T18" i="52"/>
  <c r="S18" i="52"/>
  <c r="R18" i="52"/>
  <c r="Q18" i="52"/>
  <c r="Q21" i="52" s="1"/>
  <c r="Q105" i="52" s="1"/>
  <c r="P18" i="52"/>
  <c r="P21" i="52" s="1"/>
  <c r="P105" i="52" s="1"/>
  <c r="O18" i="52"/>
  <c r="O21" i="52" s="1"/>
  <c r="O105" i="52" s="1"/>
  <c r="N18" i="52"/>
  <c r="N21" i="52" s="1"/>
  <c r="N105" i="52" s="1"/>
  <c r="M18" i="52"/>
  <c r="M21" i="52" s="1"/>
  <c r="M105" i="52" s="1"/>
  <c r="L18" i="52"/>
  <c r="L21" i="52" s="1"/>
  <c r="K18" i="52"/>
  <c r="J136" i="57" l="1"/>
  <c r="J137" i="57" s="1"/>
  <c r="Y109" i="52"/>
  <c r="X109" i="52"/>
  <c r="AL137" i="53"/>
  <c r="AG107" i="52"/>
  <c r="F95" i="54"/>
  <c r="K132" i="53"/>
  <c r="K135" i="53" s="1"/>
  <c r="K137" i="53" s="1"/>
  <c r="G95" i="54"/>
  <c r="H95" i="54"/>
  <c r="H107" i="54" s="1"/>
  <c r="AL51" i="54"/>
  <c r="AL95" i="54" s="1"/>
  <c r="AL107" i="54" s="1"/>
  <c r="X120" i="53"/>
  <c r="T51" i="54"/>
  <c r="T95" i="54" s="1"/>
  <c r="T107" i="54" s="1"/>
  <c r="S18" i="55"/>
  <c r="Z95" i="54"/>
  <c r="Z107" i="54" s="1"/>
  <c r="F101" i="54"/>
  <c r="F103" i="54" s="1"/>
  <c r="L132" i="53"/>
  <c r="L135" i="53" s="1"/>
  <c r="L137" i="53" s="1"/>
  <c r="AA95" i="54"/>
  <c r="G101" i="54"/>
  <c r="G103" i="54" s="1"/>
  <c r="AA101" i="54"/>
  <c r="AA103" i="54" s="1"/>
  <c r="L109" i="52"/>
  <c r="G18" i="55"/>
  <c r="G22" i="55" s="1"/>
  <c r="N107" i="52"/>
  <c r="J92" i="54"/>
  <c r="AK51" i="54"/>
  <c r="AK95" i="54" s="1"/>
  <c r="AK107" i="54" s="1"/>
  <c r="S51" i="54"/>
  <c r="S95" i="54" s="1"/>
  <c r="S107" i="54" s="1"/>
  <c r="X95" i="54"/>
  <c r="X107" i="54" s="1"/>
  <c r="P22" i="55"/>
  <c r="Z120" i="53"/>
  <c r="T18" i="55"/>
  <c r="AC95" i="54"/>
  <c r="AC107" i="54" s="1"/>
  <c r="R137" i="53"/>
  <c r="M107" i="52"/>
  <c r="M109" i="52" s="1"/>
  <c r="P95" i="54"/>
  <c r="P107" i="54" s="1"/>
  <c r="K22" i="55"/>
  <c r="I95" i="54"/>
  <c r="I107" i="54" s="1"/>
  <c r="L22" i="55"/>
  <c r="N22" i="55"/>
  <c r="R18" i="55"/>
  <c r="AA120" i="53"/>
  <c r="K109" i="52"/>
  <c r="AB132" i="53"/>
  <c r="AB135" i="53" s="1"/>
  <c r="AB137" i="53" s="1"/>
  <c r="J80" i="53"/>
  <c r="J18" i="55"/>
  <c r="J22" i="55" s="1"/>
  <c r="O107" i="52"/>
  <c r="AC109" i="52"/>
  <c r="O22" i="55"/>
  <c r="AE109" i="52"/>
  <c r="Y95" i="54"/>
  <c r="Y107" i="54" s="1"/>
  <c r="AB95" i="54"/>
  <c r="AB107" i="54" s="1"/>
  <c r="AJ107" i="52"/>
  <c r="AJ109" i="52" s="1"/>
  <c r="N109" i="52"/>
  <c r="AH109" i="52"/>
  <c r="J135" i="53"/>
  <c r="J136" i="53" s="1"/>
  <c r="F18" i="55"/>
  <c r="F22" i="55" s="1"/>
  <c r="H17" i="55" s="1"/>
  <c r="M17" i="55" s="1"/>
  <c r="Q17" i="55" s="1"/>
  <c r="X132" i="53"/>
  <c r="X135" i="53" s="1"/>
  <c r="X137" i="53" s="1"/>
  <c r="I107" i="52"/>
  <c r="I109" i="52" s="1"/>
  <c r="R51" i="54"/>
  <c r="R95" i="54" s="1"/>
  <c r="R107" i="54" s="1"/>
  <c r="U95" i="54"/>
  <c r="U107" i="54" s="1"/>
  <c r="E101" i="54"/>
  <c r="E103" i="54" s="1"/>
  <c r="H66" i="52"/>
  <c r="H106" i="52" s="1"/>
  <c r="H107" i="52" s="1"/>
  <c r="H109" i="52" s="1"/>
  <c r="AB66" i="52"/>
  <c r="AB106" i="52" s="1"/>
  <c r="AB107" i="52" s="1"/>
  <c r="AB109" i="52" s="1"/>
  <c r="AK107" i="52"/>
  <c r="AK109" i="52" s="1"/>
  <c r="O109" i="52"/>
  <c r="AI109" i="52"/>
  <c r="AF107" i="52"/>
  <c r="AF109" i="52" s="1"/>
  <c r="AH107" i="52"/>
  <c r="I18" i="55"/>
  <c r="I22" i="55" s="1"/>
  <c r="Y132" i="53"/>
  <c r="Y135" i="53" s="1"/>
  <c r="Y137" i="53" s="1"/>
  <c r="AJ95" i="54"/>
  <c r="AJ107" i="54" s="1"/>
  <c r="Q51" i="54"/>
  <c r="Q95" i="54" s="1"/>
  <c r="Q107" i="54" s="1"/>
  <c r="P107" i="52"/>
  <c r="P109" i="52" s="1"/>
  <c r="AA132" i="53"/>
  <c r="AA135" i="53" s="1"/>
  <c r="AA137" i="53" s="1"/>
  <c r="E95" i="54"/>
  <c r="AI107" i="52"/>
  <c r="AA109" i="52"/>
  <c r="Y120" i="53"/>
  <c r="X101" i="54"/>
  <c r="X103" i="54" s="1"/>
  <c r="Y101" i="54"/>
  <c r="Y103" i="54" s="1"/>
  <c r="AG109" i="52"/>
  <c r="Z101" i="54"/>
  <c r="Z103" i="54" s="1"/>
  <c r="AD107" i="52"/>
  <c r="AD109" i="52" s="1"/>
  <c r="T132" i="53"/>
  <c r="T135" i="53" s="1"/>
  <c r="T137" i="53" s="1"/>
  <c r="F135" i="53"/>
  <c r="F137" i="53" s="1"/>
  <c r="Z132" i="53"/>
  <c r="Z135" i="53" s="1"/>
  <c r="Z137" i="53" s="1"/>
  <c r="J95" i="54"/>
  <c r="J107" i="54" s="1"/>
  <c r="AD95" i="54"/>
  <c r="AD107" i="54" s="1"/>
  <c r="D30" i="55"/>
  <c r="D32" i="55" s="1"/>
  <c r="K18" i="55"/>
  <c r="K19" i="55" s="1"/>
  <c r="I30" i="55" s="1"/>
  <c r="I32" i="55" s="1"/>
  <c r="G107" i="54" l="1"/>
  <c r="J137" i="53"/>
  <c r="F107" i="54"/>
  <c r="S19" i="55"/>
  <c r="S22" i="55" s="1"/>
  <c r="AA107" i="54"/>
  <c r="T19" i="55"/>
  <c r="T22" i="55"/>
  <c r="R19" i="55"/>
  <c r="R30" i="55" s="1"/>
  <c r="R32" i="55" s="1"/>
  <c r="R22" i="55"/>
  <c r="U17" i="55" s="1"/>
  <c r="E107" i="54"/>
  <c r="T28" i="47" l="1"/>
  <c r="S28" i="47"/>
  <c r="R28" i="47"/>
  <c r="P28" i="47"/>
  <c r="O28" i="47"/>
  <c r="N28" i="47"/>
  <c r="L28" i="47"/>
  <c r="K28" i="47"/>
  <c r="J28" i="47"/>
  <c r="I28" i="47"/>
  <c r="G28" i="47"/>
  <c r="F28" i="47"/>
  <c r="P27" i="47"/>
  <c r="O27" i="47"/>
  <c r="N27" i="47"/>
  <c r="L27" i="47"/>
  <c r="K27" i="47"/>
  <c r="J27" i="47"/>
  <c r="I27" i="47"/>
  <c r="G27" i="47"/>
  <c r="F27" i="47"/>
  <c r="E27" i="47"/>
  <c r="E28" i="47" s="1"/>
  <c r="H25" i="47" s="1"/>
  <c r="M25" i="47" s="1"/>
  <c r="Q25" i="47" s="1"/>
  <c r="U25" i="47" s="1"/>
  <c r="D27" i="47"/>
  <c r="D28" i="47" s="1"/>
  <c r="T21" i="47"/>
  <c r="S21" i="47"/>
  <c r="R21" i="47"/>
  <c r="P21" i="47"/>
  <c r="O21" i="47"/>
  <c r="N21" i="47"/>
  <c r="L21" i="47"/>
  <c r="K21" i="47"/>
  <c r="G18" i="47"/>
  <c r="G22" i="47" s="1"/>
  <c r="F18" i="47"/>
  <c r="F22" i="47" s="1"/>
  <c r="E18" i="47"/>
  <c r="E22" i="47" s="1"/>
  <c r="T11" i="47"/>
  <c r="S11" i="47"/>
  <c r="R11" i="47"/>
  <c r="R14" i="47" s="1"/>
  <c r="P11" i="47"/>
  <c r="O11" i="47"/>
  <c r="N11" i="47"/>
  <c r="N14" i="47" s="1"/>
  <c r="L11" i="47"/>
  <c r="K11" i="47"/>
  <c r="J11" i="47"/>
  <c r="I11" i="47"/>
  <c r="I14" i="47" s="1"/>
  <c r="G11" i="47"/>
  <c r="D14" i="47" s="1"/>
  <c r="F11" i="47"/>
  <c r="E11" i="47"/>
  <c r="D11" i="47"/>
  <c r="W107" i="46"/>
  <c r="V107" i="46"/>
  <c r="AL103" i="46"/>
  <c r="AK103" i="46"/>
  <c r="AJ103" i="46"/>
  <c r="Q103" i="46"/>
  <c r="P103" i="46"/>
  <c r="AK101" i="46"/>
  <c r="AJ101" i="46"/>
  <c r="AI101" i="46"/>
  <c r="AI103" i="46" s="1"/>
  <c r="AH101" i="46"/>
  <c r="AH103" i="46" s="1"/>
  <c r="AG101" i="46"/>
  <c r="AG103" i="46" s="1"/>
  <c r="AF101" i="46"/>
  <c r="AF103" i="46" s="1"/>
  <c r="AE101" i="46"/>
  <c r="AE103" i="46" s="1"/>
  <c r="AD101" i="46"/>
  <c r="AD103" i="46" s="1"/>
  <c r="Q101" i="46"/>
  <c r="P101" i="46"/>
  <c r="O101" i="46"/>
  <c r="O103" i="46" s="1"/>
  <c r="N101" i="46"/>
  <c r="N103" i="46" s="1"/>
  <c r="M101" i="46"/>
  <c r="M103" i="46" s="1"/>
  <c r="L101" i="46"/>
  <c r="L103" i="46" s="1"/>
  <c r="K101" i="46"/>
  <c r="K103" i="46" s="1"/>
  <c r="J101" i="46"/>
  <c r="J103" i="46" s="1"/>
  <c r="AL100" i="46"/>
  <c r="AK100" i="46"/>
  <c r="AJ100" i="46"/>
  <c r="AI100" i="46"/>
  <c r="AH100" i="46"/>
  <c r="AG100" i="46"/>
  <c r="AF100" i="46"/>
  <c r="AE100" i="46"/>
  <c r="AD100" i="46"/>
  <c r="AC100" i="46"/>
  <c r="AB100" i="46"/>
  <c r="AA100" i="46"/>
  <c r="Z100" i="46"/>
  <c r="Y100" i="46"/>
  <c r="X100" i="46"/>
  <c r="W100" i="46"/>
  <c r="V100" i="46"/>
  <c r="U100" i="46"/>
  <c r="T100" i="46"/>
  <c r="S100" i="46"/>
  <c r="R100" i="46"/>
  <c r="Q100" i="46"/>
  <c r="P100" i="46"/>
  <c r="O100" i="46"/>
  <c r="N100" i="46"/>
  <c r="M100" i="46"/>
  <c r="L100" i="46"/>
  <c r="K100" i="46"/>
  <c r="J100" i="46"/>
  <c r="I100" i="46"/>
  <c r="H100" i="46"/>
  <c r="G100" i="46"/>
  <c r="F100" i="46"/>
  <c r="E100" i="46"/>
  <c r="AL99" i="46"/>
  <c r="AL101" i="46" s="1"/>
  <c r="AK99" i="46"/>
  <c r="AJ99" i="46"/>
  <c r="AI99" i="46"/>
  <c r="AH99" i="46"/>
  <c r="AG99" i="46"/>
  <c r="AF99" i="46"/>
  <c r="AE99" i="46"/>
  <c r="AD99" i="46"/>
  <c r="AC99" i="46"/>
  <c r="AC101" i="46" s="1"/>
  <c r="AC103" i="46" s="1"/>
  <c r="AB99" i="46"/>
  <c r="AB101" i="46" s="1"/>
  <c r="AB103" i="46" s="1"/>
  <c r="AA99" i="46"/>
  <c r="Z99" i="46"/>
  <c r="Y99" i="46"/>
  <c r="X99" i="46"/>
  <c r="W99" i="46"/>
  <c r="W101" i="46" s="1"/>
  <c r="W103" i="46" s="1"/>
  <c r="V99" i="46"/>
  <c r="V101" i="46" s="1"/>
  <c r="V103" i="46" s="1"/>
  <c r="U99" i="46"/>
  <c r="U101" i="46" s="1"/>
  <c r="U103" i="46" s="1"/>
  <c r="T99" i="46"/>
  <c r="T101" i="46" s="1"/>
  <c r="T103" i="46" s="1"/>
  <c r="S99" i="46"/>
  <c r="S101" i="46" s="1"/>
  <c r="S103" i="46" s="1"/>
  <c r="R99" i="46"/>
  <c r="R101" i="46" s="1"/>
  <c r="R103" i="46" s="1"/>
  <c r="Q99" i="46"/>
  <c r="P99" i="46"/>
  <c r="O99" i="46"/>
  <c r="N99" i="46"/>
  <c r="M99" i="46"/>
  <c r="L99" i="46"/>
  <c r="K99" i="46"/>
  <c r="J99" i="46"/>
  <c r="I99" i="46"/>
  <c r="I101" i="46" s="1"/>
  <c r="I103" i="46" s="1"/>
  <c r="H99" i="46"/>
  <c r="H101" i="46" s="1"/>
  <c r="H103" i="46" s="1"/>
  <c r="G99" i="46"/>
  <c r="F99" i="46"/>
  <c r="E99" i="46"/>
  <c r="AC92" i="46"/>
  <c r="AB92" i="46"/>
  <c r="AA87" i="46"/>
  <c r="Z87" i="46"/>
  <c r="Y87" i="46"/>
  <c r="X87" i="46"/>
  <c r="W87" i="46"/>
  <c r="V87" i="46"/>
  <c r="U87" i="46"/>
  <c r="T87" i="46"/>
  <c r="G87" i="46"/>
  <c r="F87" i="46"/>
  <c r="E87" i="46"/>
  <c r="AL85" i="46"/>
  <c r="AL87" i="46" s="1"/>
  <c r="AK85" i="46"/>
  <c r="AK87" i="46" s="1"/>
  <c r="AJ85" i="46"/>
  <c r="AJ87" i="46" s="1"/>
  <c r="AI85" i="46"/>
  <c r="AI87" i="46" s="1"/>
  <c r="AH85" i="46"/>
  <c r="AH87" i="46" s="1"/>
  <c r="AG85" i="46"/>
  <c r="AF85" i="46"/>
  <c r="AF87" i="46" s="1"/>
  <c r="AE85" i="46"/>
  <c r="AD85" i="46"/>
  <c r="AC85" i="46"/>
  <c r="AC87" i="46" s="1"/>
  <c r="AB85" i="46"/>
  <c r="AA85" i="46"/>
  <c r="Z85" i="46"/>
  <c r="Y85" i="46"/>
  <c r="X85" i="46"/>
  <c r="W85" i="46"/>
  <c r="V85" i="46"/>
  <c r="U85" i="46"/>
  <c r="T85" i="46"/>
  <c r="S85" i="46"/>
  <c r="S87" i="46" s="1"/>
  <c r="R85" i="46"/>
  <c r="R87" i="46" s="1"/>
  <c r="Q85" i="46"/>
  <c r="Q87" i="46" s="1"/>
  <c r="P85" i="46"/>
  <c r="P87" i="46" s="1"/>
  <c r="O85" i="46"/>
  <c r="O87" i="46" s="1"/>
  <c r="N85" i="46"/>
  <c r="N87" i="46" s="1"/>
  <c r="M85" i="46"/>
  <c r="L85" i="46"/>
  <c r="K85" i="46"/>
  <c r="J85" i="46"/>
  <c r="I85" i="46"/>
  <c r="I87" i="46" s="1"/>
  <c r="H85" i="46"/>
  <c r="G85" i="46"/>
  <c r="F85" i="46"/>
  <c r="E85" i="46"/>
  <c r="AL68" i="46"/>
  <c r="AK68" i="46"/>
  <c r="AJ68" i="46"/>
  <c r="AI68" i="46"/>
  <c r="AH68" i="46"/>
  <c r="AG68" i="46"/>
  <c r="AG87" i="46" s="1"/>
  <c r="AF68" i="46"/>
  <c r="AE68" i="46"/>
  <c r="AE87" i="46" s="1"/>
  <c r="AD68" i="46"/>
  <c r="AD87" i="46" s="1"/>
  <c r="AC68" i="46"/>
  <c r="AB68" i="46"/>
  <c r="AB87" i="46" s="1"/>
  <c r="AA68" i="46"/>
  <c r="Z68" i="46"/>
  <c r="Y68" i="46"/>
  <c r="X68" i="46"/>
  <c r="W68" i="46"/>
  <c r="V68" i="46"/>
  <c r="U68" i="46"/>
  <c r="T68" i="46"/>
  <c r="S68" i="46"/>
  <c r="R68" i="46"/>
  <c r="Q68" i="46"/>
  <c r="P68" i="46"/>
  <c r="O68" i="46"/>
  <c r="N68" i="46"/>
  <c r="M68" i="46"/>
  <c r="M87" i="46" s="1"/>
  <c r="L68" i="46"/>
  <c r="K68" i="46"/>
  <c r="K87" i="46" s="1"/>
  <c r="J68" i="46"/>
  <c r="J87" i="46" s="1"/>
  <c r="I68" i="46"/>
  <c r="H68" i="46"/>
  <c r="H87" i="46" s="1"/>
  <c r="G68" i="46"/>
  <c r="F68" i="46"/>
  <c r="E68" i="46"/>
  <c r="AC51" i="46"/>
  <c r="AB51" i="46"/>
  <c r="AA51" i="46"/>
  <c r="Z51" i="46"/>
  <c r="Y51" i="46"/>
  <c r="Y95" i="46" s="1"/>
  <c r="X51" i="46"/>
  <c r="X95" i="46" s="1"/>
  <c r="W51" i="46"/>
  <c r="W95" i="46" s="1"/>
  <c r="V51" i="46"/>
  <c r="V95" i="46" s="1"/>
  <c r="I51" i="46"/>
  <c r="H51" i="46"/>
  <c r="G51" i="46"/>
  <c r="F51" i="46"/>
  <c r="E51" i="46"/>
  <c r="E95" i="46" s="1"/>
  <c r="AL49" i="46"/>
  <c r="AK49" i="46"/>
  <c r="AJ49" i="46"/>
  <c r="AI49" i="46"/>
  <c r="AH49" i="46"/>
  <c r="AG49" i="46"/>
  <c r="AF49" i="46"/>
  <c r="AE49" i="46"/>
  <c r="AD49" i="46"/>
  <c r="AC49" i="46"/>
  <c r="AB49" i="46"/>
  <c r="AA49" i="46"/>
  <c r="Z49" i="46"/>
  <c r="Y49" i="46"/>
  <c r="X49" i="46"/>
  <c r="W49" i="46"/>
  <c r="V49" i="46"/>
  <c r="U49" i="46"/>
  <c r="T49" i="46"/>
  <c r="S49" i="46"/>
  <c r="R49" i="46"/>
  <c r="Q49" i="46"/>
  <c r="P49" i="46"/>
  <c r="O49" i="46"/>
  <c r="N49" i="46"/>
  <c r="M49" i="46"/>
  <c r="L49" i="46"/>
  <c r="K49" i="46"/>
  <c r="J49" i="46"/>
  <c r="I49" i="46"/>
  <c r="H49" i="46"/>
  <c r="G49" i="46"/>
  <c r="F49" i="46"/>
  <c r="E49" i="46"/>
  <c r="AL28" i="46"/>
  <c r="AK28" i="46"/>
  <c r="AJ28" i="46"/>
  <c r="AJ51" i="46" s="1"/>
  <c r="AI28" i="46"/>
  <c r="AI51" i="46" s="1"/>
  <c r="AI95" i="46" s="1"/>
  <c r="AI107" i="46" s="1"/>
  <c r="AH28" i="46"/>
  <c r="AH51" i="46" s="1"/>
  <c r="AH95" i="46" s="1"/>
  <c r="AH107" i="46" s="1"/>
  <c r="AG28" i="46"/>
  <c r="AG51" i="46" s="1"/>
  <c r="AG95" i="46" s="1"/>
  <c r="AG107" i="46" s="1"/>
  <c r="AF28" i="46"/>
  <c r="AF51" i="46" s="1"/>
  <c r="AF95" i="46" s="1"/>
  <c r="AF107" i="46" s="1"/>
  <c r="AE28" i="46"/>
  <c r="AE51" i="46" s="1"/>
  <c r="AE95" i="46" s="1"/>
  <c r="AE107" i="46" s="1"/>
  <c r="AD28" i="46"/>
  <c r="AD51" i="46" s="1"/>
  <c r="AC28" i="46"/>
  <c r="AB28" i="46"/>
  <c r="AA28" i="46"/>
  <c r="Z28" i="46"/>
  <c r="Y28" i="46"/>
  <c r="X28" i="46"/>
  <c r="W28" i="46"/>
  <c r="V28" i="46"/>
  <c r="U28" i="46"/>
  <c r="U51" i="46" s="1"/>
  <c r="T28" i="46"/>
  <c r="S28" i="46"/>
  <c r="R28" i="46"/>
  <c r="Q28" i="46"/>
  <c r="P28" i="46"/>
  <c r="P51" i="46" s="1"/>
  <c r="O28" i="46"/>
  <c r="O51" i="46" s="1"/>
  <c r="O95" i="46" s="1"/>
  <c r="O107" i="46" s="1"/>
  <c r="N28" i="46"/>
  <c r="N51" i="46" s="1"/>
  <c r="N95" i="46" s="1"/>
  <c r="N107" i="46" s="1"/>
  <c r="M28" i="46"/>
  <c r="M51" i="46" s="1"/>
  <c r="M95" i="46" s="1"/>
  <c r="M107" i="46" s="1"/>
  <c r="L28" i="46"/>
  <c r="L51" i="46" s="1"/>
  <c r="K28" i="46"/>
  <c r="K51" i="46" s="1"/>
  <c r="K95" i="46" s="1"/>
  <c r="K107" i="46" s="1"/>
  <c r="J28" i="46"/>
  <c r="J51" i="46" s="1"/>
  <c r="I28" i="46"/>
  <c r="H28" i="46"/>
  <c r="G28" i="46"/>
  <c r="F28" i="46"/>
  <c r="E28" i="46"/>
  <c r="AG136" i="45"/>
  <c r="AF136" i="45"/>
  <c r="AE136" i="45"/>
  <c r="AB136" i="45"/>
  <c r="Z136" i="45"/>
  <c r="Y136" i="45"/>
  <c r="X136" i="45"/>
  <c r="W136" i="45"/>
  <c r="V136" i="45"/>
  <c r="U136" i="45"/>
  <c r="T136" i="45"/>
  <c r="S136" i="45"/>
  <c r="M136" i="45"/>
  <c r="L136" i="45"/>
  <c r="K136" i="45"/>
  <c r="I136" i="45"/>
  <c r="H136" i="45"/>
  <c r="G136" i="45"/>
  <c r="F136" i="45"/>
  <c r="E136" i="45"/>
  <c r="AL134" i="45"/>
  <c r="AL92" i="46" s="1"/>
  <c r="AK134" i="45"/>
  <c r="AK92" i="46" s="1"/>
  <c r="AJ134" i="45"/>
  <c r="AJ92" i="46" s="1"/>
  <c r="AI134" i="45"/>
  <c r="AI92" i="46" s="1"/>
  <c r="AH134" i="45"/>
  <c r="AH92" i="46" s="1"/>
  <c r="AG134" i="45"/>
  <c r="AG92" i="46" s="1"/>
  <c r="AF134" i="45"/>
  <c r="AF92" i="46" s="1"/>
  <c r="AE134" i="45"/>
  <c r="AE92" i="46" s="1"/>
  <c r="AD134" i="45"/>
  <c r="AD92" i="46" s="1"/>
  <c r="AC134" i="45"/>
  <c r="AB134" i="45"/>
  <c r="AA134" i="45"/>
  <c r="AA92" i="46" s="1"/>
  <c r="Z134" i="45"/>
  <c r="Z92" i="46" s="1"/>
  <c r="Y134" i="45"/>
  <c r="Y92" i="46" s="1"/>
  <c r="X134" i="45"/>
  <c r="X92" i="46" s="1"/>
  <c r="W134" i="45"/>
  <c r="W92" i="46" s="1"/>
  <c r="V134" i="45"/>
  <c r="V92" i="46" s="1"/>
  <c r="U134" i="45"/>
  <c r="U92" i="46" s="1"/>
  <c r="T134" i="45"/>
  <c r="T92" i="46" s="1"/>
  <c r="S134" i="45"/>
  <c r="S92" i="46" s="1"/>
  <c r="R134" i="45"/>
  <c r="R92" i="46" s="1"/>
  <c r="Q134" i="45"/>
  <c r="Q92" i="46" s="1"/>
  <c r="P134" i="45"/>
  <c r="P92" i="46" s="1"/>
  <c r="O134" i="45"/>
  <c r="O92" i="46" s="1"/>
  <c r="N134" i="45"/>
  <c r="N92" i="46" s="1"/>
  <c r="M134" i="45"/>
  <c r="M92" i="46" s="1"/>
  <c r="L134" i="45"/>
  <c r="L92" i="46" s="1"/>
  <c r="K134" i="45"/>
  <c r="K92" i="46" s="1"/>
  <c r="J134" i="45"/>
  <c r="I134" i="45"/>
  <c r="I92" i="46" s="1"/>
  <c r="H134" i="45"/>
  <c r="H92" i="46" s="1"/>
  <c r="G134" i="45"/>
  <c r="G92" i="46" s="1"/>
  <c r="F134" i="45"/>
  <c r="F92" i="46" s="1"/>
  <c r="E134" i="45"/>
  <c r="E92" i="46" s="1"/>
  <c r="AL133" i="45"/>
  <c r="AK133" i="45"/>
  <c r="AJ133" i="45"/>
  <c r="AI133" i="45"/>
  <c r="AH133" i="45"/>
  <c r="AG133" i="45"/>
  <c r="AF133" i="45"/>
  <c r="AE133" i="45"/>
  <c r="AD133" i="45"/>
  <c r="AC133" i="45"/>
  <c r="AB133" i="45"/>
  <c r="AA133" i="45"/>
  <c r="Z133" i="45"/>
  <c r="Y133" i="45"/>
  <c r="X133" i="45"/>
  <c r="W133" i="45"/>
  <c r="V133" i="45"/>
  <c r="U133" i="45"/>
  <c r="T133" i="45"/>
  <c r="S133" i="45"/>
  <c r="R133" i="45"/>
  <c r="Q133" i="45"/>
  <c r="P133" i="45"/>
  <c r="O133" i="45"/>
  <c r="N133" i="45"/>
  <c r="M133" i="45"/>
  <c r="L133" i="45"/>
  <c r="K133" i="45"/>
  <c r="J133" i="45"/>
  <c r="I133" i="45"/>
  <c r="H133" i="45"/>
  <c r="G133" i="45"/>
  <c r="F133" i="45"/>
  <c r="E133" i="45"/>
  <c r="AK132" i="45"/>
  <c r="AK135" i="45" s="1"/>
  <c r="J132" i="45"/>
  <c r="AI120" i="45"/>
  <c r="AH120" i="45"/>
  <c r="AG120" i="45"/>
  <c r="AF120" i="45"/>
  <c r="AE120" i="45"/>
  <c r="AD120" i="45"/>
  <c r="AC120" i="45"/>
  <c r="O120" i="45"/>
  <c r="N120" i="45"/>
  <c r="M120" i="45"/>
  <c r="L120" i="45"/>
  <c r="K120" i="45"/>
  <c r="AL118" i="45"/>
  <c r="AL120" i="45" s="1"/>
  <c r="AL132" i="45" s="1"/>
  <c r="AL135" i="45" s="1"/>
  <c r="AL137" i="45" s="1"/>
  <c r="AK118" i="45"/>
  <c r="AK120" i="45" s="1"/>
  <c r="AJ118" i="45"/>
  <c r="AJ120" i="45" s="1"/>
  <c r="AI118" i="45"/>
  <c r="AH118" i="45"/>
  <c r="AG118" i="45"/>
  <c r="AF118" i="45"/>
  <c r="AE118" i="45"/>
  <c r="AD118" i="45"/>
  <c r="AC118" i="45"/>
  <c r="AB118" i="45"/>
  <c r="AA118" i="45"/>
  <c r="Z118" i="45"/>
  <c r="Y118" i="45"/>
  <c r="Y120" i="45" s="1"/>
  <c r="X118" i="45"/>
  <c r="X120" i="45" s="1"/>
  <c r="W118" i="45"/>
  <c r="W120" i="45" s="1"/>
  <c r="V118" i="45"/>
  <c r="V120" i="45" s="1"/>
  <c r="U118" i="45"/>
  <c r="U120" i="45" s="1"/>
  <c r="T118" i="45"/>
  <c r="T120" i="45" s="1"/>
  <c r="S118" i="45"/>
  <c r="S120" i="45" s="1"/>
  <c r="S132" i="45" s="1"/>
  <c r="S135" i="45" s="1"/>
  <c r="S137" i="45" s="1"/>
  <c r="R118" i="45"/>
  <c r="R120" i="45" s="1"/>
  <c r="R132" i="45" s="1"/>
  <c r="R135" i="45" s="1"/>
  <c r="R137" i="45" s="1"/>
  <c r="Q118" i="45"/>
  <c r="Q120" i="45" s="1"/>
  <c r="Q132" i="45" s="1"/>
  <c r="Q135" i="45" s="1"/>
  <c r="Q137" i="45" s="1"/>
  <c r="P118" i="45"/>
  <c r="P120" i="45" s="1"/>
  <c r="O118" i="45"/>
  <c r="N118" i="45"/>
  <c r="M118" i="45"/>
  <c r="L118" i="45"/>
  <c r="K118" i="45"/>
  <c r="AL101" i="45"/>
  <c r="AK101" i="45"/>
  <c r="AJ101" i="45"/>
  <c r="AI101" i="45"/>
  <c r="AH101" i="45"/>
  <c r="AG101" i="45"/>
  <c r="AF101" i="45"/>
  <c r="AE101" i="45"/>
  <c r="AD101" i="45"/>
  <c r="AC101" i="45"/>
  <c r="AB101" i="45"/>
  <c r="AB120" i="45" s="1"/>
  <c r="AA101" i="45"/>
  <c r="Z101" i="45"/>
  <c r="Y101" i="45"/>
  <c r="X101" i="45"/>
  <c r="W101" i="45"/>
  <c r="V101" i="45"/>
  <c r="U101" i="45"/>
  <c r="T101" i="45"/>
  <c r="S101" i="45"/>
  <c r="R101" i="45"/>
  <c r="Q101" i="45"/>
  <c r="P101" i="45"/>
  <c r="O101" i="45"/>
  <c r="N101" i="45"/>
  <c r="M101" i="45"/>
  <c r="L101" i="45"/>
  <c r="K101" i="45"/>
  <c r="AL80" i="45"/>
  <c r="AK80" i="45"/>
  <c r="AJ80" i="45"/>
  <c r="AJ132" i="45" s="1"/>
  <c r="AJ135" i="45" s="1"/>
  <c r="AJ137" i="45" s="1"/>
  <c r="AI80" i="45"/>
  <c r="AI132" i="45" s="1"/>
  <c r="AI135" i="45" s="1"/>
  <c r="AI137" i="45" s="1"/>
  <c r="AH80" i="45"/>
  <c r="AH132" i="45" s="1"/>
  <c r="AH135" i="45" s="1"/>
  <c r="AH137" i="45" s="1"/>
  <c r="AG80" i="45"/>
  <c r="AG132" i="45" s="1"/>
  <c r="AG135" i="45" s="1"/>
  <c r="AG137" i="45" s="1"/>
  <c r="AF80" i="45"/>
  <c r="S80" i="45"/>
  <c r="R80" i="45"/>
  <c r="Q80" i="45"/>
  <c r="P80" i="45"/>
  <c r="P132" i="45" s="1"/>
  <c r="P135" i="45" s="1"/>
  <c r="P137" i="45" s="1"/>
  <c r="O80" i="45"/>
  <c r="O132" i="45" s="1"/>
  <c r="O135" i="45" s="1"/>
  <c r="O137" i="45" s="1"/>
  <c r="N80" i="45"/>
  <c r="N132" i="45" s="1"/>
  <c r="N135" i="45" s="1"/>
  <c r="N137" i="45" s="1"/>
  <c r="M80" i="45"/>
  <c r="M132" i="45" s="1"/>
  <c r="M135" i="45" s="1"/>
  <c r="M137" i="45" s="1"/>
  <c r="L80" i="45"/>
  <c r="AL75" i="45"/>
  <c r="AK75" i="45"/>
  <c r="AJ75" i="45"/>
  <c r="AI75" i="45"/>
  <c r="AH75" i="45"/>
  <c r="AG75" i="45"/>
  <c r="AF75" i="45"/>
  <c r="AE75" i="45"/>
  <c r="AE80" i="45" s="1"/>
  <c r="AE132" i="45" s="1"/>
  <c r="AE135" i="45" s="1"/>
  <c r="AE137" i="45" s="1"/>
  <c r="AD75" i="45"/>
  <c r="AD80" i="45" s="1"/>
  <c r="AD132" i="45" s="1"/>
  <c r="AD135" i="45" s="1"/>
  <c r="AD137" i="45" s="1"/>
  <c r="AC75" i="45"/>
  <c r="AC80" i="45" s="1"/>
  <c r="AC132" i="45" s="1"/>
  <c r="AC135" i="45" s="1"/>
  <c r="AC137" i="45" s="1"/>
  <c r="AB75" i="45"/>
  <c r="AB80" i="45" s="1"/>
  <c r="AA75" i="45"/>
  <c r="AA80" i="45" s="1"/>
  <c r="Z75" i="45"/>
  <c r="Z80" i="45" s="1"/>
  <c r="Y75" i="45"/>
  <c r="X75" i="45"/>
  <c r="W75" i="45"/>
  <c r="V75" i="45"/>
  <c r="U75" i="45"/>
  <c r="T75" i="45"/>
  <c r="S75" i="45"/>
  <c r="R75" i="45"/>
  <c r="Q75" i="45"/>
  <c r="S18" i="47" s="1"/>
  <c r="S19" i="47" s="1"/>
  <c r="P75" i="45"/>
  <c r="R18" i="47" s="1"/>
  <c r="R19" i="47" s="1"/>
  <c r="O75" i="45"/>
  <c r="P18" i="47" s="1"/>
  <c r="P19" i="47" s="1"/>
  <c r="N75" i="45"/>
  <c r="O18" i="47" s="1"/>
  <c r="O19" i="47" s="1"/>
  <c r="M75" i="45"/>
  <c r="N18" i="47" s="1"/>
  <c r="N19" i="47" s="1"/>
  <c r="N30" i="47" s="1"/>
  <c r="N32" i="47" s="1"/>
  <c r="L75" i="45"/>
  <c r="L18" i="47" s="1"/>
  <c r="L19" i="47" s="1"/>
  <c r="K75" i="45"/>
  <c r="K80" i="45" s="1"/>
  <c r="J75" i="45"/>
  <c r="I75" i="45"/>
  <c r="I80" i="45" s="1"/>
  <c r="I132" i="45" s="1"/>
  <c r="I135" i="45" s="1"/>
  <c r="I137" i="45" s="1"/>
  <c r="H75" i="45"/>
  <c r="H80" i="45" s="1"/>
  <c r="H132" i="45" s="1"/>
  <c r="G75" i="45"/>
  <c r="G80" i="45" s="1"/>
  <c r="G132" i="45" s="1"/>
  <c r="F75" i="45"/>
  <c r="F80" i="45" s="1"/>
  <c r="F132" i="45" s="1"/>
  <c r="E75" i="45"/>
  <c r="D18" i="47" s="1"/>
  <c r="D22" i="47" s="1"/>
  <c r="AL53" i="45"/>
  <c r="AK53" i="45"/>
  <c r="AJ53" i="45"/>
  <c r="AI53" i="45"/>
  <c r="AH53" i="45"/>
  <c r="AG53" i="45"/>
  <c r="AF53" i="45"/>
  <c r="AE53" i="45"/>
  <c r="AD53" i="45"/>
  <c r="AC53" i="45"/>
  <c r="AB53" i="45"/>
  <c r="AA53" i="45"/>
  <c r="Z53" i="45"/>
  <c r="Y53" i="45"/>
  <c r="Y80" i="45" s="1"/>
  <c r="Y132" i="45" s="1"/>
  <c r="Y135" i="45" s="1"/>
  <c r="Y137" i="45" s="1"/>
  <c r="X53" i="45"/>
  <c r="W53" i="45"/>
  <c r="W80" i="45" s="1"/>
  <c r="W132" i="45" s="1"/>
  <c r="W135" i="45" s="1"/>
  <c r="W137" i="45" s="1"/>
  <c r="V53" i="45"/>
  <c r="V80" i="45" s="1"/>
  <c r="U53" i="45"/>
  <c r="T53" i="45"/>
  <c r="T80" i="45" s="1"/>
  <c r="S53" i="45"/>
  <c r="R53" i="45"/>
  <c r="Q53" i="45"/>
  <c r="P53" i="45"/>
  <c r="O53" i="45"/>
  <c r="N53" i="45"/>
  <c r="M53" i="45"/>
  <c r="L53" i="45"/>
  <c r="K53" i="45"/>
  <c r="J53" i="45"/>
  <c r="I53" i="45"/>
  <c r="H53" i="45"/>
  <c r="G53" i="45"/>
  <c r="F53" i="45"/>
  <c r="E53" i="45"/>
  <c r="E80" i="45" s="1"/>
  <c r="E132" i="45" s="1"/>
  <c r="E135" i="45" s="1"/>
  <c r="E137" i="45" s="1"/>
  <c r="AL29" i="45"/>
  <c r="AL136" i="45" s="1"/>
  <c r="AK29" i="45"/>
  <c r="AK136" i="45" s="1"/>
  <c r="AJ29" i="45"/>
  <c r="AJ136" i="45" s="1"/>
  <c r="AI29" i="45"/>
  <c r="AI136" i="45" s="1"/>
  <c r="AH29" i="45"/>
  <c r="AH136" i="45" s="1"/>
  <c r="AG29" i="45"/>
  <c r="AF29" i="45"/>
  <c r="AE29" i="45"/>
  <c r="AD29" i="45"/>
  <c r="AD136" i="45" s="1"/>
  <c r="AC29" i="45"/>
  <c r="AC136" i="45" s="1"/>
  <c r="AB29" i="45"/>
  <c r="AA29" i="45"/>
  <c r="AA136" i="45" s="1"/>
  <c r="Z29" i="45"/>
  <c r="Y29" i="45"/>
  <c r="X29" i="45"/>
  <c r="W29" i="45"/>
  <c r="V29" i="45"/>
  <c r="U29" i="45"/>
  <c r="T29" i="45"/>
  <c r="S29" i="45"/>
  <c r="R29" i="45"/>
  <c r="R136" i="45" s="1"/>
  <c r="Q29" i="45"/>
  <c r="Q136" i="45" s="1"/>
  <c r="P29" i="45"/>
  <c r="P136" i="45" s="1"/>
  <c r="O29" i="45"/>
  <c r="O136" i="45" s="1"/>
  <c r="N29" i="45"/>
  <c r="N136" i="45" s="1"/>
  <c r="M29" i="45"/>
  <c r="L29" i="45"/>
  <c r="K29" i="45"/>
  <c r="F109" i="44"/>
  <c r="AL108" i="44"/>
  <c r="AL109" i="44" s="1"/>
  <c r="AK108" i="44"/>
  <c r="AJ108" i="44"/>
  <c r="T108" i="44"/>
  <c r="T109" i="44" s="1"/>
  <c r="S108" i="44"/>
  <c r="S109" i="44" s="1"/>
  <c r="R108" i="44"/>
  <c r="R109" i="44" s="1"/>
  <c r="Q108" i="44"/>
  <c r="Q109" i="44" s="1"/>
  <c r="P108" i="44"/>
  <c r="J107" i="44"/>
  <c r="J109" i="44" s="1"/>
  <c r="F107" i="44"/>
  <c r="AL106" i="44"/>
  <c r="AL107" i="44" s="1"/>
  <c r="W106" i="44"/>
  <c r="W107" i="44" s="1"/>
  <c r="V106" i="44"/>
  <c r="V107" i="44" s="1"/>
  <c r="U106" i="44"/>
  <c r="U107" i="44" s="1"/>
  <c r="T106" i="44"/>
  <c r="T107" i="44" s="1"/>
  <c r="S106" i="44"/>
  <c r="S107" i="44" s="1"/>
  <c r="R106" i="44"/>
  <c r="R107" i="44" s="1"/>
  <c r="J106" i="44"/>
  <c r="AJ105" i="44"/>
  <c r="AH105" i="44"/>
  <c r="N105" i="44"/>
  <c r="J105" i="44"/>
  <c r="G105" i="44"/>
  <c r="AG101" i="44"/>
  <c r="AG108" i="44" s="1"/>
  <c r="AF101" i="44"/>
  <c r="AF108" i="44" s="1"/>
  <c r="AE101" i="44"/>
  <c r="AE108" i="44" s="1"/>
  <c r="AE109" i="44" s="1"/>
  <c r="AD101" i="44"/>
  <c r="AD108" i="44" s="1"/>
  <c r="AC101" i="44"/>
  <c r="AC108" i="44" s="1"/>
  <c r="AB101" i="44"/>
  <c r="AB108" i="44" s="1"/>
  <c r="AA101" i="44"/>
  <c r="AA108" i="44" s="1"/>
  <c r="Z101" i="44"/>
  <c r="Z108" i="44" s="1"/>
  <c r="M101" i="44"/>
  <c r="M108" i="44" s="1"/>
  <c r="L101" i="44"/>
  <c r="L108" i="44" s="1"/>
  <c r="K101" i="44"/>
  <c r="K108" i="44" s="1"/>
  <c r="AL99" i="44"/>
  <c r="AL101" i="44" s="1"/>
  <c r="AK99" i="44"/>
  <c r="AK101" i="44" s="1"/>
  <c r="AJ99" i="44"/>
  <c r="AJ101" i="44" s="1"/>
  <c r="AI99" i="44"/>
  <c r="AI101" i="44" s="1"/>
  <c r="AI108" i="44" s="1"/>
  <c r="AH99" i="44"/>
  <c r="AH101" i="44" s="1"/>
  <c r="AH108" i="44" s="1"/>
  <c r="AG99" i="44"/>
  <c r="AF99" i="44"/>
  <c r="AE99" i="44"/>
  <c r="AD99" i="44"/>
  <c r="AC99" i="44"/>
  <c r="AB99" i="44"/>
  <c r="AA99" i="44"/>
  <c r="Z99" i="44"/>
  <c r="Y99" i="44"/>
  <c r="Y101" i="44" s="1"/>
  <c r="Y108" i="44" s="1"/>
  <c r="X99" i="44"/>
  <c r="X101" i="44" s="1"/>
  <c r="X108" i="44" s="1"/>
  <c r="X109" i="44" s="1"/>
  <c r="W99" i="44"/>
  <c r="W101" i="44" s="1"/>
  <c r="W108" i="44" s="1"/>
  <c r="W109" i="44" s="1"/>
  <c r="V99" i="44"/>
  <c r="V101" i="44" s="1"/>
  <c r="V108" i="44" s="1"/>
  <c r="V109" i="44" s="1"/>
  <c r="U99" i="44"/>
  <c r="U101" i="44" s="1"/>
  <c r="U108" i="44" s="1"/>
  <c r="U109" i="44" s="1"/>
  <c r="T99" i="44"/>
  <c r="T101" i="44" s="1"/>
  <c r="S99" i="44"/>
  <c r="S101" i="44" s="1"/>
  <c r="R99" i="44"/>
  <c r="R101" i="44" s="1"/>
  <c r="Q99" i="44"/>
  <c r="Q101" i="44" s="1"/>
  <c r="P99" i="44"/>
  <c r="P101" i="44" s="1"/>
  <c r="O99" i="44"/>
  <c r="O101" i="44" s="1"/>
  <c r="O108" i="44" s="1"/>
  <c r="N99" i="44"/>
  <c r="N101" i="44" s="1"/>
  <c r="N108" i="44" s="1"/>
  <c r="M99" i="44"/>
  <c r="L99" i="44"/>
  <c r="K99" i="44"/>
  <c r="AL82" i="44"/>
  <c r="AK82" i="44"/>
  <c r="AJ82" i="44"/>
  <c r="AI82" i="44"/>
  <c r="AH82" i="44"/>
  <c r="AG82" i="44"/>
  <c r="AF82" i="44"/>
  <c r="AE82" i="44"/>
  <c r="AD82" i="44"/>
  <c r="AC82" i="44"/>
  <c r="AB82" i="44"/>
  <c r="AA82" i="44"/>
  <c r="Z82" i="44"/>
  <c r="Y82" i="44"/>
  <c r="X82" i="44"/>
  <c r="W82" i="44"/>
  <c r="V82" i="44"/>
  <c r="U82" i="44"/>
  <c r="T82" i="44"/>
  <c r="S82" i="44"/>
  <c r="R82" i="44"/>
  <c r="Q82" i="44"/>
  <c r="P82" i="44"/>
  <c r="O82" i="44"/>
  <c r="N82" i="44"/>
  <c r="M82" i="44"/>
  <c r="L82" i="44"/>
  <c r="K82" i="44"/>
  <c r="J82" i="44"/>
  <c r="I82" i="44"/>
  <c r="H82" i="44"/>
  <c r="G82" i="44"/>
  <c r="F82" i="44"/>
  <c r="E82" i="44"/>
  <c r="AL66" i="44"/>
  <c r="AK66" i="44"/>
  <c r="AK106" i="44" s="1"/>
  <c r="AJ66" i="44"/>
  <c r="AJ106" i="44" s="1"/>
  <c r="W66" i="44"/>
  <c r="V66" i="44"/>
  <c r="U66" i="44"/>
  <c r="T66" i="44"/>
  <c r="S66" i="44"/>
  <c r="R66" i="44"/>
  <c r="Q66" i="44"/>
  <c r="Q106" i="44" s="1"/>
  <c r="Q107" i="44" s="1"/>
  <c r="P66" i="44"/>
  <c r="P106" i="44" s="1"/>
  <c r="AL64" i="44"/>
  <c r="AK64" i="44"/>
  <c r="AJ64" i="44"/>
  <c r="AI64" i="44"/>
  <c r="AI66" i="44" s="1"/>
  <c r="AI106" i="44" s="1"/>
  <c r="AH64" i="44"/>
  <c r="AH66" i="44" s="1"/>
  <c r="AH106" i="44" s="1"/>
  <c r="AH107" i="44" s="1"/>
  <c r="AG64" i="44"/>
  <c r="AG66" i="44" s="1"/>
  <c r="AG106" i="44" s="1"/>
  <c r="AF64" i="44"/>
  <c r="AF66" i="44" s="1"/>
  <c r="AF106" i="44" s="1"/>
  <c r="AE64" i="44"/>
  <c r="AE66" i="44" s="1"/>
  <c r="AE106" i="44" s="1"/>
  <c r="AE107" i="44" s="1"/>
  <c r="AD64" i="44"/>
  <c r="AD66" i="44" s="1"/>
  <c r="AD106" i="44" s="1"/>
  <c r="AC64" i="44"/>
  <c r="AB64" i="44"/>
  <c r="AA64" i="44"/>
  <c r="Z64" i="44"/>
  <c r="Y64" i="44"/>
  <c r="X64" i="44"/>
  <c r="W64" i="44"/>
  <c r="V64" i="44"/>
  <c r="U64" i="44"/>
  <c r="T64" i="44"/>
  <c r="S64" i="44"/>
  <c r="R64" i="44"/>
  <c r="Q64" i="44"/>
  <c r="P64" i="44"/>
  <c r="O64" i="44"/>
  <c r="O66" i="44" s="1"/>
  <c r="O106" i="44" s="1"/>
  <c r="N64" i="44"/>
  <c r="N66" i="44" s="1"/>
  <c r="N106" i="44" s="1"/>
  <c r="N107" i="44" s="1"/>
  <c r="M64" i="44"/>
  <c r="M66" i="44" s="1"/>
  <c r="M106" i="44" s="1"/>
  <c r="L64" i="44"/>
  <c r="L66" i="44" s="1"/>
  <c r="L106" i="44" s="1"/>
  <c r="K64" i="44"/>
  <c r="K66" i="44" s="1"/>
  <c r="K106" i="44" s="1"/>
  <c r="J64" i="44"/>
  <c r="J66" i="44" s="1"/>
  <c r="I64" i="44"/>
  <c r="H64" i="44"/>
  <c r="G64" i="44"/>
  <c r="F64" i="44"/>
  <c r="E64" i="44"/>
  <c r="AL41" i="44"/>
  <c r="AK41" i="44"/>
  <c r="AJ41" i="44"/>
  <c r="AI41" i="44"/>
  <c r="AH41" i="44"/>
  <c r="AG41" i="44"/>
  <c r="AF41" i="44"/>
  <c r="AE41" i="44"/>
  <c r="AD41" i="44"/>
  <c r="AC41" i="44"/>
  <c r="AC66" i="44" s="1"/>
  <c r="AC106" i="44" s="1"/>
  <c r="AC107" i="44" s="1"/>
  <c r="AB41" i="44"/>
  <c r="AA41" i="44"/>
  <c r="AA66" i="44" s="1"/>
  <c r="AA106" i="44" s="1"/>
  <c r="AA107" i="44" s="1"/>
  <c r="Z41" i="44"/>
  <c r="Z66" i="44" s="1"/>
  <c r="Z106" i="44" s="1"/>
  <c r="Z107" i="44" s="1"/>
  <c r="Y41" i="44"/>
  <c r="X41" i="44"/>
  <c r="X66" i="44" s="1"/>
  <c r="X106" i="44" s="1"/>
  <c r="X107" i="44" s="1"/>
  <c r="W41" i="44"/>
  <c r="V41" i="44"/>
  <c r="U41" i="44"/>
  <c r="T41" i="44"/>
  <c r="S41" i="44"/>
  <c r="R41" i="44"/>
  <c r="Q41" i="44"/>
  <c r="P41" i="44"/>
  <c r="O41" i="44"/>
  <c r="N41" i="44"/>
  <c r="M41" i="44"/>
  <c r="L41" i="44"/>
  <c r="K41" i="44"/>
  <c r="J41" i="44"/>
  <c r="I41" i="44"/>
  <c r="I66" i="44" s="1"/>
  <c r="I106" i="44" s="1"/>
  <c r="I107" i="44" s="1"/>
  <c r="I109" i="44" s="1"/>
  <c r="H41" i="44"/>
  <c r="G41" i="44"/>
  <c r="G66" i="44" s="1"/>
  <c r="G106" i="44" s="1"/>
  <c r="G107" i="44" s="1"/>
  <c r="G109" i="44" s="1"/>
  <c r="F41" i="44"/>
  <c r="F66" i="44" s="1"/>
  <c r="F106" i="44" s="1"/>
  <c r="E41" i="44"/>
  <c r="AL21" i="44"/>
  <c r="AL105" i="44" s="1"/>
  <c r="AE21" i="44"/>
  <c r="AE105" i="44" s="1"/>
  <c r="AC21" i="44"/>
  <c r="AC105" i="44" s="1"/>
  <c r="AB21" i="44"/>
  <c r="AB105" i="44" s="1"/>
  <c r="Z21" i="44"/>
  <c r="Z105" i="44" s="1"/>
  <c r="Y21" i="44"/>
  <c r="Y105" i="44" s="1"/>
  <c r="X21" i="44"/>
  <c r="X105" i="44" s="1"/>
  <c r="W21" i="44"/>
  <c r="W105" i="44" s="1"/>
  <c r="V21" i="44"/>
  <c r="V105" i="44" s="1"/>
  <c r="U21" i="44"/>
  <c r="U105" i="44" s="1"/>
  <c r="T21" i="44"/>
  <c r="T105" i="44" s="1"/>
  <c r="S21" i="44"/>
  <c r="S105" i="44" s="1"/>
  <c r="R21" i="44"/>
  <c r="R105" i="44" s="1"/>
  <c r="K21" i="44"/>
  <c r="K105" i="44" s="1"/>
  <c r="J21" i="44"/>
  <c r="I21" i="44"/>
  <c r="I105" i="44" s="1"/>
  <c r="H21" i="44"/>
  <c r="H105" i="44" s="1"/>
  <c r="G21" i="44"/>
  <c r="F21" i="44"/>
  <c r="F105" i="44" s="1"/>
  <c r="E21" i="44"/>
  <c r="E105" i="44" s="1"/>
  <c r="AL18" i="44"/>
  <c r="AK18" i="44"/>
  <c r="AK21" i="44" s="1"/>
  <c r="AK105" i="44" s="1"/>
  <c r="AJ18" i="44"/>
  <c r="AJ21" i="44" s="1"/>
  <c r="AI18" i="44"/>
  <c r="AI21" i="44" s="1"/>
  <c r="AI105" i="44" s="1"/>
  <c r="AH18" i="44"/>
  <c r="AH21" i="44" s="1"/>
  <c r="AG18" i="44"/>
  <c r="AG21" i="44" s="1"/>
  <c r="AG105" i="44" s="1"/>
  <c r="AF18" i="44"/>
  <c r="AF21" i="44" s="1"/>
  <c r="AF105" i="44" s="1"/>
  <c r="AE18" i="44"/>
  <c r="AD18" i="44"/>
  <c r="AD21" i="44" s="1"/>
  <c r="AD105" i="44" s="1"/>
  <c r="AC18" i="44"/>
  <c r="AB18" i="44"/>
  <c r="AA18" i="44"/>
  <c r="AA21" i="44" s="1"/>
  <c r="AA105" i="44" s="1"/>
  <c r="Z18" i="44"/>
  <c r="Y18" i="44"/>
  <c r="X18" i="44"/>
  <c r="W18" i="44"/>
  <c r="V18" i="44"/>
  <c r="U18" i="44"/>
  <c r="T18" i="44"/>
  <c r="S18" i="44"/>
  <c r="R18" i="44"/>
  <c r="Q18" i="44"/>
  <c r="Q21" i="44" s="1"/>
  <c r="Q105" i="44" s="1"/>
  <c r="P18" i="44"/>
  <c r="P21" i="44" s="1"/>
  <c r="P105" i="44" s="1"/>
  <c r="O18" i="44"/>
  <c r="O21" i="44" s="1"/>
  <c r="O105" i="44" s="1"/>
  <c r="N18" i="44"/>
  <c r="N21" i="44" s="1"/>
  <c r="M18" i="44"/>
  <c r="M21" i="44" s="1"/>
  <c r="M105" i="44" s="1"/>
  <c r="L18" i="44"/>
  <c r="L21" i="44" s="1"/>
  <c r="L105" i="44" s="1"/>
  <c r="K18" i="44"/>
  <c r="Y109" i="44" l="1"/>
  <c r="Z109" i="44"/>
  <c r="F95" i="46"/>
  <c r="P95" i="46"/>
  <c r="P107" i="46" s="1"/>
  <c r="Z120" i="45"/>
  <c r="S51" i="46"/>
  <c r="S95" i="46" s="1"/>
  <c r="S107" i="46" s="1"/>
  <c r="O22" i="47"/>
  <c r="T18" i="47"/>
  <c r="AA120" i="45"/>
  <c r="T51" i="46"/>
  <c r="T95" i="46" s="1"/>
  <c r="T107" i="46" s="1"/>
  <c r="X101" i="46"/>
  <c r="X103" i="46" s="1"/>
  <c r="X107" i="46" s="1"/>
  <c r="P22" i="47"/>
  <c r="AC109" i="44"/>
  <c r="AK51" i="46"/>
  <c r="AK95" i="46" s="1"/>
  <c r="AK107" i="46" s="1"/>
  <c r="AL51" i="46"/>
  <c r="AL95" i="46" s="1"/>
  <c r="AL107" i="46" s="1"/>
  <c r="N22" i="47"/>
  <c r="L132" i="45"/>
  <c r="L135" i="45" s="1"/>
  <c r="L137" i="45" s="1"/>
  <c r="U95" i="46"/>
  <c r="U107" i="46" s="1"/>
  <c r="E101" i="46"/>
  <c r="E103" i="46" s="1"/>
  <c r="E107" i="46" s="1"/>
  <c r="Y101" i="46"/>
  <c r="Y103" i="46" s="1"/>
  <c r="Y107" i="46" s="1"/>
  <c r="E66" i="44"/>
  <c r="E106" i="44" s="1"/>
  <c r="E107" i="44" s="1"/>
  <c r="E109" i="44" s="1"/>
  <c r="Y66" i="44"/>
  <c r="Y106" i="44" s="1"/>
  <c r="Y107" i="44" s="1"/>
  <c r="Z95" i="46"/>
  <c r="F101" i="46"/>
  <c r="F103" i="46" s="1"/>
  <c r="Z101" i="46"/>
  <c r="Z103" i="46" s="1"/>
  <c r="O107" i="44"/>
  <c r="O109" i="44" s="1"/>
  <c r="J92" i="46"/>
  <c r="G95" i="46"/>
  <c r="Q51" i="46"/>
  <c r="Q95" i="46" s="1"/>
  <c r="Q107" i="46" s="1"/>
  <c r="I95" i="46"/>
  <c r="I107" i="46" s="1"/>
  <c r="R51" i="46"/>
  <c r="R95" i="46" s="1"/>
  <c r="R107" i="46" s="1"/>
  <c r="U80" i="45"/>
  <c r="U132" i="45" s="1"/>
  <c r="U135" i="45" s="1"/>
  <c r="U137" i="45" s="1"/>
  <c r="AA95" i="46"/>
  <c r="G101" i="46"/>
  <c r="G103" i="46" s="1"/>
  <c r="AA101" i="46"/>
  <c r="AA103" i="46" s="1"/>
  <c r="L22" i="47"/>
  <c r="N109" i="44"/>
  <c r="AB95" i="46"/>
  <c r="AB107" i="46" s="1"/>
  <c r="R22" i="47"/>
  <c r="H66" i="44"/>
  <c r="H106" i="44" s="1"/>
  <c r="H107" i="44" s="1"/>
  <c r="H109" i="44" s="1"/>
  <c r="AB66" i="44"/>
  <c r="AB106" i="44" s="1"/>
  <c r="AB107" i="44" s="1"/>
  <c r="AK107" i="44"/>
  <c r="J135" i="45"/>
  <c r="AC95" i="46"/>
  <c r="AC107" i="46" s="1"/>
  <c r="S22" i="47"/>
  <c r="AA109" i="44"/>
  <c r="AJ109" i="44"/>
  <c r="AG109" i="44"/>
  <c r="X80" i="45"/>
  <c r="X132" i="45" s="1"/>
  <c r="X135" i="45" s="1"/>
  <c r="X137" i="45" s="1"/>
  <c r="AI107" i="44"/>
  <c r="AI109" i="44" s="1"/>
  <c r="J80" i="45"/>
  <c r="J18" i="47"/>
  <c r="J22" i="47" s="1"/>
  <c r="AK137" i="45"/>
  <c r="AK109" i="44"/>
  <c r="AH109" i="44"/>
  <c r="AD107" i="44"/>
  <c r="AD109" i="44" s="1"/>
  <c r="H17" i="47"/>
  <c r="L87" i="46"/>
  <c r="L95" i="46" s="1"/>
  <c r="L107" i="46" s="1"/>
  <c r="K132" i="45"/>
  <c r="K135" i="45" s="1"/>
  <c r="K137" i="45" s="1"/>
  <c r="AB109" i="44"/>
  <c r="K107" i="44"/>
  <c r="T132" i="45"/>
  <c r="T135" i="45" s="1"/>
  <c r="T137" i="45" s="1"/>
  <c r="F135" i="45"/>
  <c r="F137" i="45" s="1"/>
  <c r="Z132" i="45"/>
  <c r="Z135" i="45" s="1"/>
  <c r="Z137" i="45" s="1"/>
  <c r="I18" i="47"/>
  <c r="I22" i="47" s="1"/>
  <c r="P107" i="44"/>
  <c r="P109" i="44" s="1"/>
  <c r="L107" i="44"/>
  <c r="L109" i="44" s="1"/>
  <c r="AF107" i="44"/>
  <c r="AF109" i="44" s="1"/>
  <c r="K109" i="44"/>
  <c r="G135" i="45"/>
  <c r="G137" i="45" s="1"/>
  <c r="AA132" i="45"/>
  <c r="AA135" i="45" s="1"/>
  <c r="AA137" i="45" s="1"/>
  <c r="AF132" i="45"/>
  <c r="AF135" i="45" s="1"/>
  <c r="AF137" i="45" s="1"/>
  <c r="AJ95" i="46"/>
  <c r="AJ107" i="46" s="1"/>
  <c r="H95" i="46"/>
  <c r="H107" i="46" s="1"/>
  <c r="AJ107" i="44"/>
  <c r="M107" i="44"/>
  <c r="M109" i="44" s="1"/>
  <c r="AG107" i="44"/>
  <c r="V132" i="45"/>
  <c r="V135" i="45" s="1"/>
  <c r="V137" i="45" s="1"/>
  <c r="H135" i="45"/>
  <c r="H137" i="45" s="1"/>
  <c r="AB132" i="45"/>
  <c r="AB135" i="45" s="1"/>
  <c r="AB137" i="45" s="1"/>
  <c r="J95" i="46"/>
  <c r="J107" i="46" s="1"/>
  <c r="AD95" i="46"/>
  <c r="AD107" i="46" s="1"/>
  <c r="J136" i="45"/>
  <c r="J137" i="45" s="1"/>
  <c r="D30" i="47"/>
  <c r="D32" i="47" s="1"/>
  <c r="K18" i="47"/>
  <c r="K19" i="47" s="1"/>
  <c r="I30" i="47" s="1"/>
  <c r="I32" i="47" s="1"/>
  <c r="K22" i="47" l="1"/>
  <c r="T22" i="47"/>
  <c r="T19" i="47"/>
  <c r="R30" i="47" s="1"/>
  <c r="R32" i="47" s="1"/>
  <c r="AA107" i="46"/>
  <c r="Z107" i="46"/>
  <c r="F107" i="46"/>
  <c r="G107" i="46"/>
  <c r="M17" i="47"/>
  <c r="Q17" i="47" s="1"/>
  <c r="U17" i="47" s="1"/>
  <c r="T28" i="43" l="1"/>
  <c r="S28" i="43"/>
  <c r="R28" i="43"/>
  <c r="P28" i="43"/>
  <c r="O28" i="43"/>
  <c r="N28" i="43"/>
  <c r="L28" i="43"/>
  <c r="K28" i="43"/>
  <c r="J28" i="43"/>
  <c r="I28" i="43"/>
  <c r="G28" i="43"/>
  <c r="F28" i="43"/>
  <c r="P27" i="43"/>
  <c r="O27" i="43"/>
  <c r="N27" i="43"/>
  <c r="L27" i="43"/>
  <c r="K27" i="43"/>
  <c r="J27" i="43"/>
  <c r="I27" i="43"/>
  <c r="G27" i="43"/>
  <c r="F27" i="43"/>
  <c r="E27" i="43"/>
  <c r="E28" i="43" s="1"/>
  <c r="D27" i="43"/>
  <c r="T21" i="43"/>
  <c r="T22" i="43" s="1"/>
  <c r="S21" i="43"/>
  <c r="S22" i="43" s="1"/>
  <c r="R21" i="43"/>
  <c r="R22" i="43" s="1"/>
  <c r="P21" i="43"/>
  <c r="O21" i="43"/>
  <c r="N21" i="43"/>
  <c r="L21" i="43"/>
  <c r="K21" i="43"/>
  <c r="K22" i="43" s="1"/>
  <c r="T19" i="43"/>
  <c r="O18" i="43"/>
  <c r="O19" i="43" s="1"/>
  <c r="K18" i="43"/>
  <c r="K19" i="43" s="1"/>
  <c r="I18" i="43"/>
  <c r="I22" i="43" s="1"/>
  <c r="F18" i="43"/>
  <c r="F22" i="43" s="1"/>
  <c r="T11" i="43"/>
  <c r="S11" i="43"/>
  <c r="R11" i="43"/>
  <c r="R14" i="43" s="1"/>
  <c r="P11" i="43"/>
  <c r="O11" i="43"/>
  <c r="N11" i="43"/>
  <c r="N14" i="43" s="1"/>
  <c r="L11" i="43"/>
  <c r="K11" i="43"/>
  <c r="J11" i="43"/>
  <c r="I11" i="43"/>
  <c r="I14" i="43" s="1"/>
  <c r="G11" i="43"/>
  <c r="F11" i="43"/>
  <c r="E11" i="43"/>
  <c r="D11" i="43"/>
  <c r="AK103" i="42"/>
  <c r="AJ103" i="42"/>
  <c r="AK101" i="42"/>
  <c r="AJ101" i="42"/>
  <c r="AI101" i="42"/>
  <c r="AI103" i="42" s="1"/>
  <c r="AH101" i="42"/>
  <c r="AH103" i="42" s="1"/>
  <c r="AG101" i="42"/>
  <c r="AG103" i="42" s="1"/>
  <c r="AF101" i="42"/>
  <c r="AF103" i="42" s="1"/>
  <c r="AE101" i="42"/>
  <c r="AE103" i="42" s="1"/>
  <c r="AD101" i="42"/>
  <c r="AD103" i="42" s="1"/>
  <c r="R101" i="42"/>
  <c r="R103" i="42" s="1"/>
  <c r="Q101" i="42"/>
  <c r="Q103" i="42" s="1"/>
  <c r="P101" i="42"/>
  <c r="P103" i="42" s="1"/>
  <c r="O101" i="42"/>
  <c r="O103" i="42" s="1"/>
  <c r="N101" i="42"/>
  <c r="N103" i="42" s="1"/>
  <c r="M101" i="42"/>
  <c r="M103" i="42" s="1"/>
  <c r="AL100" i="42"/>
  <c r="AK100" i="42"/>
  <c r="AJ100" i="42"/>
  <c r="AI100" i="42"/>
  <c r="AH100" i="42"/>
  <c r="AG100" i="42"/>
  <c r="AF100" i="42"/>
  <c r="AE100" i="42"/>
  <c r="AD100" i="42"/>
  <c r="AC100" i="42"/>
  <c r="AC101" i="42" s="1"/>
  <c r="AC103" i="42" s="1"/>
  <c r="AB100" i="42"/>
  <c r="AA100" i="42"/>
  <c r="Z100" i="42"/>
  <c r="Y100" i="42"/>
  <c r="X100" i="42"/>
  <c r="W100" i="42"/>
  <c r="V100" i="42"/>
  <c r="U100" i="42"/>
  <c r="T100" i="42"/>
  <c r="S100" i="42"/>
  <c r="R100" i="42"/>
  <c r="Q100" i="42"/>
  <c r="P100" i="42"/>
  <c r="O100" i="42"/>
  <c r="N100" i="42"/>
  <c r="M100" i="42"/>
  <c r="L100" i="42"/>
  <c r="L101" i="42" s="1"/>
  <c r="L103" i="42" s="1"/>
  <c r="K100" i="42"/>
  <c r="K101" i="42" s="1"/>
  <c r="K103" i="42" s="1"/>
  <c r="J100" i="42"/>
  <c r="J101" i="42" s="1"/>
  <c r="J103" i="42" s="1"/>
  <c r="I100" i="42"/>
  <c r="I101" i="42" s="1"/>
  <c r="I103" i="42" s="1"/>
  <c r="H100" i="42"/>
  <c r="G100" i="42"/>
  <c r="F100" i="42"/>
  <c r="E100" i="42"/>
  <c r="AL99" i="42"/>
  <c r="AL101" i="42" s="1"/>
  <c r="AL103" i="42" s="1"/>
  <c r="AK99" i="42"/>
  <c r="AJ99" i="42"/>
  <c r="AI99" i="42"/>
  <c r="AH99" i="42"/>
  <c r="AG99" i="42"/>
  <c r="AF99" i="42"/>
  <c r="AE99" i="42"/>
  <c r="AD99" i="42"/>
  <c r="AC99" i="42"/>
  <c r="AB99" i="42"/>
  <c r="AA99" i="42"/>
  <c r="Z99" i="42"/>
  <c r="Y99" i="42"/>
  <c r="Y101" i="42" s="1"/>
  <c r="Y103" i="42" s="1"/>
  <c r="X99" i="42"/>
  <c r="X101" i="42" s="1"/>
  <c r="X103" i="42" s="1"/>
  <c r="W99" i="42"/>
  <c r="W101" i="42" s="1"/>
  <c r="W103" i="42" s="1"/>
  <c r="V99" i="42"/>
  <c r="V101" i="42" s="1"/>
  <c r="V103" i="42" s="1"/>
  <c r="U99" i="42"/>
  <c r="U101" i="42" s="1"/>
  <c r="U103" i="42" s="1"/>
  <c r="T99" i="42"/>
  <c r="T101" i="42" s="1"/>
  <c r="T103" i="42" s="1"/>
  <c r="S99" i="42"/>
  <c r="S101" i="42" s="1"/>
  <c r="S103" i="42" s="1"/>
  <c r="R99" i="42"/>
  <c r="Q99" i="42"/>
  <c r="P99" i="42"/>
  <c r="O99" i="42"/>
  <c r="N99" i="42"/>
  <c r="M99" i="42"/>
  <c r="L99" i="42"/>
  <c r="K99" i="42"/>
  <c r="J99" i="42"/>
  <c r="I99" i="42"/>
  <c r="H99" i="42"/>
  <c r="G99" i="42"/>
  <c r="F99" i="42"/>
  <c r="E99" i="42"/>
  <c r="E101" i="42" s="1"/>
  <c r="E103" i="42" s="1"/>
  <c r="AK95" i="42"/>
  <c r="AE92" i="42"/>
  <c r="N92" i="42"/>
  <c r="AB87" i="42"/>
  <c r="AA87" i="42"/>
  <c r="Z87" i="42"/>
  <c r="Y87" i="42"/>
  <c r="X87" i="42"/>
  <c r="W87" i="42"/>
  <c r="T87" i="42"/>
  <c r="H87" i="42"/>
  <c r="G87" i="42"/>
  <c r="F87" i="42"/>
  <c r="E87" i="42"/>
  <c r="AL85" i="42"/>
  <c r="AL87" i="42" s="1"/>
  <c r="AK85" i="42"/>
  <c r="AK87" i="42" s="1"/>
  <c r="AJ85" i="42"/>
  <c r="AI85" i="42"/>
  <c r="AH85" i="42"/>
  <c r="AG85" i="42"/>
  <c r="AF85" i="42"/>
  <c r="AE85" i="42"/>
  <c r="AE87" i="42" s="1"/>
  <c r="AD85" i="42"/>
  <c r="AD87" i="42" s="1"/>
  <c r="AC85" i="42"/>
  <c r="AC87" i="42" s="1"/>
  <c r="AB85" i="42"/>
  <c r="AA85" i="42"/>
  <c r="Z85" i="42"/>
  <c r="Y85" i="42"/>
  <c r="X85" i="42"/>
  <c r="W85" i="42"/>
  <c r="V85" i="42"/>
  <c r="V87" i="42" s="1"/>
  <c r="U85" i="42"/>
  <c r="U87" i="42" s="1"/>
  <c r="T85" i="42"/>
  <c r="S85" i="42"/>
  <c r="S87" i="42" s="1"/>
  <c r="R85" i="42"/>
  <c r="R87" i="42" s="1"/>
  <c r="Q85" i="42"/>
  <c r="Q87" i="42" s="1"/>
  <c r="P85" i="42"/>
  <c r="O85" i="42"/>
  <c r="N85" i="42"/>
  <c r="M85" i="42"/>
  <c r="L85" i="42"/>
  <c r="K85" i="42"/>
  <c r="K87" i="42" s="1"/>
  <c r="J85" i="42"/>
  <c r="J87" i="42" s="1"/>
  <c r="I85" i="42"/>
  <c r="I87" i="42" s="1"/>
  <c r="H85" i="42"/>
  <c r="G85" i="42"/>
  <c r="F85" i="42"/>
  <c r="E85" i="42"/>
  <c r="AL68" i="42"/>
  <c r="AK68" i="42"/>
  <c r="AJ68" i="42"/>
  <c r="AI68" i="42"/>
  <c r="AH68" i="42"/>
  <c r="AG68" i="42"/>
  <c r="AG87" i="42" s="1"/>
  <c r="AF68" i="42"/>
  <c r="AE68" i="42"/>
  <c r="AD68" i="42"/>
  <c r="AC68" i="42"/>
  <c r="AB68" i="42"/>
  <c r="AA68" i="42"/>
  <c r="Z68" i="42"/>
  <c r="Y68" i="42"/>
  <c r="X68" i="42"/>
  <c r="W68" i="42"/>
  <c r="V68" i="42"/>
  <c r="U68" i="42"/>
  <c r="T68" i="42"/>
  <c r="S68" i="42"/>
  <c r="R68" i="42"/>
  <c r="Q68" i="42"/>
  <c r="P68" i="42"/>
  <c r="O68" i="42"/>
  <c r="N68" i="42"/>
  <c r="M68" i="42"/>
  <c r="M87" i="42" s="1"/>
  <c r="L68" i="42"/>
  <c r="K68" i="42"/>
  <c r="J68" i="42"/>
  <c r="I68" i="42"/>
  <c r="H68" i="42"/>
  <c r="G68" i="42"/>
  <c r="F68" i="42"/>
  <c r="E68" i="42"/>
  <c r="AD51" i="42"/>
  <c r="AC51" i="42"/>
  <c r="AB51" i="42"/>
  <c r="AA51" i="42"/>
  <c r="Z51" i="42"/>
  <c r="Y51" i="42"/>
  <c r="Y95" i="42" s="1"/>
  <c r="Y107" i="42" s="1"/>
  <c r="W51" i="42"/>
  <c r="W95" i="42" s="1"/>
  <c r="V51" i="42"/>
  <c r="J51" i="42"/>
  <c r="I51" i="42"/>
  <c r="H51" i="42"/>
  <c r="G51" i="42"/>
  <c r="F51" i="42"/>
  <c r="E51" i="42"/>
  <c r="AL49" i="42"/>
  <c r="AK49" i="42"/>
  <c r="AJ49" i="42"/>
  <c r="AI49" i="42"/>
  <c r="AH49" i="42"/>
  <c r="AG49" i="42"/>
  <c r="AF49" i="42"/>
  <c r="AE49" i="42"/>
  <c r="AD49" i="42"/>
  <c r="AC49" i="42"/>
  <c r="AB49" i="42"/>
  <c r="AA49" i="42"/>
  <c r="Z49" i="42"/>
  <c r="Y49" i="42"/>
  <c r="X49" i="42"/>
  <c r="X51" i="42" s="1"/>
  <c r="X95" i="42" s="1"/>
  <c r="W49" i="42"/>
  <c r="V49" i="42"/>
  <c r="U49" i="42"/>
  <c r="U51" i="42" s="1"/>
  <c r="T49" i="42"/>
  <c r="S49" i="42"/>
  <c r="R49" i="42"/>
  <c r="Q49" i="42"/>
  <c r="P49" i="42"/>
  <c r="O49" i="42"/>
  <c r="N49" i="42"/>
  <c r="M49" i="42"/>
  <c r="L49" i="42"/>
  <c r="K49" i="42"/>
  <c r="J49" i="42"/>
  <c r="I49" i="42"/>
  <c r="H49" i="42"/>
  <c r="G49" i="42"/>
  <c r="F49" i="42"/>
  <c r="E49" i="42"/>
  <c r="AL28" i="42"/>
  <c r="AL51" i="42" s="1"/>
  <c r="AL95" i="42" s="1"/>
  <c r="AL107" i="42" s="1"/>
  <c r="AK28" i="42"/>
  <c r="AK51" i="42" s="1"/>
  <c r="AJ28" i="42"/>
  <c r="AJ51" i="42" s="1"/>
  <c r="AI28" i="42"/>
  <c r="AI51" i="42" s="1"/>
  <c r="AH28" i="42"/>
  <c r="AH51" i="42" s="1"/>
  <c r="AG28" i="42"/>
  <c r="AG51" i="42" s="1"/>
  <c r="AF28" i="42"/>
  <c r="AF51" i="42" s="1"/>
  <c r="AE28" i="42"/>
  <c r="AE51" i="42" s="1"/>
  <c r="AD28" i="42"/>
  <c r="AC28" i="42"/>
  <c r="AB28" i="42"/>
  <c r="AA28" i="42"/>
  <c r="Z28" i="42"/>
  <c r="Y28" i="42"/>
  <c r="X28" i="42"/>
  <c r="W28" i="42"/>
  <c r="V28" i="42"/>
  <c r="U28" i="42"/>
  <c r="T28" i="42"/>
  <c r="T51" i="42" s="1"/>
  <c r="T95" i="42" s="1"/>
  <c r="S28" i="42"/>
  <c r="S51" i="42" s="1"/>
  <c r="S95" i="42" s="1"/>
  <c r="R28" i="42"/>
  <c r="R51" i="42" s="1"/>
  <c r="R95" i="42" s="1"/>
  <c r="R107" i="42" s="1"/>
  <c r="Q28" i="42"/>
  <c r="Q51" i="42" s="1"/>
  <c r="Q95" i="42" s="1"/>
  <c r="Q107" i="42" s="1"/>
  <c r="P28" i="42"/>
  <c r="P51" i="42" s="1"/>
  <c r="O28" i="42"/>
  <c r="O51" i="42" s="1"/>
  <c r="N28" i="42"/>
  <c r="N51" i="42" s="1"/>
  <c r="M28" i="42"/>
  <c r="M51" i="42" s="1"/>
  <c r="M95" i="42" s="1"/>
  <c r="M107" i="42" s="1"/>
  <c r="L28" i="42"/>
  <c r="L51" i="42" s="1"/>
  <c r="K28" i="42"/>
  <c r="K51" i="42" s="1"/>
  <c r="J28" i="42"/>
  <c r="I28" i="42"/>
  <c r="H28" i="42"/>
  <c r="G28" i="42"/>
  <c r="F28" i="42"/>
  <c r="E28" i="42"/>
  <c r="AG136" i="41"/>
  <c r="AE136" i="41"/>
  <c r="AB136" i="41"/>
  <c r="AA136" i="41"/>
  <c r="Z136" i="41"/>
  <c r="Y136" i="41"/>
  <c r="X136" i="41"/>
  <c r="W136" i="41"/>
  <c r="V136" i="41"/>
  <c r="S136" i="41"/>
  <c r="M136" i="41"/>
  <c r="K136" i="41"/>
  <c r="I136" i="41"/>
  <c r="H136" i="41"/>
  <c r="G136" i="41"/>
  <c r="F136" i="41"/>
  <c r="E136" i="41"/>
  <c r="S135" i="41"/>
  <c r="S137" i="41" s="1"/>
  <c r="AL134" i="41"/>
  <c r="AL92" i="42" s="1"/>
  <c r="AK134" i="41"/>
  <c r="AK92" i="42" s="1"/>
  <c r="AJ134" i="41"/>
  <c r="AJ92" i="42" s="1"/>
  <c r="AI134" i="41"/>
  <c r="AI92" i="42" s="1"/>
  <c r="AH134" i="41"/>
  <c r="AH92" i="42" s="1"/>
  <c r="AG134" i="41"/>
  <c r="AG92" i="42" s="1"/>
  <c r="AG95" i="42" s="1"/>
  <c r="AG107" i="42" s="1"/>
  <c r="AF134" i="41"/>
  <c r="AF92" i="42" s="1"/>
  <c r="AE134" i="41"/>
  <c r="AD134" i="41"/>
  <c r="AD92" i="42" s="1"/>
  <c r="AC134" i="41"/>
  <c r="AC92" i="42" s="1"/>
  <c r="AB134" i="41"/>
  <c r="AB92" i="42" s="1"/>
  <c r="AA134" i="41"/>
  <c r="AA92" i="42" s="1"/>
  <c r="Z134" i="41"/>
  <c r="Z92" i="42" s="1"/>
  <c r="Y134" i="41"/>
  <c r="Y92" i="42" s="1"/>
  <c r="X134" i="41"/>
  <c r="X92" i="42" s="1"/>
  <c r="W134" i="41"/>
  <c r="W92" i="42" s="1"/>
  <c r="V134" i="41"/>
  <c r="V92" i="42" s="1"/>
  <c r="U134" i="41"/>
  <c r="U92" i="42" s="1"/>
  <c r="T134" i="41"/>
  <c r="T92" i="42" s="1"/>
  <c r="S134" i="41"/>
  <c r="S92" i="42" s="1"/>
  <c r="R134" i="41"/>
  <c r="R92" i="42" s="1"/>
  <c r="Q134" i="41"/>
  <c r="Q92" i="42" s="1"/>
  <c r="P134" i="41"/>
  <c r="P92" i="42" s="1"/>
  <c r="O134" i="41"/>
  <c r="O92" i="42" s="1"/>
  <c r="N134" i="41"/>
  <c r="M134" i="41"/>
  <c r="M92" i="42" s="1"/>
  <c r="L134" i="41"/>
  <c r="L92" i="42" s="1"/>
  <c r="K134" i="41"/>
  <c r="K92" i="42" s="1"/>
  <c r="I134" i="41"/>
  <c r="I92" i="42" s="1"/>
  <c r="H134" i="41"/>
  <c r="H92" i="42" s="1"/>
  <c r="G134" i="41"/>
  <c r="G92" i="42" s="1"/>
  <c r="F134" i="41"/>
  <c r="F92" i="42" s="1"/>
  <c r="E134" i="41"/>
  <c r="E92" i="42" s="1"/>
  <c r="AL133" i="41"/>
  <c r="AK133" i="41"/>
  <c r="AJ133" i="41"/>
  <c r="AI133" i="41"/>
  <c r="AH133" i="41"/>
  <c r="AG133" i="41"/>
  <c r="AF133" i="41"/>
  <c r="AE133" i="41"/>
  <c r="AD133" i="41"/>
  <c r="AC133" i="41"/>
  <c r="AB133" i="41"/>
  <c r="AA133" i="41"/>
  <c r="Z133" i="41"/>
  <c r="Y133" i="41"/>
  <c r="X133" i="41"/>
  <c r="W133" i="41"/>
  <c r="V133" i="41"/>
  <c r="U133" i="41"/>
  <c r="T133" i="41"/>
  <c r="S133" i="41"/>
  <c r="R133" i="41"/>
  <c r="Q133" i="41"/>
  <c r="P133" i="41"/>
  <c r="O133" i="41"/>
  <c r="N133" i="41"/>
  <c r="M133" i="41"/>
  <c r="L133" i="41"/>
  <c r="K133" i="41"/>
  <c r="I133" i="41"/>
  <c r="H133" i="41"/>
  <c r="G133" i="41"/>
  <c r="F133" i="41"/>
  <c r="E133" i="41"/>
  <c r="AL132" i="41"/>
  <c r="AL135" i="41" s="1"/>
  <c r="AK132" i="41"/>
  <c r="AK135" i="41" s="1"/>
  <c r="AK137" i="41" s="1"/>
  <c r="AI132" i="41"/>
  <c r="AI135" i="41" s="1"/>
  <c r="AI137" i="41" s="1"/>
  <c r="V132" i="41"/>
  <c r="V135" i="41" s="1"/>
  <c r="V137" i="41" s="1"/>
  <c r="S132" i="41"/>
  <c r="J132" i="41"/>
  <c r="AI120" i="41"/>
  <c r="AH120" i="41"/>
  <c r="AG120" i="41"/>
  <c r="AD120" i="41"/>
  <c r="AC120" i="41"/>
  <c r="AB120" i="41"/>
  <c r="P120" i="41"/>
  <c r="O120" i="41"/>
  <c r="N120" i="41"/>
  <c r="M120" i="41"/>
  <c r="AL118" i="41"/>
  <c r="AL120" i="41" s="1"/>
  <c r="AK118" i="41"/>
  <c r="AK120" i="41" s="1"/>
  <c r="AJ118" i="41"/>
  <c r="AJ120" i="41" s="1"/>
  <c r="AJ132" i="41" s="1"/>
  <c r="AJ135" i="41" s="1"/>
  <c r="AJ137" i="41" s="1"/>
  <c r="AI118" i="41"/>
  <c r="AH118" i="41"/>
  <c r="AG118" i="41"/>
  <c r="AF118" i="41"/>
  <c r="AE118" i="41"/>
  <c r="AD118" i="41"/>
  <c r="AC118" i="41"/>
  <c r="AB118" i="41"/>
  <c r="AA118" i="41"/>
  <c r="Z118" i="41"/>
  <c r="Z120" i="41" s="1"/>
  <c r="Y118" i="41"/>
  <c r="Y120" i="41" s="1"/>
  <c r="X118" i="41"/>
  <c r="X120" i="41" s="1"/>
  <c r="W118" i="41"/>
  <c r="W120" i="41" s="1"/>
  <c r="V118" i="41"/>
  <c r="V120" i="41" s="1"/>
  <c r="U118" i="41"/>
  <c r="U120" i="41" s="1"/>
  <c r="T118" i="41"/>
  <c r="T120" i="41" s="1"/>
  <c r="S118" i="41"/>
  <c r="S120" i="41" s="1"/>
  <c r="R118" i="41"/>
  <c r="R120" i="41" s="1"/>
  <c r="Q118" i="41"/>
  <c r="Q120" i="41" s="1"/>
  <c r="P118" i="41"/>
  <c r="O118" i="41"/>
  <c r="N118" i="41"/>
  <c r="M118" i="41"/>
  <c r="L118" i="41"/>
  <c r="K118" i="41"/>
  <c r="AL101" i="41"/>
  <c r="AK101" i="41"/>
  <c r="AJ101" i="41"/>
  <c r="AI101" i="41"/>
  <c r="AH101" i="41"/>
  <c r="AG101" i="41"/>
  <c r="AF101" i="41"/>
  <c r="AF120" i="41" s="1"/>
  <c r="AE101" i="41"/>
  <c r="AE120" i="41" s="1"/>
  <c r="AD101" i="41"/>
  <c r="AC101" i="41"/>
  <c r="AB101" i="41"/>
  <c r="AA101" i="41"/>
  <c r="AA120" i="41" s="1"/>
  <c r="Z101" i="41"/>
  <c r="Y101" i="41"/>
  <c r="X101" i="41"/>
  <c r="W101" i="41"/>
  <c r="V101" i="41"/>
  <c r="U101" i="41"/>
  <c r="T101" i="41"/>
  <c r="S101" i="41"/>
  <c r="R101" i="41"/>
  <c r="Q101" i="41"/>
  <c r="P101" i="41"/>
  <c r="O101" i="41"/>
  <c r="N101" i="41"/>
  <c r="M101" i="41"/>
  <c r="L101" i="41"/>
  <c r="L120" i="41" s="1"/>
  <c r="K101" i="41"/>
  <c r="K120" i="41" s="1"/>
  <c r="AL80" i="41"/>
  <c r="AK80" i="41"/>
  <c r="AJ80" i="41"/>
  <c r="AI80" i="41"/>
  <c r="S80" i="41"/>
  <c r="R80" i="41"/>
  <c r="R132" i="41" s="1"/>
  <c r="R135" i="41" s="1"/>
  <c r="R137" i="41" s="1"/>
  <c r="Q80" i="41"/>
  <c r="Q132" i="41" s="1"/>
  <c r="Q135" i="41" s="1"/>
  <c r="Q137" i="41" s="1"/>
  <c r="P80" i="41"/>
  <c r="P132" i="41" s="1"/>
  <c r="P135" i="41" s="1"/>
  <c r="P137" i="41" s="1"/>
  <c r="O80" i="41"/>
  <c r="O132" i="41" s="1"/>
  <c r="O135" i="41" s="1"/>
  <c r="O137" i="41" s="1"/>
  <c r="N80" i="41"/>
  <c r="N132" i="41" s="1"/>
  <c r="N135" i="41" s="1"/>
  <c r="N137" i="41" s="1"/>
  <c r="M80" i="41"/>
  <c r="M132" i="41" s="1"/>
  <c r="M135" i="41" s="1"/>
  <c r="M137" i="41" s="1"/>
  <c r="L80" i="41"/>
  <c r="AL75" i="41"/>
  <c r="AK75" i="41"/>
  <c r="AJ75" i="41"/>
  <c r="AI75" i="41"/>
  <c r="AH75" i="41"/>
  <c r="AH80" i="41" s="1"/>
  <c r="AH132" i="41" s="1"/>
  <c r="AH135" i="41" s="1"/>
  <c r="AH137" i="41" s="1"/>
  <c r="AG75" i="41"/>
  <c r="AG80" i="41" s="1"/>
  <c r="AG132" i="41" s="1"/>
  <c r="AG135" i="41" s="1"/>
  <c r="AG137" i="41" s="1"/>
  <c r="AF75" i="41"/>
  <c r="AF80" i="41" s="1"/>
  <c r="AF132" i="41" s="1"/>
  <c r="AF135" i="41" s="1"/>
  <c r="AF137" i="41" s="1"/>
  <c r="AE75" i="41"/>
  <c r="AE80" i="41" s="1"/>
  <c r="AD75" i="41"/>
  <c r="AD80" i="41" s="1"/>
  <c r="AC75" i="41"/>
  <c r="AC80" i="41" s="1"/>
  <c r="AB75" i="41"/>
  <c r="AA75" i="41"/>
  <c r="Z75" i="41"/>
  <c r="Y75" i="41"/>
  <c r="X75" i="41"/>
  <c r="W75" i="41"/>
  <c r="W80" i="41" s="1"/>
  <c r="V75" i="41"/>
  <c r="V80" i="41" s="1"/>
  <c r="U75" i="41"/>
  <c r="U80" i="41" s="1"/>
  <c r="U132" i="41" s="1"/>
  <c r="U135" i="41" s="1"/>
  <c r="T75" i="41"/>
  <c r="S75" i="41"/>
  <c r="R75" i="41"/>
  <c r="T18" i="43" s="1"/>
  <c r="Q75" i="41"/>
  <c r="S18" i="43" s="1"/>
  <c r="S19" i="43" s="1"/>
  <c r="P75" i="41"/>
  <c r="R18" i="43" s="1"/>
  <c r="R19" i="43" s="1"/>
  <c r="R30" i="43" s="1"/>
  <c r="R32" i="43" s="1"/>
  <c r="O75" i="41"/>
  <c r="P18" i="43" s="1"/>
  <c r="P19" i="43" s="1"/>
  <c r="N75" i="41"/>
  <c r="M75" i="41"/>
  <c r="N18" i="43" s="1"/>
  <c r="N19" i="43" s="1"/>
  <c r="N30" i="43" s="1"/>
  <c r="N32" i="43" s="1"/>
  <c r="L75" i="41"/>
  <c r="L18" i="43" s="1"/>
  <c r="L19" i="43" s="1"/>
  <c r="K75" i="41"/>
  <c r="K80" i="41" s="1"/>
  <c r="J75" i="41"/>
  <c r="J80" i="41" s="1"/>
  <c r="I75" i="41"/>
  <c r="I80" i="41" s="1"/>
  <c r="I132" i="41" s="1"/>
  <c r="H75" i="41"/>
  <c r="G75" i="41"/>
  <c r="F75" i="41"/>
  <c r="E75" i="41"/>
  <c r="D18" i="43" s="1"/>
  <c r="D22" i="43" s="1"/>
  <c r="AL53" i="41"/>
  <c r="AK53" i="41"/>
  <c r="AJ53" i="41"/>
  <c r="AI53" i="41"/>
  <c r="AH53" i="41"/>
  <c r="AG53" i="41"/>
  <c r="AF53" i="41"/>
  <c r="AE53" i="41"/>
  <c r="AD53" i="41"/>
  <c r="AC53" i="41"/>
  <c r="AB53" i="41"/>
  <c r="AA53" i="41"/>
  <c r="Z53" i="41"/>
  <c r="Y53" i="41"/>
  <c r="Y80" i="41" s="1"/>
  <c r="X53" i="41"/>
  <c r="W53" i="41"/>
  <c r="V53" i="41"/>
  <c r="U53" i="41"/>
  <c r="T53" i="41"/>
  <c r="T80" i="41" s="1"/>
  <c r="T132" i="41" s="1"/>
  <c r="T135" i="41" s="1"/>
  <c r="T137" i="41" s="1"/>
  <c r="S53" i="41"/>
  <c r="R53" i="41"/>
  <c r="Q53" i="41"/>
  <c r="P53" i="41"/>
  <c r="O53" i="41"/>
  <c r="N53" i="41"/>
  <c r="M53" i="41"/>
  <c r="L53" i="41"/>
  <c r="K53" i="41"/>
  <c r="J53" i="41"/>
  <c r="I53" i="41"/>
  <c r="H53" i="41"/>
  <c r="G53" i="41"/>
  <c r="F53" i="41"/>
  <c r="E53" i="41"/>
  <c r="E80" i="41" s="1"/>
  <c r="E132" i="41" s="1"/>
  <c r="AL29" i="41"/>
  <c r="AL136" i="41" s="1"/>
  <c r="AK29" i="41"/>
  <c r="AK136" i="41" s="1"/>
  <c r="AJ29" i="41"/>
  <c r="AJ136" i="41" s="1"/>
  <c r="AI29" i="41"/>
  <c r="AI136" i="41" s="1"/>
  <c r="AH29" i="41"/>
  <c r="AH136" i="41" s="1"/>
  <c r="AG29" i="41"/>
  <c r="AF29" i="41"/>
  <c r="AF136" i="41" s="1"/>
  <c r="AE29" i="41"/>
  <c r="AD29" i="41"/>
  <c r="AD136" i="41" s="1"/>
  <c r="AC29" i="41"/>
  <c r="AC136" i="41" s="1"/>
  <c r="AB29" i="41"/>
  <c r="AA29" i="41"/>
  <c r="Z29" i="41"/>
  <c r="Y29" i="41"/>
  <c r="X29" i="41"/>
  <c r="W29" i="41"/>
  <c r="V29" i="41"/>
  <c r="U29" i="41"/>
  <c r="U136" i="41" s="1"/>
  <c r="T29" i="41"/>
  <c r="T136" i="41" s="1"/>
  <c r="S29" i="41"/>
  <c r="R29" i="41"/>
  <c r="R136" i="41" s="1"/>
  <c r="Q29" i="41"/>
  <c r="Q136" i="41" s="1"/>
  <c r="P29" i="41"/>
  <c r="P136" i="41" s="1"/>
  <c r="O29" i="41"/>
  <c r="O136" i="41" s="1"/>
  <c r="N29" i="41"/>
  <c r="N136" i="41" s="1"/>
  <c r="M29" i="41"/>
  <c r="L29" i="41"/>
  <c r="L136" i="41" s="1"/>
  <c r="K29" i="41"/>
  <c r="J109" i="40"/>
  <c r="I109" i="40"/>
  <c r="T108" i="40"/>
  <c r="S108" i="40"/>
  <c r="R108" i="40"/>
  <c r="P108" i="40"/>
  <c r="J107" i="40"/>
  <c r="I107" i="40"/>
  <c r="Z106" i="40"/>
  <c r="Z107" i="40" s="1"/>
  <c r="Y106" i="40"/>
  <c r="Y107" i="40" s="1"/>
  <c r="Y109" i="40" s="1"/>
  <c r="X106" i="40"/>
  <c r="X107" i="40" s="1"/>
  <c r="W106" i="40"/>
  <c r="V106" i="40"/>
  <c r="U106" i="40"/>
  <c r="J106" i="40"/>
  <c r="R105" i="40"/>
  <c r="Q105" i="40"/>
  <c r="P105" i="40"/>
  <c r="O105" i="40"/>
  <c r="J105" i="40"/>
  <c r="I105" i="40"/>
  <c r="H105" i="40"/>
  <c r="AH101" i="40"/>
  <c r="AH108" i="40" s="1"/>
  <c r="AG101" i="40"/>
  <c r="AG108" i="40" s="1"/>
  <c r="AF101" i="40"/>
  <c r="AF108" i="40" s="1"/>
  <c r="AE101" i="40"/>
  <c r="AE108" i="40" s="1"/>
  <c r="AD101" i="40"/>
  <c r="AD108" i="40" s="1"/>
  <c r="AC101" i="40"/>
  <c r="AC108" i="40" s="1"/>
  <c r="AB101" i="40"/>
  <c r="AB108" i="40" s="1"/>
  <c r="AA101" i="40"/>
  <c r="AA108" i="40" s="1"/>
  <c r="Z101" i="40"/>
  <c r="Z108" i="40" s="1"/>
  <c r="Z109" i="40" s="1"/>
  <c r="U101" i="40"/>
  <c r="U108" i="40" s="1"/>
  <c r="N101" i="40"/>
  <c r="N108" i="40" s="1"/>
  <c r="M101" i="40"/>
  <c r="M108" i="40" s="1"/>
  <c r="L101" i="40"/>
  <c r="L108" i="40" s="1"/>
  <c r="K101" i="40"/>
  <c r="K108" i="40" s="1"/>
  <c r="AL99" i="40"/>
  <c r="AL101" i="40" s="1"/>
  <c r="AL108" i="40" s="1"/>
  <c r="AK99" i="40"/>
  <c r="AJ99" i="40"/>
  <c r="AJ101" i="40" s="1"/>
  <c r="AJ108" i="40" s="1"/>
  <c r="AI99" i="40"/>
  <c r="AI101" i="40" s="1"/>
  <c r="AI108" i="40" s="1"/>
  <c r="AH99" i="40"/>
  <c r="AG99" i="40"/>
  <c r="AF99" i="40"/>
  <c r="AE99" i="40"/>
  <c r="AD99" i="40"/>
  <c r="AC99" i="40"/>
  <c r="AB99" i="40"/>
  <c r="AA99" i="40"/>
  <c r="Z99" i="40"/>
  <c r="Y99" i="40"/>
  <c r="X99" i="40"/>
  <c r="X101" i="40" s="1"/>
  <c r="X108" i="40" s="1"/>
  <c r="X109" i="40" s="1"/>
  <c r="W99" i="40"/>
  <c r="W101" i="40" s="1"/>
  <c r="W108" i="40" s="1"/>
  <c r="V99" i="40"/>
  <c r="V101" i="40" s="1"/>
  <c r="V108" i="40" s="1"/>
  <c r="U99" i="40"/>
  <c r="T99" i="40"/>
  <c r="T101" i="40" s="1"/>
  <c r="S99" i="40"/>
  <c r="S101" i="40" s="1"/>
  <c r="R99" i="40"/>
  <c r="R101" i="40" s="1"/>
  <c r="Q99" i="40"/>
  <c r="P99" i="40"/>
  <c r="P101" i="40" s="1"/>
  <c r="O99" i="40"/>
  <c r="O101" i="40" s="1"/>
  <c r="O108" i="40" s="1"/>
  <c r="N99" i="40"/>
  <c r="M99" i="40"/>
  <c r="L99" i="40"/>
  <c r="K99" i="40"/>
  <c r="AL82" i="40"/>
  <c r="AK82" i="40"/>
  <c r="AJ82" i="40"/>
  <c r="AI82" i="40"/>
  <c r="AH82" i="40"/>
  <c r="AG82" i="40"/>
  <c r="AF82" i="40"/>
  <c r="AE82" i="40"/>
  <c r="AD82" i="40"/>
  <c r="AC82" i="40"/>
  <c r="AB82" i="40"/>
  <c r="AA82" i="40"/>
  <c r="Z82" i="40"/>
  <c r="Y82" i="40"/>
  <c r="Y101" i="40" s="1"/>
  <c r="Y108" i="40" s="1"/>
  <c r="X82" i="40"/>
  <c r="W82" i="40"/>
  <c r="V82" i="40"/>
  <c r="U82" i="40"/>
  <c r="T82" i="40"/>
  <c r="S82" i="40"/>
  <c r="R82" i="40"/>
  <c r="Q82" i="40"/>
  <c r="P82" i="40"/>
  <c r="O82" i="40"/>
  <c r="N82" i="40"/>
  <c r="M82" i="40"/>
  <c r="L82" i="40"/>
  <c r="K82" i="40"/>
  <c r="J82" i="40"/>
  <c r="I82" i="40"/>
  <c r="H82" i="40"/>
  <c r="G82" i="40"/>
  <c r="F82" i="40"/>
  <c r="E82" i="40"/>
  <c r="X66" i="40"/>
  <c r="W66" i="40"/>
  <c r="V66" i="40"/>
  <c r="U66" i="40"/>
  <c r="T66" i="40"/>
  <c r="T106" i="40" s="1"/>
  <c r="S66" i="40"/>
  <c r="S106" i="40" s="1"/>
  <c r="R66" i="40"/>
  <c r="R106" i="40" s="1"/>
  <c r="R107" i="40" s="1"/>
  <c r="Q66" i="40"/>
  <c r="Q106" i="40" s="1"/>
  <c r="Q107" i="40" s="1"/>
  <c r="P66" i="40"/>
  <c r="P106" i="40" s="1"/>
  <c r="P107" i="40" s="1"/>
  <c r="K66" i="40"/>
  <c r="K106" i="40" s="1"/>
  <c r="K107" i="40" s="1"/>
  <c r="AL64" i="40"/>
  <c r="AL66" i="40" s="1"/>
  <c r="AL106" i="40" s="1"/>
  <c r="AK64" i="40"/>
  <c r="AK66" i="40" s="1"/>
  <c r="AK106" i="40" s="1"/>
  <c r="AJ64" i="40"/>
  <c r="AJ66" i="40" s="1"/>
  <c r="AJ106" i="40" s="1"/>
  <c r="AI64" i="40"/>
  <c r="AI66" i="40" s="1"/>
  <c r="AI106" i="40" s="1"/>
  <c r="AH64" i="40"/>
  <c r="AH66" i="40" s="1"/>
  <c r="AH106" i="40" s="1"/>
  <c r="AG64" i="40"/>
  <c r="AF64" i="40"/>
  <c r="AE64" i="40"/>
  <c r="AD64" i="40"/>
  <c r="AC64" i="40"/>
  <c r="AB64" i="40"/>
  <c r="AA64" i="40"/>
  <c r="AA66" i="40" s="1"/>
  <c r="AA106" i="40" s="1"/>
  <c r="Z64" i="40"/>
  <c r="Z66" i="40" s="1"/>
  <c r="Y64" i="40"/>
  <c r="Y66" i="40" s="1"/>
  <c r="X64" i="40"/>
  <c r="W64" i="40"/>
  <c r="V64" i="40"/>
  <c r="U64" i="40"/>
  <c r="T64" i="40"/>
  <c r="S64" i="40"/>
  <c r="R64" i="40"/>
  <c r="Q64" i="40"/>
  <c r="P64" i="40"/>
  <c r="O64" i="40"/>
  <c r="O66" i="40" s="1"/>
  <c r="O106" i="40" s="1"/>
  <c r="N64" i="40"/>
  <c r="N66" i="40" s="1"/>
  <c r="N106" i="40" s="1"/>
  <c r="M64" i="40"/>
  <c r="L64" i="40"/>
  <c r="K64" i="40"/>
  <c r="J64" i="40"/>
  <c r="I64" i="40"/>
  <c r="H64" i="40"/>
  <c r="G64" i="40"/>
  <c r="G66" i="40" s="1"/>
  <c r="G106" i="40" s="1"/>
  <c r="F64" i="40"/>
  <c r="F66" i="40" s="1"/>
  <c r="F106" i="40" s="1"/>
  <c r="F107" i="40" s="1"/>
  <c r="F109" i="40" s="1"/>
  <c r="E64" i="40"/>
  <c r="E66" i="40" s="1"/>
  <c r="E106" i="40" s="1"/>
  <c r="E107" i="40" s="1"/>
  <c r="E109" i="40" s="1"/>
  <c r="AL41" i="40"/>
  <c r="AK41" i="40"/>
  <c r="AJ41" i="40"/>
  <c r="AI41" i="40"/>
  <c r="AH41" i="40"/>
  <c r="AG41" i="40"/>
  <c r="AF41" i="40"/>
  <c r="AE41" i="40"/>
  <c r="AE66" i="40" s="1"/>
  <c r="AE106" i="40" s="1"/>
  <c r="AE107" i="40" s="1"/>
  <c r="AD41" i="40"/>
  <c r="AC41" i="40"/>
  <c r="AC66" i="40" s="1"/>
  <c r="AC106" i="40" s="1"/>
  <c r="AB41" i="40"/>
  <c r="AA41" i="40"/>
  <c r="Z41" i="40"/>
  <c r="Y41" i="40"/>
  <c r="X41" i="40"/>
  <c r="W41" i="40"/>
  <c r="V41" i="40"/>
  <c r="U41" i="40"/>
  <c r="T41" i="40"/>
  <c r="S41" i="40"/>
  <c r="R41" i="40"/>
  <c r="Q41" i="40"/>
  <c r="P41" i="40"/>
  <c r="O41" i="40"/>
  <c r="N41" i="40"/>
  <c r="M41" i="40"/>
  <c r="L41" i="40"/>
  <c r="K41" i="40"/>
  <c r="J41" i="40"/>
  <c r="I41" i="40"/>
  <c r="I66" i="40" s="1"/>
  <c r="I106" i="40" s="1"/>
  <c r="H41" i="40"/>
  <c r="G41" i="40"/>
  <c r="F41" i="40"/>
  <c r="E41" i="40"/>
  <c r="AE21" i="40"/>
  <c r="AE105" i="40" s="1"/>
  <c r="Z21" i="40"/>
  <c r="Z105" i="40" s="1"/>
  <c r="Y21" i="40"/>
  <c r="Y105" i="40" s="1"/>
  <c r="X21" i="40"/>
  <c r="X105" i="40" s="1"/>
  <c r="W21" i="40"/>
  <c r="W105" i="40" s="1"/>
  <c r="V21" i="40"/>
  <c r="V105" i="40" s="1"/>
  <c r="U21" i="40"/>
  <c r="U105" i="40" s="1"/>
  <c r="T21" i="40"/>
  <c r="T105" i="40" s="1"/>
  <c r="S21" i="40"/>
  <c r="S105" i="40" s="1"/>
  <c r="R21" i="40"/>
  <c r="K21" i="40"/>
  <c r="K105" i="40" s="1"/>
  <c r="J21" i="40"/>
  <c r="I21" i="40"/>
  <c r="H21" i="40"/>
  <c r="G21" i="40"/>
  <c r="G105" i="40" s="1"/>
  <c r="G107" i="40" s="1"/>
  <c r="G109" i="40" s="1"/>
  <c r="F21" i="40"/>
  <c r="F105" i="40" s="1"/>
  <c r="E21" i="40"/>
  <c r="E105" i="40" s="1"/>
  <c r="AL18" i="40"/>
  <c r="AL21" i="40" s="1"/>
  <c r="AL105" i="40" s="1"/>
  <c r="AK18" i="40"/>
  <c r="AK21" i="40" s="1"/>
  <c r="AK105" i="40" s="1"/>
  <c r="AJ18" i="40"/>
  <c r="AJ21" i="40" s="1"/>
  <c r="AJ105" i="40" s="1"/>
  <c r="AI18" i="40"/>
  <c r="AI21" i="40" s="1"/>
  <c r="AI105" i="40" s="1"/>
  <c r="AH18" i="40"/>
  <c r="AH21" i="40" s="1"/>
  <c r="AH105" i="40" s="1"/>
  <c r="AG18" i="40"/>
  <c r="AG21" i="40" s="1"/>
  <c r="AG105" i="40" s="1"/>
  <c r="AF18" i="40"/>
  <c r="AF21" i="40" s="1"/>
  <c r="AF105" i="40" s="1"/>
  <c r="AE18" i="40"/>
  <c r="AD18" i="40"/>
  <c r="AD21" i="40" s="1"/>
  <c r="AD105" i="40" s="1"/>
  <c r="AC18" i="40"/>
  <c r="AC21" i="40" s="1"/>
  <c r="AC105" i="40" s="1"/>
  <c r="AC107" i="40" s="1"/>
  <c r="AB18" i="40"/>
  <c r="AB21" i="40" s="1"/>
  <c r="AB105" i="40" s="1"/>
  <c r="AA18" i="40"/>
  <c r="AA21" i="40" s="1"/>
  <c r="AA105" i="40" s="1"/>
  <c r="Z18" i="40"/>
  <c r="Y18" i="40"/>
  <c r="X18" i="40"/>
  <c r="W18" i="40"/>
  <c r="V18" i="40"/>
  <c r="U18" i="40"/>
  <c r="T18" i="40"/>
  <c r="S18" i="40"/>
  <c r="R18" i="40"/>
  <c r="Q18" i="40"/>
  <c r="Q21" i="40" s="1"/>
  <c r="P18" i="40"/>
  <c r="P21" i="40" s="1"/>
  <c r="O18" i="40"/>
  <c r="O21" i="40" s="1"/>
  <c r="N18" i="40"/>
  <c r="N21" i="40" s="1"/>
  <c r="N105" i="40" s="1"/>
  <c r="M18" i="40"/>
  <c r="M21" i="40" s="1"/>
  <c r="M105" i="40" s="1"/>
  <c r="L18" i="40"/>
  <c r="L21" i="40" s="1"/>
  <c r="L105" i="40" s="1"/>
  <c r="K18" i="40"/>
  <c r="AL109" i="40" l="1"/>
  <c r="AA109" i="40"/>
  <c r="AC109" i="40"/>
  <c r="AK107" i="40"/>
  <c r="AL107" i="40"/>
  <c r="U109" i="40"/>
  <c r="AJ107" i="40"/>
  <c r="AJ109" i="40" s="1"/>
  <c r="P95" i="42"/>
  <c r="P107" i="42" s="1"/>
  <c r="S107" i="40"/>
  <c r="X107" i="42"/>
  <c r="U137" i="41"/>
  <c r="S107" i="42"/>
  <c r="AL137" i="41"/>
  <c r="AF95" i="42"/>
  <c r="AF107" i="42" s="1"/>
  <c r="T107" i="42"/>
  <c r="W107" i="42"/>
  <c r="AA107" i="40"/>
  <c r="T107" i="40"/>
  <c r="AH95" i="42"/>
  <c r="AH107" i="42" s="1"/>
  <c r="P109" i="40"/>
  <c r="R109" i="40"/>
  <c r="L22" i="43"/>
  <c r="L132" i="41"/>
  <c r="L135" i="41" s="1"/>
  <c r="L137" i="41" s="1"/>
  <c r="AA95" i="42"/>
  <c r="AA107" i="42" s="1"/>
  <c r="Z101" i="42"/>
  <c r="Z103" i="42" s="1"/>
  <c r="W132" i="41"/>
  <c r="W135" i="41" s="1"/>
  <c r="W137" i="41" s="1"/>
  <c r="AB101" i="42"/>
  <c r="AB103" i="42" s="1"/>
  <c r="AD95" i="42"/>
  <c r="AD107" i="42" s="1"/>
  <c r="J66" i="40"/>
  <c r="AD66" i="40"/>
  <c r="AD106" i="40" s="1"/>
  <c r="AD107" i="40" s="1"/>
  <c r="AD109" i="40" s="1"/>
  <c r="F80" i="41"/>
  <c r="F132" i="41" s="1"/>
  <c r="F135" i="41" s="1"/>
  <c r="F137" i="41" s="1"/>
  <c r="Z80" i="41"/>
  <c r="Z132" i="41" s="1"/>
  <c r="Z135" i="41" s="1"/>
  <c r="Z137" i="41" s="1"/>
  <c r="L87" i="42"/>
  <c r="L95" i="42" s="1"/>
  <c r="L107" i="42" s="1"/>
  <c r="AF87" i="42"/>
  <c r="N22" i="43"/>
  <c r="G101" i="42"/>
  <c r="G103" i="42" s="1"/>
  <c r="AB66" i="40"/>
  <c r="AB106" i="40" s="1"/>
  <c r="AB107" i="40" s="1"/>
  <c r="AB109" i="40" s="1"/>
  <c r="X80" i="41"/>
  <c r="X132" i="41" s="1"/>
  <c r="X135" i="41" s="1"/>
  <c r="X137" i="41" s="1"/>
  <c r="G80" i="41"/>
  <c r="G132" i="41" s="1"/>
  <c r="G135" i="41" s="1"/>
  <c r="G137" i="41" s="1"/>
  <c r="AA80" i="41"/>
  <c r="AA132" i="41" s="1"/>
  <c r="AA135" i="41" s="1"/>
  <c r="AA137" i="41" s="1"/>
  <c r="E18" i="43"/>
  <c r="E22" i="43" s="1"/>
  <c r="T109" i="40"/>
  <c r="Z95" i="42"/>
  <c r="Z107" i="42" s="1"/>
  <c r="AE109" i="40"/>
  <c r="P22" i="43"/>
  <c r="AH109" i="40"/>
  <c r="AF66" i="40"/>
  <c r="AF106" i="40" s="1"/>
  <c r="AF107" i="40" s="1"/>
  <c r="AF109" i="40" s="1"/>
  <c r="H80" i="41"/>
  <c r="H132" i="41" s="1"/>
  <c r="H135" i="41" s="1"/>
  <c r="H137" i="41" s="1"/>
  <c r="K95" i="42"/>
  <c r="K107" i="42" s="1"/>
  <c r="AE95" i="42"/>
  <c r="AE107" i="42" s="1"/>
  <c r="AH87" i="42"/>
  <c r="AC95" i="42"/>
  <c r="AC107" i="42" s="1"/>
  <c r="H101" i="42"/>
  <c r="H103" i="42" s="1"/>
  <c r="H66" i="40"/>
  <c r="H106" i="40" s="1"/>
  <c r="H107" i="40" s="1"/>
  <c r="H109" i="40" s="1"/>
  <c r="L66" i="40"/>
  <c r="L106" i="40" s="1"/>
  <c r="L107" i="40" s="1"/>
  <c r="AB80" i="41"/>
  <c r="AB132" i="41" s="1"/>
  <c r="AB135" i="41" s="1"/>
  <c r="AB137" i="41" s="1"/>
  <c r="N87" i="42"/>
  <c r="N95" i="42" s="1"/>
  <c r="N107" i="42" s="1"/>
  <c r="M66" i="40"/>
  <c r="M106" i="40" s="1"/>
  <c r="M107" i="40" s="1"/>
  <c r="M109" i="40" s="1"/>
  <c r="AG66" i="40"/>
  <c r="AG106" i="40" s="1"/>
  <c r="AG107" i="40" s="1"/>
  <c r="AG109" i="40" s="1"/>
  <c r="Q101" i="40"/>
  <c r="Q108" i="40" s="1"/>
  <c r="Q109" i="40" s="1"/>
  <c r="AK101" i="40"/>
  <c r="AK108" i="40" s="1"/>
  <c r="AK109" i="40" s="1"/>
  <c r="I135" i="41"/>
  <c r="I137" i="41" s="1"/>
  <c r="AC132" i="41"/>
  <c r="AC135" i="41" s="1"/>
  <c r="AC137" i="41" s="1"/>
  <c r="O87" i="42"/>
  <c r="O95" i="42" s="1"/>
  <c r="O107" i="42" s="1"/>
  <c r="AI87" i="42"/>
  <c r="AI95" i="42" s="1"/>
  <c r="AI107" i="42" s="1"/>
  <c r="G18" i="43"/>
  <c r="G22" i="43" s="1"/>
  <c r="H17" i="43" s="1"/>
  <c r="M17" i="43" s="1"/>
  <c r="Q17" i="43" s="1"/>
  <c r="U17" i="43" s="1"/>
  <c r="V95" i="42"/>
  <c r="V107" i="42" s="1"/>
  <c r="S109" i="40"/>
  <c r="O22" i="43"/>
  <c r="F101" i="42"/>
  <c r="F103" i="42" s="1"/>
  <c r="AB95" i="42"/>
  <c r="AA101" i="42"/>
  <c r="AA103" i="42" s="1"/>
  <c r="N107" i="40"/>
  <c r="AH107" i="40"/>
  <c r="AD132" i="41"/>
  <c r="AD135" i="41" s="1"/>
  <c r="AD137" i="41" s="1"/>
  <c r="E95" i="42"/>
  <c r="E107" i="42" s="1"/>
  <c r="P87" i="42"/>
  <c r="AJ87" i="42"/>
  <c r="AJ95" i="42" s="1"/>
  <c r="AJ107" i="42" s="1"/>
  <c r="O107" i="40"/>
  <c r="O109" i="40" s="1"/>
  <c r="AI107" i="40"/>
  <c r="AI109" i="40" s="1"/>
  <c r="K109" i="40"/>
  <c r="E135" i="41"/>
  <c r="E137" i="41" s="1"/>
  <c r="Y132" i="41"/>
  <c r="Y135" i="41" s="1"/>
  <c r="Y137" i="41" s="1"/>
  <c r="K132" i="41"/>
  <c r="K135" i="41" s="1"/>
  <c r="K137" i="41" s="1"/>
  <c r="AE132" i="41"/>
  <c r="AE135" i="41" s="1"/>
  <c r="AE137" i="41" s="1"/>
  <c r="F95" i="42"/>
  <c r="F107" i="42" s="1"/>
  <c r="J18" i="43"/>
  <c r="J22" i="43" s="1"/>
  <c r="AK107" i="42"/>
  <c r="L109" i="40"/>
  <c r="U107" i="40"/>
  <c r="U95" i="42"/>
  <c r="U107" i="42" s="1"/>
  <c r="G95" i="42"/>
  <c r="I30" i="43"/>
  <c r="I32" i="43" s="1"/>
  <c r="D28" i="43"/>
  <c r="H25" i="43" s="1"/>
  <c r="M25" i="43" s="1"/>
  <c r="Q25" i="43" s="1"/>
  <c r="U25" i="43" s="1"/>
  <c r="D30" i="43"/>
  <c r="V107" i="40"/>
  <c r="V109" i="40" s="1"/>
  <c r="H95" i="42"/>
  <c r="H107" i="42" s="1"/>
  <c r="D14" i="43"/>
  <c r="N109" i="40"/>
  <c r="W107" i="40"/>
  <c r="W109" i="40" s="1"/>
  <c r="I95" i="42"/>
  <c r="I107" i="42" s="1"/>
  <c r="J133" i="41"/>
  <c r="D32" i="43" l="1"/>
  <c r="J134" i="41"/>
  <c r="AB107" i="42"/>
  <c r="G107" i="42"/>
  <c r="J92" i="42" l="1"/>
  <c r="J95" i="42" s="1"/>
  <c r="J107" i="42" s="1"/>
  <c r="J136" i="41"/>
  <c r="J135" i="41"/>
  <c r="J13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K19" authorId="0" shapeId="0" xr:uid="{8DC72882-3BC7-472A-B49F-10EF99B07614}">
      <text>
        <r>
          <rPr>
            <b/>
            <sz val="9"/>
            <color indexed="81"/>
            <rFont val="Tahoma"/>
            <family val="2"/>
          </rPr>
          <t>Annette Brocks:</t>
        </r>
        <r>
          <rPr>
            <sz val="9"/>
            <color indexed="81"/>
            <rFont val="Tahoma"/>
            <family val="2"/>
          </rPr>
          <t xml:space="preserve">
15%</t>
        </r>
      </text>
    </comment>
    <comment ref="M19" authorId="0" shapeId="0" xr:uid="{8C840B26-8835-4A49-A4BE-20B31EF3FCC4}">
      <text>
        <r>
          <rPr>
            <b/>
            <sz val="9"/>
            <color indexed="81"/>
            <rFont val="Tahoma"/>
            <family val="2"/>
          </rPr>
          <t>Annette Brocks:</t>
        </r>
        <r>
          <rPr>
            <sz val="9"/>
            <color indexed="81"/>
            <rFont val="Tahoma"/>
            <family val="2"/>
          </rPr>
          <t xml:space="preserve">
17.5% from here out</t>
        </r>
      </text>
    </comment>
    <comment ref="D96" authorId="0" shapeId="0" xr:uid="{7D3FBBA2-1E87-4F46-BB80-A754DE25EF4D}">
      <text>
        <r>
          <rPr>
            <b/>
            <sz val="9"/>
            <color indexed="81"/>
            <rFont val="Tahoma"/>
            <family val="2"/>
          </rPr>
          <t>Annette Brocks:</t>
        </r>
        <r>
          <rPr>
            <sz val="9"/>
            <color indexed="81"/>
            <rFont val="Tahoma"/>
            <family val="2"/>
          </rPr>
          <t xml:space="preserve">
Fuel Cells
Powered by zero-carbon hydrogen</t>
        </r>
      </text>
    </comment>
    <comment ref="D97" authorId="0" shapeId="0" xr:uid="{41550416-DA2F-4118-BC4F-5EB821705724}">
      <text>
        <r>
          <rPr>
            <b/>
            <sz val="9"/>
            <color indexed="81"/>
            <rFont val="Tahoma"/>
            <family val="2"/>
          </rPr>
          <t>Annette Brocks:</t>
        </r>
        <r>
          <rPr>
            <sz val="9"/>
            <color indexed="81"/>
            <rFont val="Tahoma"/>
            <family val="2"/>
          </rPr>
          <t xml:space="preserve">
Fuel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K19" authorId="0" shapeId="0" xr:uid="{DBAE68D0-C4A7-4886-A2CF-4A0F145F0C3C}">
      <text>
        <r>
          <rPr>
            <b/>
            <sz val="9"/>
            <color indexed="81"/>
            <rFont val="Tahoma"/>
            <family val="2"/>
          </rPr>
          <t>Annette Brocks:</t>
        </r>
        <r>
          <rPr>
            <sz val="9"/>
            <color indexed="81"/>
            <rFont val="Tahoma"/>
            <family val="2"/>
          </rPr>
          <t xml:space="preserve">
15%</t>
        </r>
      </text>
    </comment>
    <comment ref="M19" authorId="0" shapeId="0" xr:uid="{535B7CF6-7F2F-40D2-8A59-12C060138E7E}">
      <text>
        <r>
          <rPr>
            <b/>
            <sz val="9"/>
            <color indexed="81"/>
            <rFont val="Tahoma"/>
            <family val="2"/>
          </rPr>
          <t>Annette Brocks:</t>
        </r>
        <r>
          <rPr>
            <sz val="9"/>
            <color indexed="81"/>
            <rFont val="Tahoma"/>
            <family val="2"/>
          </rPr>
          <t xml:space="preserve">
17.5% from here out</t>
        </r>
      </text>
    </comment>
    <comment ref="D96" authorId="0" shapeId="0" xr:uid="{010E9C14-73F9-4C57-9070-3EE022D9EBA6}">
      <text>
        <r>
          <rPr>
            <b/>
            <sz val="9"/>
            <color indexed="81"/>
            <rFont val="Tahoma"/>
            <family val="2"/>
          </rPr>
          <t>Annette Brocks:</t>
        </r>
        <r>
          <rPr>
            <sz val="9"/>
            <color indexed="81"/>
            <rFont val="Tahoma"/>
            <family val="2"/>
          </rPr>
          <t xml:space="preserve">
Fuel Cells</t>
        </r>
      </text>
    </comment>
    <comment ref="D97" authorId="0" shapeId="0" xr:uid="{DAA22368-BC25-4D51-B116-51DA127BD674}">
      <text>
        <r>
          <rPr>
            <b/>
            <sz val="9"/>
            <color indexed="81"/>
            <rFont val="Tahoma"/>
            <family val="2"/>
          </rPr>
          <t>Annette Brocks:</t>
        </r>
        <r>
          <rPr>
            <sz val="9"/>
            <color indexed="81"/>
            <rFont val="Tahoma"/>
            <family val="2"/>
          </rPr>
          <t xml:space="preserve">
Fuel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B77" authorId="0" shapeId="0" xr:uid="{81708C73-09FC-4863-B3DF-05302EE9AE0A}">
      <text>
        <r>
          <rPr>
            <b/>
            <sz val="9"/>
            <color indexed="81"/>
            <rFont val="Tahoma"/>
            <family val="2"/>
          </rPr>
          <t>Annette Brocks:</t>
        </r>
        <r>
          <rPr>
            <sz val="9"/>
            <color indexed="81"/>
            <rFont val="Tahoma"/>
            <family val="2"/>
          </rPr>
          <t xml:space="preserve">
"Enter the projected amount of RPS-eligible energy that the utility does not use to meet
load requirements. This means RPS energy generated or purchased by the utility and
then sold as null power into a wholesale market or under a bilateral contract. "</t>
        </r>
      </text>
    </comment>
    <comment ref="D115" authorId="0" shapeId="0" xr:uid="{0589D34E-BE32-4184-92BC-7DC251DACC89}">
      <text>
        <r>
          <rPr>
            <b/>
            <sz val="9"/>
            <color indexed="81"/>
            <rFont val="Tahoma"/>
            <family val="2"/>
          </rPr>
          <t>Annette Brocks:</t>
        </r>
        <r>
          <rPr>
            <sz val="9"/>
            <color indexed="81"/>
            <rFont val="Tahoma"/>
            <family val="2"/>
          </rPr>
          <t xml:space="preserve">
Fuel Cells</t>
        </r>
      </text>
    </comment>
    <comment ref="D116" authorId="0" shapeId="0" xr:uid="{9B67C2EE-28A4-43E7-B780-F946DCB5DA30}">
      <text>
        <r>
          <rPr>
            <b/>
            <sz val="9"/>
            <color indexed="81"/>
            <rFont val="Tahoma"/>
            <family val="2"/>
          </rPr>
          <t>Annette Brocks:</t>
        </r>
        <r>
          <rPr>
            <sz val="9"/>
            <color indexed="81"/>
            <rFont val="Tahoma"/>
            <family val="2"/>
          </rPr>
          <t xml:space="preserve">
Fuel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D115" authorId="0" shapeId="0" xr:uid="{6D98AB89-3A1C-441C-AB1D-02E524623EC1}">
      <text>
        <r>
          <rPr>
            <b/>
            <sz val="9"/>
            <color indexed="81"/>
            <rFont val="Tahoma"/>
            <family val="2"/>
          </rPr>
          <t>Annette Brocks:</t>
        </r>
        <r>
          <rPr>
            <sz val="9"/>
            <color indexed="81"/>
            <rFont val="Tahoma"/>
            <family val="2"/>
          </rPr>
          <t xml:space="preserve">
Fuel Cells</t>
        </r>
      </text>
    </comment>
    <comment ref="D116" authorId="0" shapeId="0" xr:uid="{06D2B36E-3B4B-4971-8DED-782156175147}">
      <text>
        <r>
          <rPr>
            <b/>
            <sz val="9"/>
            <color indexed="81"/>
            <rFont val="Tahoma"/>
            <family val="2"/>
          </rPr>
          <t>Annette Brocks:</t>
        </r>
        <r>
          <rPr>
            <sz val="9"/>
            <color indexed="81"/>
            <rFont val="Tahoma"/>
            <family val="2"/>
          </rPr>
          <t xml:space="preserve">
Fuel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K19" authorId="0" shapeId="0" xr:uid="{49504898-33A0-4975-8D74-27E1A50D5CF1}">
      <text>
        <r>
          <rPr>
            <b/>
            <sz val="9"/>
            <color indexed="81"/>
            <rFont val="Tahoma"/>
            <family val="2"/>
          </rPr>
          <t>Annette Brocks:</t>
        </r>
        <r>
          <rPr>
            <sz val="9"/>
            <color indexed="81"/>
            <rFont val="Tahoma"/>
            <family val="2"/>
          </rPr>
          <t xml:space="preserve">
15%</t>
        </r>
      </text>
    </comment>
    <comment ref="M19" authorId="0" shapeId="0" xr:uid="{8609755B-31F4-4AA9-8097-E3E5EBC06FB1}">
      <text>
        <r>
          <rPr>
            <b/>
            <sz val="9"/>
            <color indexed="81"/>
            <rFont val="Tahoma"/>
            <family val="2"/>
          </rPr>
          <t>Annette Brocks:</t>
        </r>
        <r>
          <rPr>
            <sz val="9"/>
            <color indexed="81"/>
            <rFont val="Tahoma"/>
            <family val="2"/>
          </rPr>
          <t xml:space="preserve">
17.5% from here out</t>
        </r>
      </text>
    </comment>
    <comment ref="D96" authorId="0" shapeId="0" xr:uid="{DEBA5BC6-97A4-47FD-9BCC-34894BC8778E}">
      <text>
        <r>
          <rPr>
            <b/>
            <sz val="9"/>
            <color indexed="81"/>
            <rFont val="Tahoma"/>
            <family val="2"/>
          </rPr>
          <t>Annette Brocks:</t>
        </r>
        <r>
          <rPr>
            <sz val="9"/>
            <color indexed="81"/>
            <rFont val="Tahoma"/>
            <family val="2"/>
          </rPr>
          <t xml:space="preserve">
Fuel Cells</t>
        </r>
      </text>
    </comment>
    <comment ref="D97" authorId="0" shapeId="0" xr:uid="{4CC09BB9-9268-4479-91D9-DB2514BD591D}">
      <text>
        <r>
          <rPr>
            <b/>
            <sz val="9"/>
            <color indexed="81"/>
            <rFont val="Tahoma"/>
            <family val="2"/>
          </rPr>
          <t>Annette Brocks:</t>
        </r>
        <r>
          <rPr>
            <sz val="9"/>
            <color indexed="81"/>
            <rFont val="Tahoma"/>
            <family val="2"/>
          </rPr>
          <t xml:space="preserve">
Fuel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D115" authorId="0" shapeId="0" xr:uid="{4C33B10B-3075-4001-9CBD-0435C832E9BD}">
      <text>
        <r>
          <rPr>
            <b/>
            <sz val="9"/>
            <color indexed="81"/>
            <rFont val="Tahoma"/>
            <family val="2"/>
          </rPr>
          <t>Annette Brocks:</t>
        </r>
        <r>
          <rPr>
            <sz val="9"/>
            <color indexed="81"/>
            <rFont val="Tahoma"/>
            <family val="2"/>
          </rPr>
          <t xml:space="preserve">
Fuel Cells</t>
        </r>
      </text>
    </comment>
    <comment ref="D116" authorId="0" shapeId="0" xr:uid="{A07B2FED-86F8-43DD-BDE9-ADB6189372A3}">
      <text>
        <r>
          <rPr>
            <b/>
            <sz val="9"/>
            <color indexed="81"/>
            <rFont val="Tahoma"/>
            <family val="2"/>
          </rPr>
          <t>Annette Brocks:</t>
        </r>
        <r>
          <rPr>
            <sz val="9"/>
            <color indexed="81"/>
            <rFont val="Tahoma"/>
            <family val="2"/>
          </rPr>
          <t xml:space="preserve">
Fuel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K19" authorId="0" shapeId="0" xr:uid="{360F5E4E-6766-4C8C-A262-538DFED90F10}">
      <text>
        <r>
          <rPr>
            <b/>
            <sz val="9"/>
            <color indexed="81"/>
            <rFont val="Tahoma"/>
            <family val="2"/>
          </rPr>
          <t>Annette Brocks:</t>
        </r>
        <r>
          <rPr>
            <sz val="9"/>
            <color indexed="81"/>
            <rFont val="Tahoma"/>
            <family val="2"/>
          </rPr>
          <t xml:space="preserve">
15%</t>
        </r>
      </text>
    </comment>
    <comment ref="M19" authorId="0" shapeId="0" xr:uid="{77548083-9408-43C8-A9DA-25545C050B25}">
      <text>
        <r>
          <rPr>
            <b/>
            <sz val="9"/>
            <color indexed="81"/>
            <rFont val="Tahoma"/>
            <family val="2"/>
          </rPr>
          <t>Annette Brocks:</t>
        </r>
        <r>
          <rPr>
            <sz val="9"/>
            <color indexed="81"/>
            <rFont val="Tahoma"/>
            <family val="2"/>
          </rPr>
          <t xml:space="preserve">
17.5% from here out</t>
        </r>
      </text>
    </comment>
    <comment ref="D96" authorId="0" shapeId="0" xr:uid="{01CF9740-1E56-41B5-BDD4-6AFB6BB8AA96}">
      <text>
        <r>
          <rPr>
            <b/>
            <sz val="9"/>
            <color indexed="81"/>
            <rFont val="Tahoma"/>
            <family val="2"/>
          </rPr>
          <t>Annette Brocks:</t>
        </r>
        <r>
          <rPr>
            <sz val="9"/>
            <color indexed="81"/>
            <rFont val="Tahoma"/>
            <family val="2"/>
          </rPr>
          <t xml:space="preserve">
Fuel Cells</t>
        </r>
      </text>
    </comment>
    <comment ref="D97" authorId="0" shapeId="0" xr:uid="{7AA66742-F1B6-404B-A683-7F9B5A1E2C49}">
      <text>
        <r>
          <rPr>
            <b/>
            <sz val="9"/>
            <color indexed="81"/>
            <rFont val="Tahoma"/>
            <family val="2"/>
          </rPr>
          <t>Annette Brocks:</t>
        </r>
        <r>
          <rPr>
            <sz val="9"/>
            <color indexed="81"/>
            <rFont val="Tahoma"/>
            <family val="2"/>
          </rPr>
          <t xml:space="preserve">
Fuel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D115" authorId="0" shapeId="0" xr:uid="{1C1753EC-0123-499C-A721-F6925395BDEF}">
      <text>
        <r>
          <rPr>
            <b/>
            <sz val="9"/>
            <color indexed="81"/>
            <rFont val="Tahoma"/>
            <family val="2"/>
          </rPr>
          <t>Annette Brocks:</t>
        </r>
        <r>
          <rPr>
            <sz val="9"/>
            <color indexed="81"/>
            <rFont val="Tahoma"/>
            <family val="2"/>
          </rPr>
          <t xml:space="preserve">
Fuel Cells</t>
        </r>
      </text>
    </comment>
    <comment ref="D116" authorId="0" shapeId="0" xr:uid="{24C1A9E0-E148-445E-ACA3-76B6E3220A08}">
      <text>
        <r>
          <rPr>
            <b/>
            <sz val="9"/>
            <color indexed="81"/>
            <rFont val="Tahoma"/>
            <family val="2"/>
          </rPr>
          <t>Annette Brocks:</t>
        </r>
        <r>
          <rPr>
            <sz val="9"/>
            <color indexed="81"/>
            <rFont val="Tahoma"/>
            <family val="2"/>
          </rPr>
          <t xml:space="preserve">
Fuel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K19" authorId="0" shapeId="0" xr:uid="{6A0CB753-C859-402D-92E5-607317CCEB24}">
      <text>
        <r>
          <rPr>
            <b/>
            <sz val="9"/>
            <color indexed="81"/>
            <rFont val="Tahoma"/>
            <family val="2"/>
          </rPr>
          <t>Annette Brocks:</t>
        </r>
        <r>
          <rPr>
            <sz val="9"/>
            <color indexed="81"/>
            <rFont val="Tahoma"/>
            <family val="2"/>
          </rPr>
          <t xml:space="preserve">
15%</t>
        </r>
      </text>
    </comment>
    <comment ref="M19" authorId="0" shapeId="0" xr:uid="{84DF77B3-E617-4D07-8721-4706CD9AA8E6}">
      <text>
        <r>
          <rPr>
            <b/>
            <sz val="9"/>
            <color indexed="81"/>
            <rFont val="Tahoma"/>
            <family val="2"/>
          </rPr>
          <t>Annette Brocks:</t>
        </r>
        <r>
          <rPr>
            <sz val="9"/>
            <color indexed="81"/>
            <rFont val="Tahoma"/>
            <family val="2"/>
          </rPr>
          <t xml:space="preserve">
17.5% from here out</t>
        </r>
      </text>
    </comment>
    <comment ref="D96" authorId="0" shapeId="0" xr:uid="{F2F10E97-807F-436C-933F-9AA1E8852C67}">
      <text>
        <r>
          <rPr>
            <b/>
            <sz val="9"/>
            <color indexed="81"/>
            <rFont val="Tahoma"/>
            <family val="2"/>
          </rPr>
          <t>Annette Brocks:</t>
        </r>
        <r>
          <rPr>
            <sz val="9"/>
            <color indexed="81"/>
            <rFont val="Tahoma"/>
            <family val="2"/>
          </rPr>
          <t xml:space="preserve">
Fuel Cells</t>
        </r>
      </text>
    </comment>
    <comment ref="D97" authorId="0" shapeId="0" xr:uid="{A5FD546E-F87F-4C6F-AF3F-D7FF1B1AB476}">
      <text>
        <r>
          <rPr>
            <b/>
            <sz val="9"/>
            <color indexed="81"/>
            <rFont val="Tahoma"/>
            <family val="2"/>
          </rPr>
          <t>Annette Brocks:</t>
        </r>
        <r>
          <rPr>
            <sz val="9"/>
            <color indexed="81"/>
            <rFont val="Tahoma"/>
            <family val="2"/>
          </rPr>
          <t xml:space="preserve">
Fuel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D115" authorId="0" shapeId="0" xr:uid="{8438D2EC-9C0E-4F92-A888-B53A10FDA81D}">
      <text>
        <r>
          <rPr>
            <b/>
            <sz val="9"/>
            <color indexed="81"/>
            <rFont val="Tahoma"/>
            <family val="2"/>
          </rPr>
          <t>Annette Brocks:</t>
        </r>
        <r>
          <rPr>
            <sz val="9"/>
            <color indexed="81"/>
            <rFont val="Tahoma"/>
            <family val="2"/>
          </rPr>
          <t xml:space="preserve">
Fuel Cells</t>
        </r>
      </text>
    </comment>
    <comment ref="D116" authorId="0" shapeId="0" xr:uid="{6B57AB0F-628A-426E-AB5E-CC8470ED5030}">
      <text>
        <r>
          <rPr>
            <b/>
            <sz val="9"/>
            <color indexed="81"/>
            <rFont val="Tahoma"/>
            <family val="2"/>
          </rPr>
          <t>Annette Brocks:</t>
        </r>
        <r>
          <rPr>
            <sz val="9"/>
            <color indexed="81"/>
            <rFont val="Tahoma"/>
            <family val="2"/>
          </rPr>
          <t xml:space="preserve">
Fuel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Annette Brocks</author>
  </authors>
  <commentList>
    <comment ref="F12" authorId="0" shapeId="0" xr:uid="{6715BF5A-DB6A-490D-96EB-E0FBB598457B}">
      <text>
        <r>
          <rPr>
            <b/>
            <sz val="9"/>
            <color indexed="81"/>
            <rFont val="Tahoma"/>
            <family val="2"/>
          </rPr>
          <t>Annette Brocks:</t>
        </r>
        <r>
          <rPr>
            <sz val="9"/>
            <color indexed="81"/>
            <rFont val="Tahoma"/>
            <family val="2"/>
          </rPr>
          <t xml:space="preserve">
Changed the formatting to reflect that 2017-2022 values are historical</t>
        </r>
      </text>
    </comment>
  </commentList>
</comments>
</file>

<file path=xl/sharedStrings.xml><?xml version="1.0" encoding="utf-8"?>
<sst xmlns="http://schemas.openxmlformats.org/spreadsheetml/2006/main" count="7689" uniqueCount="430">
  <si>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</si>
  <si>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</si>
  <si>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</si>
  <si>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</si>
  <si>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</si>
  <si>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</si>
  <si>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</si>
  <si>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</si>
  <si>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</si>
  <si>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</si>
  <si>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</si>
  <si>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</si>
  <si>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</si>
  <si>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</si>
  <si>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</si>
  <si>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</si>
  <si>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</si>
  <si>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</si>
  <si>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</si>
  <si>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</si>
  <si>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</si>
  <si>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</si>
  <si>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</si>
  <si>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</si>
  <si>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</si>
  <si>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</si>
  <si>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</si>
  <si>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</si>
  <si>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</si>
  <si>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</si>
  <si>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</si>
  <si>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</si>
  <si>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</si>
  <si>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</si>
  <si>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</si>
  <si>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</si>
  <si>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Scenario Name: Scenario 1</t>
  </si>
  <si>
    <t xml:space="preserve">Yellow fill relates to an application for confidentiality. </t>
  </si>
  <si>
    <t>Units = MW</t>
  </si>
  <si>
    <t>Data input by User are in dark green font.</t>
  </si>
  <si>
    <t>PEAK LOAD CALCULATIONS</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</si>
  <si>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</si>
  <si>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</si>
  <si>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</si>
  <si>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</si>
  <si>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</si>
  <si>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</si>
  <si>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</si>
  <si>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</si>
  <si>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</si>
  <si>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</si>
  <si>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</si>
  <si>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</si>
  <si>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</si>
  <si>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</si>
  <si>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</si>
  <si>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</si>
  <si>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</si>
  <si>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</si>
  <si>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</si>
  <si>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</si>
  <si>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</si>
  <si>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</si>
  <si>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</si>
  <si>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</si>
  <si>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</si>
  <si>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</si>
  <si>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</si>
  <si>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</si>
  <si>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</si>
  <si>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</si>
  <si>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</si>
  <si>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Forecast Total Peak-Hour 1-in-2 Demand</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</si>
  <si>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</si>
  <si>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</si>
  <si>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</si>
  <si>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</si>
  <si>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</si>
  <si>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</si>
  <si>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</si>
  <si>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Peak Demand (accounting for demand response and AAEE) (1-5-6)</t>
  </si>
  <si>
    <t>Planning Reserve Margin</t>
  </si>
  <si>
    <t xml:space="preserve">Firm Sales Obligations </t>
  </si>
  <si>
    <t>Total Peak Procurement Requirement (7+8+9)</t>
  </si>
  <si>
    <t>EXISTING AND PLANNED CAPACITY SUPPLY RESOURCES</t>
  </si>
  <si>
    <t>Utility-Owned Generation and Storage (not RPS-eligible):</t>
  </si>
  <si>
    <t>For fuel type, choose from list or enter value</t>
  </si>
  <si>
    <t>[list resource by name]</t>
  </si>
  <si>
    <t>Fuel type</t>
  </si>
  <si>
    <t>11a</t>
  </si>
  <si>
    <t>Natural Gas: Glenarm Unit 1</t>
  </si>
  <si>
    <t>Natural Gas</t>
  </si>
  <si>
    <t>11b</t>
  </si>
  <si>
    <t>Natural Gas: Glenarm Unit 2</t>
  </si>
  <si>
    <t>11c</t>
  </si>
  <si>
    <t>Natural Gas: Glenarm Unit 3</t>
  </si>
  <si>
    <t>11d</t>
  </si>
  <si>
    <t>Natural Gas: Glenarm Unit 4</t>
  </si>
  <si>
    <t>11e</t>
  </si>
  <si>
    <t>Natural Gas: Glenarm Unit 5</t>
  </si>
  <si>
    <t>Long-Term Contracts (not RPS-eligible):</t>
  </si>
  <si>
    <t>[list contracts by name]</t>
  </si>
  <si>
    <t>11h</t>
  </si>
  <si>
    <t>Coal: Intermountain Coal</t>
  </si>
  <si>
    <t>Coal</t>
  </si>
  <si>
    <t>11i</t>
  </si>
  <si>
    <t>Natural Gas: Intermountain Repower NG</t>
  </si>
  <si>
    <t>11j</t>
  </si>
  <si>
    <t>Natural Gas: Magnolia</t>
  </si>
  <si>
    <t>11k</t>
  </si>
  <si>
    <t>Large Hydroelectric: Hoover Hydro</t>
  </si>
  <si>
    <t>Large Hydroelectric</t>
  </si>
  <si>
    <t>11l</t>
  </si>
  <si>
    <t>Nuclear: Palo Verde Nuclear</t>
  </si>
  <si>
    <t>Nuclear</t>
  </si>
  <si>
    <t>Battery Storage: EDF Sapphire Storage</t>
  </si>
  <si>
    <t>Battery Storage</t>
  </si>
  <si>
    <t>Total peak dependable capacity of existing and planned supply resources (not RPS-eligible) (sum of 11a…11n)</t>
  </si>
  <si>
    <t>Utility-Owned RPS-eligible Resources:</t>
  </si>
  <si>
    <t>[list resource by plant or unit]</t>
  </si>
  <si>
    <t>12a</t>
  </si>
  <si>
    <t>Long-Term Contracts (RPS-eligible):</t>
  </si>
  <si>
    <t>12o</t>
  </si>
  <si>
    <t>Biofuels: Puente Hills Landfill</t>
  </si>
  <si>
    <t>Biofuels</t>
  </si>
  <si>
    <t>12p</t>
  </si>
  <si>
    <t>Biofuels: Chiquita Landfill</t>
  </si>
  <si>
    <t>12q</t>
  </si>
  <si>
    <t>Wind: PPM (Avangrid) Wind</t>
  </si>
  <si>
    <t>Wind</t>
  </si>
  <si>
    <t>12r</t>
  </si>
  <si>
    <t>Wind: Milford Wind</t>
  </si>
  <si>
    <t>12s</t>
  </si>
  <si>
    <t>Solar PV: Antelope Solar</t>
  </si>
  <si>
    <t>Solar PV</t>
  </si>
  <si>
    <t>Solar PV: Kingbird Solar</t>
  </si>
  <si>
    <t>Solar PV: Columbia Two Solar</t>
  </si>
  <si>
    <t>Solar PV: Summer Solar</t>
  </si>
  <si>
    <t>Solar PV: Windsor Reservoir Solar</t>
  </si>
  <si>
    <t>Geothermal: Coso Geothermal</t>
  </si>
  <si>
    <t>Geothermal</t>
  </si>
  <si>
    <t>Geothermal: Calpine Geysers</t>
  </si>
  <si>
    <t>Solar PV: EDF Sapphire Solar</t>
  </si>
  <si>
    <t>Total peak dependable capacity of existing and planned RPS-eligible resources (sum of 12a…12t)</t>
  </si>
  <si>
    <t>Total peak dependable capacity of existing and planned supply resources (11+12)</t>
  </si>
  <si>
    <t>GENERIC ADDITIONS</t>
  </si>
  <si>
    <t>NON-RPS ELIGIBLE RESOURCES:</t>
  </si>
  <si>
    <t>[list resource by name or description]</t>
  </si>
  <si>
    <t>2019</t>
  </si>
  <si>
    <t>14a</t>
  </si>
  <si>
    <t>New 2-Hr Residential Storage: Battery Storage</t>
  </si>
  <si>
    <t>14b</t>
  </si>
  <si>
    <t>New 4-Hr Commerical Storage: Battery Storage</t>
  </si>
  <si>
    <t>14c</t>
  </si>
  <si>
    <t>New 4-Hr External Storage: Battery Storage</t>
  </si>
  <si>
    <t>14d</t>
  </si>
  <si>
    <t>New 4-Hr Internal Storage: Battery Storage</t>
  </si>
  <si>
    <t>14e</t>
  </si>
  <si>
    <t>New 4-Hr Storage (External Solar Paired): Battery Storage</t>
  </si>
  <si>
    <t>14f</t>
  </si>
  <si>
    <t>New 4-Hr Storage (Internal Solar Paired): Battery Storage</t>
  </si>
  <si>
    <t>14g</t>
  </si>
  <si>
    <t>New 4-Hr Storage (Land-Based External Wind Paired): Battery Storage</t>
  </si>
  <si>
    <t>14h</t>
  </si>
  <si>
    <t>New 6-Hr External Storage: Battery Storage</t>
  </si>
  <si>
    <t>14i</t>
  </si>
  <si>
    <t>New 6-Hr Internal Storage: Battery Storage</t>
  </si>
  <si>
    <t>New 8-Hr External Storage: Battery Storage</t>
  </si>
  <si>
    <t>New 8-Hr Internal Storage: Battery Storage</t>
  </si>
  <si>
    <t>Total peak dependable capacity of generic supply resources (not RPS-eligible)</t>
  </si>
  <si>
    <t>RPS-ELIGIBLE RESOURCES:</t>
  </si>
  <si>
    <t>15a</t>
  </si>
  <si>
    <t>Wind: New Land-Based External Wind</t>
  </si>
  <si>
    <t>15b</t>
  </si>
  <si>
    <t>Wind: New Land-Based External Wind (Storage Paired)</t>
  </si>
  <si>
    <t>15c</t>
  </si>
  <si>
    <t>Solar PV: New External Solar</t>
  </si>
  <si>
    <t>15d</t>
  </si>
  <si>
    <t>Solar PV: New External Solar (Storage Paired)</t>
  </si>
  <si>
    <t>15e</t>
  </si>
  <si>
    <t>Solar PV: New Internal Solar</t>
  </si>
  <si>
    <t>15f</t>
  </si>
  <si>
    <t>Solar PV: New Community Solar</t>
  </si>
  <si>
    <t>15g</t>
  </si>
  <si>
    <t>Solar PV: New Internal Solar (Storage Paired)</t>
  </si>
  <si>
    <t>15h</t>
  </si>
  <si>
    <t>Solar PV: New Commercial Solar</t>
  </si>
  <si>
    <t>15i</t>
  </si>
  <si>
    <t>Solar PV: New Residential Solar</t>
  </si>
  <si>
    <t>15j</t>
  </si>
  <si>
    <t>Geothermal: New External Geothermal</t>
  </si>
  <si>
    <t>15k</t>
  </si>
  <si>
    <t>Biofuels: New External Fuel Cells</t>
  </si>
  <si>
    <t>15l</t>
  </si>
  <si>
    <t>Biofuels: New Internal Fuel Cells</t>
  </si>
  <si>
    <t>15m</t>
  </si>
  <si>
    <t>Wind: New Offshore Wind</t>
  </si>
  <si>
    <t>Total peak dependable capacity of generic RPS-eligible resources</t>
  </si>
  <si>
    <t>Total peak dependable capacity of generic supply resources (14+15)</t>
  </si>
  <si>
    <t>CAPACITY BALANCE SUMMARY</t>
  </si>
  <si>
    <t>2017</t>
  </si>
  <si>
    <t>2018</t>
  </si>
  <si>
    <t>Total peak procurement requirement (from line 10)</t>
  </si>
  <si>
    <t>Total peak dependable capacity of existing and planned supply resources (from line 13)</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</si>
  <si>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</si>
  <si>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Total peak dependable capacity of generic supply resources (from line 16)</t>
  </si>
  <si>
    <t>Planned capacity surplus/shortfall (shortfalls assumed to be met with short-term capacity purchases) (19+20)</t>
  </si>
  <si>
    <t xml:space="preserve">   Energy Balance Table </t>
  </si>
  <si>
    <t>Form CEC 110 (May 2017)</t>
  </si>
  <si>
    <t>Units = MWh</t>
  </si>
  <si>
    <t>Historical Data</t>
  </si>
  <si>
    <t>NET ENERGY FOR  LOAD CALCULATIONS</t>
  </si>
  <si>
    <t>Retail sales to end-use customers</t>
  </si>
  <si>
    <t>Other loads</t>
  </si>
  <si>
    <t xml:space="preserve">     [Storage pumping load]</t>
  </si>
  <si>
    <t>EDF Sapphire Storage</t>
  </si>
  <si>
    <t>2b</t>
  </si>
  <si>
    <t>New 2-Hr Residential Storage</t>
  </si>
  <si>
    <t>2c</t>
  </si>
  <si>
    <t>New 4-Hr Commerical Storage</t>
  </si>
  <si>
    <t>2d</t>
  </si>
  <si>
    <t>New 4-Hr External Storage</t>
  </si>
  <si>
    <t>2e</t>
  </si>
  <si>
    <t>New 4-Hr Internal Storage</t>
  </si>
  <si>
    <t>2f</t>
  </si>
  <si>
    <t>New 4-Hr Storage (External Solar Paired)</t>
  </si>
  <si>
    <t>2g</t>
  </si>
  <si>
    <t>New 4-Hr Storage (Internal Solar Paired)</t>
  </si>
  <si>
    <t>2h</t>
  </si>
  <si>
    <t>New 4-Hr Storage (Land-Based External Wind Paired)</t>
  </si>
  <si>
    <t>2i</t>
  </si>
  <si>
    <t>New 6-Hr External Storage</t>
  </si>
  <si>
    <t>2j</t>
  </si>
  <si>
    <t>New 6-Hr Internal Storage</t>
  </si>
  <si>
    <t>2k</t>
  </si>
  <si>
    <t>New 8-Hr External Storage</t>
  </si>
  <si>
    <t>2l</t>
  </si>
  <si>
    <t>New 8-Hr Internal Storage</t>
  </si>
  <si>
    <t>Net energy for load</t>
  </si>
  <si>
    <t>Retail sales to end-use customers (accounting for AAEE impacts)</t>
  </si>
  <si>
    <t>Net energy for load (accounting for AAEE impacts)</t>
  </si>
  <si>
    <t>Firm Sales Obligations</t>
  </si>
  <si>
    <t>Total net energy for load (accounting for AAEE &amp; AAFS impacts) (5+6)</t>
  </si>
  <si>
    <t xml:space="preserve">     [Customer-side solar generation]</t>
  </si>
  <si>
    <t xml:space="preserve">     [Total Annual Light Duty PEV electricity consumption/procurement requirement]</t>
  </si>
  <si>
    <t xml:space="preserve">     [Total Annual Medium/Heavy Duty electricity consumption/procurement requirement]</t>
  </si>
  <si>
    <t xml:space="preserve">     [Total Annual AAFS consumption/procurement requirement]</t>
  </si>
  <si>
    <t>EXISTING AND PLANNED GENERATION RESOURCES</t>
  </si>
  <si>
    <t>Utility-Owned Generation Resources (not RPS-eligible):</t>
  </si>
  <si>
    <t>12b</t>
  </si>
  <si>
    <t>12c</t>
  </si>
  <si>
    <t>12d</t>
  </si>
  <si>
    <t>12e</t>
  </si>
  <si>
    <t>12h</t>
  </si>
  <si>
    <t>12i</t>
  </si>
  <si>
    <t>12j</t>
  </si>
  <si>
    <t>12k</t>
  </si>
  <si>
    <t>12l</t>
  </si>
  <si>
    <t>12m</t>
  </si>
  <si>
    <t>Total energy from existing and planned supply resources (not RPS-eligible) (sum of 12a…12n)</t>
  </si>
  <si>
    <t>Utility-Owned RPS-eligible  Generation Resources:</t>
  </si>
  <si>
    <t>13a</t>
  </si>
  <si>
    <t>13o</t>
  </si>
  <si>
    <t>13p</t>
  </si>
  <si>
    <t>13q</t>
  </si>
  <si>
    <t>13r</t>
  </si>
  <si>
    <t>13s</t>
  </si>
  <si>
    <t>13t</t>
  </si>
  <si>
    <t>13u</t>
  </si>
  <si>
    <t>13v</t>
  </si>
  <si>
    <t>13w</t>
  </si>
  <si>
    <t>13x</t>
  </si>
  <si>
    <t>13y</t>
  </si>
  <si>
    <t>13z</t>
  </si>
  <si>
    <t>13aa</t>
  </si>
  <si>
    <t>Total energy from RPS-eligible resources (sum of 13a…13t, and 13z)</t>
  </si>
  <si>
    <t>Undelivered RPS energy</t>
  </si>
  <si>
    <t>Total energy from existing and planned supply resources (12+13)</t>
  </si>
  <si>
    <t>Total energy from generic supply resources (not RPS-eligible)</t>
  </si>
  <si>
    <t>16a</t>
  </si>
  <si>
    <t>16b</t>
  </si>
  <si>
    <t>16c</t>
  </si>
  <si>
    <t>16d</t>
  </si>
  <si>
    <t>16e</t>
  </si>
  <si>
    <t>16f</t>
  </si>
  <si>
    <t>16g</t>
  </si>
  <si>
    <t>16h</t>
  </si>
  <si>
    <t>16i</t>
  </si>
  <si>
    <t>16j</t>
  </si>
  <si>
    <t>16k</t>
  </si>
  <si>
    <t>16l</t>
  </si>
  <si>
    <t>16m</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</si>
  <si>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</si>
  <si>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</si>
  <si>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</si>
  <si>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</si>
  <si>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</si>
  <si>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</si>
  <si>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</si>
  <si>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 (only report sales of energy from resources already included in the EBT):</t>
  </si>
  <si>
    <t>ENERGY BALANCE SUMMARY</t>
  </si>
  <si>
    <r>
      <t xml:space="preserve">Total energy from supply resources </t>
    </r>
    <r>
      <rPr>
        <b/>
        <sz val="12"/>
        <color rgb="FFFF0000"/>
        <rFont val="Calibri"/>
        <family val="2"/>
        <scheme val="minor"/>
      </rPr>
      <t>(14+17+17z)</t>
    </r>
  </si>
  <si>
    <t>19a</t>
  </si>
  <si>
    <t>Undelivered RPS energy (from 13z)</t>
  </si>
  <si>
    <t>Net Short term and spot market purchases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</si>
  <si>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</si>
  <si>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</si>
  <si>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</si>
  <si>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</si>
  <si>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</si>
  <si>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</si>
  <si>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</si>
  <si>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</si>
  <si>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</si>
  <si>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</si>
  <si>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</si>
  <si>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</si>
  <si>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</si>
  <si>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</si>
  <si>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</si>
  <si>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 xml:space="preserve">Emissions Intensity </t>
  </si>
  <si>
    <t>1h</t>
  </si>
  <si>
    <t>1i</t>
  </si>
  <si>
    <t>1j</t>
  </si>
  <si>
    <t>1k</t>
  </si>
  <si>
    <t>1l</t>
  </si>
  <si>
    <t>1m</t>
  </si>
  <si>
    <t>Total GHG emissions of existing and planned supply resources (not RPS-eligible) (sum of 1a…1n)</t>
  </si>
  <si>
    <t>2o</t>
  </si>
  <si>
    <t>2p</t>
  </si>
  <si>
    <t>2r</t>
  </si>
  <si>
    <t>2s</t>
  </si>
  <si>
    <t>Total GHG emissions from RPS-eligible resources (sum of 2a…2t)</t>
  </si>
  <si>
    <t>Total GHG emissions from existing and planned supply resources (1+2)</t>
  </si>
  <si>
    <t>EMISSIONS FROM GENERIC ADDITIONS</t>
  </si>
  <si>
    <t>4a</t>
  </si>
  <si>
    <t>4b</t>
  </si>
  <si>
    <t>4c</t>
  </si>
  <si>
    <t>4d</t>
  </si>
  <si>
    <t>4e</t>
  </si>
  <si>
    <t>4f</t>
  </si>
  <si>
    <t>4g</t>
  </si>
  <si>
    <t>4h</t>
  </si>
  <si>
    <t>4i</t>
  </si>
  <si>
    <t>4j</t>
  </si>
  <si>
    <t>4k</t>
  </si>
  <si>
    <t>Total GHG emissions from generic supply resources (not RPS-eligible)</t>
  </si>
  <si>
    <t>5a</t>
  </si>
  <si>
    <t>5b</t>
  </si>
  <si>
    <t>5c</t>
  </si>
  <si>
    <t>5d</t>
  </si>
  <si>
    <t>5e</t>
  </si>
  <si>
    <t>5f</t>
  </si>
  <si>
    <t>5g</t>
  </si>
  <si>
    <t>5h</t>
  </si>
  <si>
    <t>5i</t>
  </si>
  <si>
    <t>5j</t>
  </si>
  <si>
    <t>5k</t>
  </si>
  <si>
    <t>5l</t>
  </si>
  <si>
    <t>5m</t>
  </si>
  <si>
    <t>Total GHG emissions from generic RPS-eligible resources</t>
  </si>
  <si>
    <t>Total GHG emissions from generic supply resources (4+5)</t>
  </si>
  <si>
    <t>GHG EMISSIONS OF SHORT TERM PURCHASES</t>
  </si>
  <si>
    <t>Net spot market/short-term purchases: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</si>
  <si>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</si>
  <si>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</si>
  <si>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</si>
  <si>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</si>
  <si>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</si>
  <si>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</si>
  <si>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</si>
  <si>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</si>
  <si>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</si>
  <si>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</si>
  <si>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</si>
  <si>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</si>
  <si>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</si>
  <si>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</si>
  <si>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</si>
  <si>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Adjusted 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</si>
  <si>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</si>
  <si>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</si>
  <si>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</si>
  <si>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</si>
  <si>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</si>
  <si>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</si>
  <si>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</si>
  <si>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</si>
  <si>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</si>
  <si>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</si>
  <si>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</si>
  <si>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</si>
  <si>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</si>
  <si>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RPS ENERGY REQUIREMENT CALCULATIONS</t>
  </si>
  <si>
    <t>Annual Retail sales to end-use customers (accounting for AAEE impacts) (From EBT)</t>
  </si>
  <si>
    <t>Green pricing program Exclusion, (may include other exclusions like self generation exclusion)</t>
  </si>
  <si>
    <t>Soft target (%)</t>
  </si>
  <si>
    <t>Required procurement for compliance period</t>
  </si>
  <si>
    <t>Category 0, 1 and 2 Resources (bundled with RECs)</t>
  </si>
  <si>
    <t>Excess balance at beginning/end of compliance period</t>
  </si>
  <si>
    <t>RPS-eligible energy procured (copied from EBT)</t>
  </si>
  <si>
    <t>6A</t>
  </si>
  <si>
    <t xml:space="preserve">   Amount of energy applied to procurement obligation</t>
  </si>
  <si>
    <t>Net purchases of  Category 0, 1 and 2 RECs</t>
  </si>
  <si>
    <t>7A</t>
  </si>
  <si>
    <t xml:space="preserve">  Excess balance and REC purchases applied to procurement obligation</t>
  </si>
  <si>
    <t>Net change in balance/carryover (RECs and RPS-eligible energy) (6+7-6A-7A)</t>
  </si>
  <si>
    <t>Category 3 Resources (unbundled RECs)</t>
  </si>
  <si>
    <t>Net purchases of Category 3 RECs</t>
  </si>
  <si>
    <t>Excess balance and REC purchases applied to procurement obligation</t>
  </si>
  <si>
    <t>Net change in REC balance</t>
  </si>
  <si>
    <t>Total generation plus RECs (all Categories) applied to procurement requirement (6A + 7A + 11)</t>
  </si>
  <si>
    <t>Over/under procurement for compliance period (13 - 4)</t>
  </si>
  <si>
    <t>Scenario Name: Scenario 2</t>
  </si>
  <si>
    <t>Scenario Name: Scenario 3</t>
  </si>
  <si>
    <t>Scenario Name: Scenario 4</t>
  </si>
  <si>
    <t>Scenario Name: Scenario 5</t>
  </si>
  <si>
    <t>Robert Castro</t>
  </si>
  <si>
    <t>150 S. Los Robles Ave.</t>
  </si>
  <si>
    <t>Pasadena</t>
  </si>
  <si>
    <t>Suite 200</t>
  </si>
  <si>
    <t>Power Resource Planning Manager</t>
  </si>
  <si>
    <t>rcastro@cityofpasadena.net</t>
  </si>
  <si>
    <t>626-744-7493</t>
  </si>
  <si>
    <t>City of Pasadena Water and Power Department</t>
  </si>
  <si>
    <t xml:space="preserve">Scenarios 1 - 5 </t>
  </si>
  <si>
    <t>John Hormozi</t>
  </si>
  <si>
    <t>Principal Power Resource Planner</t>
  </si>
  <si>
    <t>jhormozi@cityofpasadena.net</t>
  </si>
  <si>
    <t>626-744-7901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</si>
</sst>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yy;@"/>
    <numFmt numFmtId="165" formatCode="_(* #,##0_);_(* \(#,##0\);_(* &quot;-&quot;??_);_(@_)"/>
    <numFmt numFmtId="166" formatCode="#,##0.000_);[Red]\(#,##0.000\)"/>
    <numFmt numFmtId="167" formatCode="_(* #,##0.000_);_(* \(#,##0.000\);_(* &quot;-&quot;??_);_(@_)"/>
    <numFmt numFmtId="168" formatCode="#,##0.000"/>
    <numFmt numFmtId="169" formatCode="0.000"/>
  </numFmts>
  <fonts count="35" x14ac:knownFonts="1">
    <font>
      <sz val="11"/>
      <color theme="1"/>
      <name val="Calibri"/>
      <family val="2"/>
      <scheme val="minor"/>
    </font>
    <font>
      <sz val="11"/>
      <color theme="1"/>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sz val="12"/>
      <name val="Times New Roman"/>
      <family val="1"/>
    </font>
    <font>
      <sz val="12"/>
      <name val="Calibri"/>
      <family val="2"/>
      <scheme val="minor"/>
    </font>
    <font>
      <sz val="10"/>
      <name val="Calibri"/>
      <family val="2"/>
      <scheme val="minor"/>
    </font>
    <font>
      <sz val="10"/>
      <name val="Times New Roman"/>
      <family val="1"/>
    </font>
    <font>
      <sz val="10"/>
      <name val="Arial"/>
      <family val="2"/>
    </font>
    <font>
      <b/>
      <sz val="10"/>
      <name val="Calibri"/>
      <family val="2"/>
      <scheme val="minor"/>
    </font>
    <font>
      <b/>
      <sz val="12"/>
      <name val="Calibri"/>
      <family val="2"/>
      <scheme val="minor"/>
    </font>
    <font>
      <b/>
      <sz val="8"/>
      <name val="Calibri"/>
      <family val="2"/>
      <scheme val="minor"/>
    </font>
    <font>
      <b/>
      <sz val="10"/>
      <name val="Times New Roman"/>
      <family val="1"/>
    </font>
    <font>
      <u/>
      <sz val="10"/>
      <color indexed="12"/>
      <name val="Arial"/>
      <family val="2"/>
    </font>
    <font>
      <u/>
      <sz val="10"/>
      <color indexed="12"/>
      <name val="Calibri"/>
      <family val="2"/>
      <scheme val="minor"/>
    </font>
    <font>
      <b/>
      <sz val="12"/>
      <name val="Times New Roman"/>
      <family val="1"/>
    </font>
    <font>
      <sz val="12"/>
      <color rgb="FF008000"/>
      <name val="Calibri"/>
      <family val="2"/>
      <scheme val="minor"/>
    </font>
    <font>
      <sz val="12"/>
      <color theme="1" tint="0.499984740745262"/>
      <name val="Calibri"/>
      <family val="2"/>
      <scheme val="minor"/>
    </font>
    <font>
      <b/>
      <u/>
      <sz val="14"/>
      <name val="Calibri"/>
      <family val="2"/>
      <scheme val="minor"/>
    </font>
    <font>
      <sz val="12"/>
      <color rgb="FF00B050"/>
      <name val="Calibri"/>
      <family val="2"/>
      <scheme val="minor"/>
    </font>
    <font>
      <b/>
      <sz val="12"/>
      <color rgb="FF00B050"/>
      <name val="Calibri"/>
      <family val="2"/>
      <scheme val="minor"/>
    </font>
    <font>
      <sz val="12"/>
      <color theme="6" tint="0.39997558519241921"/>
      <name val="Calibri"/>
      <family val="2"/>
      <scheme val="minor"/>
    </font>
    <font>
      <b/>
      <sz val="12"/>
      <color indexed="10"/>
      <name val="Calibri"/>
      <family val="2"/>
      <scheme val="minor"/>
    </font>
    <font>
      <b/>
      <sz val="12"/>
      <color rgb="FFFF0000"/>
      <name val="Calibri"/>
      <family val="2"/>
      <scheme val="minor"/>
    </font>
    <font>
      <b/>
      <sz val="9"/>
      <color indexed="81"/>
      <name val="Tahoma"/>
      <family val="2"/>
    </font>
    <font>
      <sz val="9"/>
      <color indexed="81"/>
      <name val="Tahoma"/>
      <family val="2"/>
    </font>
    <font>
      <sz val="12"/>
      <color theme="1" tint="0.499984740745262"/>
      <name val="Times New Roman"/>
      <family val="1"/>
    </font>
    <font>
      <sz val="12"/>
      <color rgb="FF008000"/>
      <name val="Times New Roman"/>
      <family val="1"/>
    </font>
    <font>
      <b/>
      <u/>
      <sz val="12"/>
      <name val="Calibri"/>
      <family val="2"/>
      <scheme val="minor"/>
    </font>
    <font>
      <sz val="8"/>
      <name val="Calibri"/>
      <family val="2"/>
      <scheme val="minor"/>
    </font>
  </fonts>
  <fills count="12">
    <fill>
      <patternFill patternType="none"/>
    </fill>
    <fill>
      <patternFill patternType="gray125"/>
    </fill>
    <fill>
      <patternFill patternType="solid">
        <fgColor indexed="65"/>
        <bgColor indexed="64"/>
      </patternFill>
    </fill>
    <fill>
      <patternFill patternType="solid">
        <fgColor rgb="FFFFFF9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auto="1"/>
      </top>
      <bottom/>
      <diagonal/>
    </border>
    <border>
      <left style="thin">
        <color theme="0"/>
      </left>
      <right/>
      <top style="thin">
        <color theme="0"/>
      </top>
      <bottom style="thin">
        <color theme="0"/>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9" fillId="0" borderId="0"/>
    <xf numFmtId="0" fontId="13" fillId="0" borderId="0"/>
    <xf numFmtId="0" fontId="18" fillId="0" borderId="0" applyNumberFormat="0" applyFill="0" applyBorder="0" applyAlignment="0" applyProtection="0">
      <alignment vertical="top"/>
      <protection locked="0"/>
    </xf>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cellStyleXfs>
  <cellXfs count="431">
    <xf numFmtId="0" fontId="0" fillId="0" borderId="0" xfId="0"/>
    <xf numFmtId="0" fontId="2" fillId="2" borderId="0" xfId="1" applyFont="1" applyFill="1" applyAlignment="1">
      <alignment horizontal="center" vertical="center" wrapText="1"/>
    </xf>
    <xf numFmtId="0" fontId="3" fillId="2" borderId="0" xfId="1" applyFont="1" applyFill="1"/>
    <xf numFmtId="49" fontId="4" fillId="0" borderId="0" xfId="1" applyNumberFormat="1" applyFont="1" applyAlignment="1">
      <alignment horizontal="center" vertical="center"/>
    </xf>
    <xf numFmtId="0" fontId="5" fillId="0" borderId="0" xfId="1" applyFont="1"/>
    <xf numFmtId="0" fontId="6" fillId="0" borderId="1" xfId="1" applyFont="1" applyBorder="1"/>
    <xf numFmtId="0" fontId="7" fillId="0" borderId="2" xfId="1" applyFont="1" applyBorder="1" applyAlignment="1">
      <alignment horizontal="left" wrapText="1"/>
    </xf>
    <xf numFmtId="0" fontId="8" fillId="0" borderId="2" xfId="1" applyFont="1" applyBorder="1" applyAlignment="1">
      <alignment horizontal="left" wrapText="1"/>
    </xf>
    <xf numFmtId="0" fontId="10" fillId="0" borderId="0" xfId="2" applyFont="1" applyAlignment="1">
      <alignment horizontal="left" vertical="center" wrapText="1" indent="1"/>
    </xf>
    <xf numFmtId="0" fontId="11" fillId="0" borderId="0" xfId="2" applyFont="1" applyAlignment="1">
      <alignment horizontal="left" vertical="center" wrapText="1" indent="1"/>
    </xf>
    <xf numFmtId="0" fontId="12" fillId="0" borderId="0" xfId="2" applyFont="1" applyAlignment="1">
      <alignment horizontal="left" vertical="center" wrapText="1" indent="1"/>
    </xf>
    <xf numFmtId="0" fontId="14" fillId="0" borderId="0" xfId="3" applyFont="1" applyAlignment="1">
      <alignment horizontal="left" vertical="center" wrapText="1" indent="1"/>
    </xf>
    <xf numFmtId="0" fontId="15" fillId="0" borderId="0" xfId="2" applyFont="1" applyAlignment="1">
      <alignment horizontal="left" vertical="center" indent="1"/>
    </xf>
    <xf numFmtId="0" fontId="15" fillId="0" borderId="0" xfId="3" applyFont="1" applyAlignment="1">
      <alignment horizontal="left" vertical="center" indent="2"/>
    </xf>
    <xf numFmtId="0" fontId="16" fillId="0" borderId="0" xfId="3" applyFont="1" applyAlignment="1">
      <alignment horizontal="left" vertical="center" indent="2"/>
    </xf>
    <xf numFmtId="0" fontId="11" fillId="0" borderId="0" xfId="3" applyFont="1" applyAlignment="1">
      <alignment horizontal="left" vertical="center" wrapText="1" indent="1"/>
    </xf>
    <xf numFmtId="0" fontId="11" fillId="0" borderId="3" xfId="3" applyFont="1" applyBorder="1" applyAlignment="1">
      <alignment horizontal="left" vertical="center" wrapText="1" indent="1"/>
    </xf>
    <xf numFmtId="0" fontId="11" fillId="0" borderId="4" xfId="3" applyFont="1" applyBorder="1" applyAlignment="1">
      <alignment horizontal="left" vertical="center" wrapText="1" indent="1"/>
    </xf>
    <xf numFmtId="0" fontId="14" fillId="0" borderId="3" xfId="3" applyFont="1" applyBorder="1" applyAlignment="1">
      <alignment horizontal="left" vertical="center" wrapText="1" indent="1"/>
    </xf>
    <xf numFmtId="0" fontId="14" fillId="0" borderId="0" xfId="3"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horizontal="left" vertical="center" wrapText="1" indent="1"/>
    </xf>
    <xf numFmtId="0" fontId="17" fillId="0" borderId="0" xfId="2" applyFont="1" applyAlignment="1">
      <alignment horizontal="left" vertical="center" wrapText="1" indent="1"/>
    </xf>
    <xf numFmtId="0" fontId="19" fillId="0" borderId="3" xfId="4" applyFont="1" applyFill="1" applyBorder="1" applyAlignment="1" applyProtection="1">
      <alignment horizontal="left" vertical="center" wrapText="1" indent="1"/>
    </xf>
    <xf numFmtId="14" fontId="11" fillId="0" borderId="3" xfId="3" applyNumberFormat="1" applyFont="1" applyBorder="1" applyAlignment="1">
      <alignment horizontal="left" vertical="center" wrapText="1" indent="1"/>
    </xf>
    <xf numFmtId="14" fontId="11" fillId="0" borderId="0" xfId="3" applyNumberFormat="1" applyFont="1" applyAlignment="1">
      <alignment horizontal="left" vertical="center" wrapText="1" indent="1"/>
    </xf>
    <xf numFmtId="0" fontId="12" fillId="0" borderId="0" xfId="3" applyFont="1" applyAlignment="1">
      <alignment horizontal="left" vertical="center" wrapText="1" indent="1"/>
    </xf>
    <xf numFmtId="0" fontId="9" fillId="0" borderId="0" xfId="2" applyAlignment="1">
      <alignment vertical="center"/>
    </xf>
    <xf numFmtId="0" fontId="9" fillId="0" borderId="0" xfId="2" applyAlignment="1">
      <alignment horizontal="left" vertical="center" wrapText="1" indent="1"/>
    </xf>
    <xf numFmtId="3" fontId="9" fillId="0" borderId="0" xfId="2" applyNumberFormat="1" applyAlignment="1">
      <alignment vertical="center"/>
    </xf>
    <xf numFmtId="0" fontId="9" fillId="0" borderId="0" xfId="2" applyAlignment="1">
      <alignment horizontal="left" vertical="center"/>
    </xf>
    <xf numFmtId="0" fontId="10" fillId="0" borderId="0" xfId="2" applyFont="1" applyAlignment="1">
      <alignment horizontal="center" vertical="center" wrapText="1"/>
    </xf>
    <xf numFmtId="0" fontId="20" fillId="0" borderId="0" xfId="2" applyFont="1" applyAlignment="1">
      <alignment horizontal="left" vertical="center" indent="1"/>
    </xf>
    <xf numFmtId="0" fontId="15" fillId="0" borderId="0" xfId="2" applyFont="1" applyAlignment="1">
      <alignment vertical="center" wrapText="1"/>
    </xf>
    <xf numFmtId="0" fontId="20" fillId="0" borderId="0" xfId="2" applyFont="1" applyAlignment="1">
      <alignment horizontal="left" vertical="center" indent="2"/>
    </xf>
    <xf numFmtId="0" fontId="15" fillId="0" borderId="0" xfId="2" applyFont="1" applyAlignment="1">
      <alignment horizontal="left" vertical="center" indent="2"/>
    </xf>
    <xf numFmtId="0" fontId="15" fillId="0" borderId="0" xfId="2" applyFont="1" applyAlignment="1">
      <alignment horizontal="left" vertical="center" wrapText="1" indent="1"/>
    </xf>
    <xf numFmtId="38" fontId="20" fillId="0" borderId="0" xfId="2" applyNumberFormat="1" applyFont="1" applyAlignment="1">
      <alignment horizontal="left" vertical="center" indent="1"/>
    </xf>
    <xf numFmtId="3" fontId="9" fillId="0" borderId="0" xfId="2" applyNumberFormat="1" applyAlignment="1">
      <alignment horizontal="left" vertical="center"/>
    </xf>
    <xf numFmtId="164" fontId="10" fillId="0" borderId="0" xfId="2" applyNumberFormat="1" applyFont="1" applyAlignment="1">
      <alignment horizontal="left" vertical="center"/>
    </xf>
    <xf numFmtId="0" fontId="10" fillId="3" borderId="0" xfId="2" applyFont="1" applyFill="1" applyAlignment="1">
      <alignment horizontal="left" vertical="center"/>
    </xf>
    <xf numFmtId="164" fontId="10" fillId="3" borderId="0" xfId="2" applyNumberFormat="1" applyFont="1" applyFill="1" applyAlignment="1">
      <alignment horizontal="left" vertical="center"/>
    </xf>
    <xf numFmtId="0" fontId="9" fillId="3" borderId="0" xfId="2" applyFill="1" applyAlignment="1">
      <alignment horizontal="left" vertical="center"/>
    </xf>
    <xf numFmtId="3" fontId="10" fillId="3" borderId="0" xfId="2" applyNumberFormat="1" applyFont="1" applyFill="1" applyAlignment="1">
      <alignment horizontal="left" vertical="center"/>
    </xf>
    <xf numFmtId="3" fontId="10" fillId="0" borderId="0" xfId="2" applyNumberFormat="1" applyFont="1" applyAlignment="1">
      <alignment horizontal="left" vertical="center"/>
    </xf>
    <xf numFmtId="0" fontId="10" fillId="0" borderId="0" xfId="2" applyFont="1" applyAlignment="1">
      <alignment horizontal="left" vertical="center"/>
    </xf>
    <xf numFmtId="164" fontId="15" fillId="0" borderId="0" xfId="2" applyNumberFormat="1" applyFont="1" applyAlignment="1">
      <alignment horizontal="left" vertical="center" indent="1"/>
    </xf>
    <xf numFmtId="0" fontId="21" fillId="0" borderId="0" xfId="2" applyFont="1" applyAlignment="1">
      <alignment horizontal="left" vertical="center"/>
    </xf>
    <xf numFmtId="0" fontId="21" fillId="0" borderId="0" xfId="2" applyFont="1" applyAlignment="1">
      <alignment horizontal="left" vertical="center" indent="1"/>
    </xf>
    <xf numFmtId="0" fontId="22" fillId="0" borderId="5" xfId="2" applyFont="1" applyBorder="1" applyAlignment="1">
      <alignment vertical="center"/>
    </xf>
    <xf numFmtId="164" fontId="9" fillId="0" borderId="0" xfId="2" applyNumberFormat="1" applyAlignment="1">
      <alignment vertical="center"/>
    </xf>
    <xf numFmtId="0" fontId="23" fillId="0" borderId="0" xfId="2" applyFont="1" applyAlignment="1">
      <alignment horizontal="center" wrapText="1"/>
    </xf>
    <xf numFmtId="0" fontId="15" fillId="0" borderId="0" xfId="2" applyFont="1" applyAlignment="1">
      <alignment horizontal="center" wrapText="1"/>
    </xf>
    <xf numFmtId="49" fontId="15" fillId="4" borderId="3" xfId="2" applyNumberFormat="1" applyFont="1" applyFill="1" applyBorder="1" applyAlignment="1">
      <alignment horizontal="center" vertical="center"/>
    </xf>
    <xf numFmtId="49" fontId="15" fillId="4" borderId="6" xfId="2" applyNumberFormat="1" applyFont="1" applyFill="1" applyBorder="1" applyAlignment="1">
      <alignment horizontal="center" vertical="center"/>
    </xf>
    <xf numFmtId="0" fontId="10" fillId="0" borderId="7" xfId="2" applyFont="1" applyBorder="1" applyAlignment="1">
      <alignment horizontal="left" vertical="center" wrapText="1" indent="1"/>
    </xf>
    <xf numFmtId="38" fontId="24" fillId="5" borderId="8" xfId="2" applyNumberFormat="1" applyFont="1" applyFill="1" applyBorder="1" applyAlignment="1">
      <alignment horizontal="right"/>
    </xf>
    <xf numFmtId="38" fontId="24" fillId="5" borderId="6" xfId="2" applyNumberFormat="1" applyFont="1" applyFill="1" applyBorder="1" applyAlignment="1">
      <alignment horizontal="right"/>
    </xf>
    <xf numFmtId="38" fontId="24" fillId="0" borderId="8" xfId="2" applyNumberFormat="1" applyFont="1" applyBorder="1" applyAlignment="1">
      <alignment horizontal="right"/>
    </xf>
    <xf numFmtId="38" fontId="24" fillId="6" borderId="8" xfId="2" applyNumberFormat="1" applyFont="1" applyFill="1" applyBorder="1" applyAlignment="1">
      <alignment horizontal="right"/>
    </xf>
    <xf numFmtId="0" fontId="22" fillId="0" borderId="0" xfId="2" applyFont="1" applyAlignment="1">
      <alignment horizontal="left" vertical="center" wrapText="1" indent="1"/>
    </xf>
    <xf numFmtId="0" fontId="22" fillId="0" borderId="7" xfId="2" applyFont="1" applyBorder="1" applyAlignment="1">
      <alignment horizontal="left" vertical="center" wrapText="1" indent="1"/>
    </xf>
    <xf numFmtId="14" fontId="10" fillId="0" borderId="0" xfId="2" quotePrefix="1" applyNumberFormat="1" applyFont="1" applyAlignment="1">
      <alignment horizontal="left" vertical="center" wrapText="1" indent="1"/>
    </xf>
    <xf numFmtId="0" fontId="15" fillId="0" borderId="7" xfId="2" applyFont="1" applyBorder="1" applyAlignment="1">
      <alignment horizontal="left" vertical="center" wrapText="1" indent="1"/>
    </xf>
    <xf numFmtId="38" fontId="15" fillId="6" borderId="8" xfId="2" applyNumberFormat="1" applyFont="1" applyFill="1" applyBorder="1" applyAlignment="1">
      <alignment horizontal="right"/>
    </xf>
    <xf numFmtId="38" fontId="15" fillId="0" borderId="8" xfId="2" applyNumberFormat="1" applyFont="1" applyBorder="1" applyAlignment="1">
      <alignment horizontal="right"/>
    </xf>
    <xf numFmtId="3" fontId="24" fillId="5" borderId="8" xfId="2" applyNumberFormat="1" applyFont="1" applyFill="1" applyBorder="1" applyAlignment="1">
      <alignment horizontal="right"/>
    </xf>
    <xf numFmtId="43" fontId="24" fillId="0" borderId="8" xfId="5" applyFont="1" applyFill="1" applyBorder="1" applyAlignment="1">
      <alignment horizontal="right"/>
    </xf>
    <xf numFmtId="0" fontId="10" fillId="0" borderId="0" xfId="2" quotePrefix="1" applyFont="1" applyAlignment="1">
      <alignment horizontal="left" vertical="center" wrapText="1" indent="1"/>
    </xf>
    <xf numFmtId="38" fontId="15" fillId="0" borderId="9" xfId="2" applyNumberFormat="1" applyFont="1" applyBorder="1" applyAlignment="1">
      <alignment horizontal="right"/>
    </xf>
    <xf numFmtId="0" fontId="9" fillId="7" borderId="10" xfId="2" applyFill="1" applyBorder="1" applyAlignment="1">
      <alignment vertical="center"/>
    </xf>
    <xf numFmtId="0" fontId="20" fillId="7" borderId="11" xfId="2" applyFont="1" applyFill="1" applyBorder="1" applyAlignment="1">
      <alignment horizontal="left" vertical="center" wrapText="1" indent="1"/>
    </xf>
    <xf numFmtId="0" fontId="20" fillId="7" borderId="12" xfId="2" applyFont="1" applyFill="1" applyBorder="1" applyAlignment="1">
      <alignment horizontal="left" vertical="center" wrapText="1" indent="1"/>
    </xf>
    <xf numFmtId="0" fontId="15" fillId="7" borderId="12" xfId="2" applyFont="1" applyFill="1" applyBorder="1" applyAlignment="1">
      <alignment horizontal="left" vertical="center" wrapText="1" indent="1"/>
    </xf>
    <xf numFmtId="38" fontId="15" fillId="7" borderId="12" xfId="2" applyNumberFormat="1" applyFont="1" applyFill="1" applyBorder="1" applyAlignment="1">
      <alignment horizontal="right"/>
    </xf>
    <xf numFmtId="49" fontId="15" fillId="0" borderId="0" xfId="2" applyNumberFormat="1" applyFont="1" applyAlignment="1">
      <alignment horizontal="center" vertical="center"/>
    </xf>
    <xf numFmtId="2" fontId="15" fillId="0" borderId="0" xfId="2" applyNumberFormat="1" applyFont="1" applyAlignment="1">
      <alignment horizontal="center" vertical="center"/>
    </xf>
    <xf numFmtId="0" fontId="10" fillId="0" borderId="0" xfId="2" applyFont="1" applyAlignment="1">
      <alignment vertical="center"/>
    </xf>
    <xf numFmtId="0" fontId="20" fillId="0" borderId="0" xfId="2" applyFont="1" applyAlignment="1">
      <alignment horizontal="left" vertical="center" wrapText="1" indent="1"/>
    </xf>
    <xf numFmtId="38" fontId="15" fillId="0" borderId="0" xfId="2" applyNumberFormat="1" applyFont="1" applyAlignment="1">
      <alignment horizontal="right"/>
    </xf>
    <xf numFmtId="0" fontId="10" fillId="0" borderId="5" xfId="2" applyFont="1" applyBorder="1" applyAlignment="1">
      <alignment horizontal="left" vertical="center" wrapText="1" indent="1"/>
    </xf>
    <xf numFmtId="0" fontId="10" fillId="9" borderId="3" xfId="2" applyFont="1" applyFill="1" applyBorder="1" applyAlignment="1">
      <alignment horizontal="center" vertical="center" wrapText="1"/>
    </xf>
    <xf numFmtId="49" fontId="15" fillId="4" borderId="8" xfId="2" applyNumberFormat="1" applyFont="1" applyFill="1" applyBorder="1" applyAlignment="1">
      <alignment horizontal="center" vertical="center"/>
    </xf>
    <xf numFmtId="0" fontId="10" fillId="0" borderId="0" xfId="2" applyFont="1" applyAlignment="1">
      <alignment horizontal="center" vertical="center"/>
    </xf>
    <xf numFmtId="0" fontId="9" fillId="0" borderId="10" xfId="2" applyBorder="1" applyAlignment="1">
      <alignment horizontal="left" vertical="center" wrapText="1" indent="1"/>
    </xf>
    <xf numFmtId="0" fontId="9" fillId="0" borderId="8" xfId="2" applyBorder="1" applyAlignment="1">
      <alignment horizontal="left" vertical="center" wrapText="1" indent="1"/>
    </xf>
    <xf numFmtId="0" fontId="10" fillId="0" borderId="8" xfId="2" applyFont="1" applyBorder="1" applyAlignment="1" applyProtection="1">
      <alignment horizontal="left" vertical="center" wrapText="1" indent="1"/>
      <protection locked="0"/>
    </xf>
    <xf numFmtId="38" fontId="24" fillId="5" borderId="3" xfId="2" applyNumberFormat="1" applyFont="1" applyFill="1" applyBorder="1" applyAlignment="1">
      <alignment horizontal="right"/>
    </xf>
    <xf numFmtId="38" fontId="24" fillId="0" borderId="3" xfId="2" applyNumberFormat="1" applyFont="1" applyBorder="1" applyAlignment="1">
      <alignment horizontal="right"/>
    </xf>
    <xf numFmtId="0" fontId="10" fillId="0" borderId="8" xfId="2" applyFont="1" applyBorder="1" applyAlignment="1">
      <alignment horizontal="left" vertical="center" wrapText="1" indent="1"/>
    </xf>
    <xf numFmtId="0" fontId="9" fillId="0" borderId="12" xfId="2" applyBorder="1" applyAlignment="1">
      <alignment horizontal="left" vertical="center" wrapText="1" indent="1"/>
    </xf>
    <xf numFmtId="38" fontId="21" fillId="9" borderId="13" xfId="2" applyNumberFormat="1" applyFont="1" applyFill="1" applyBorder="1" applyAlignment="1">
      <alignment horizontal="right"/>
    </xf>
    <xf numFmtId="38" fontId="21" fillId="9" borderId="12" xfId="2" applyNumberFormat="1" applyFont="1" applyFill="1" applyBorder="1" applyAlignment="1">
      <alignment horizontal="right"/>
    </xf>
    <xf numFmtId="43" fontId="21" fillId="9" borderId="12" xfId="5" applyFont="1" applyFill="1" applyBorder="1" applyAlignment="1">
      <alignment horizontal="right"/>
    </xf>
    <xf numFmtId="43" fontId="10" fillId="9" borderId="12" xfId="5" applyFont="1" applyFill="1" applyBorder="1" applyAlignment="1">
      <alignment vertical="center"/>
    </xf>
    <xf numFmtId="43" fontId="10" fillId="9" borderId="9" xfId="5" applyFont="1" applyFill="1" applyBorder="1" applyAlignment="1">
      <alignment vertical="center"/>
    </xf>
    <xf numFmtId="38" fontId="15" fillId="9" borderId="14" xfId="2" applyNumberFormat="1" applyFont="1" applyFill="1" applyBorder="1" applyAlignment="1">
      <alignment horizontal="right"/>
    </xf>
    <xf numFmtId="38" fontId="15" fillId="9" borderId="0" xfId="2" applyNumberFormat="1" applyFont="1" applyFill="1" applyAlignment="1">
      <alignment horizontal="right"/>
    </xf>
    <xf numFmtId="43" fontId="15" fillId="9" borderId="0" xfId="5" applyFont="1" applyFill="1" applyBorder="1" applyAlignment="1">
      <alignment horizontal="right"/>
    </xf>
    <xf numFmtId="43" fontId="10" fillId="9" borderId="0" xfId="5" applyFont="1" applyFill="1" applyBorder="1" applyAlignment="1">
      <alignment vertical="center"/>
    </xf>
    <xf numFmtId="43" fontId="10" fillId="9" borderId="7" xfId="5" applyFont="1" applyFill="1" applyBorder="1" applyAlignment="1">
      <alignment vertical="center"/>
    </xf>
    <xf numFmtId="0" fontId="9" fillId="0" borderId="11" xfId="2" applyBorder="1" applyAlignment="1">
      <alignment horizontal="left" vertical="center" wrapText="1" indent="1"/>
    </xf>
    <xf numFmtId="0" fontId="10" fillId="0" borderId="3" xfId="2" applyFont="1" applyBorder="1" applyAlignment="1">
      <alignment horizontal="left" vertical="center" wrapText="1" indent="1"/>
    </xf>
    <xf numFmtId="38" fontId="24" fillId="5" borderId="15" xfId="2" applyNumberFormat="1" applyFont="1" applyFill="1" applyBorder="1" applyAlignment="1">
      <alignment horizontal="right"/>
    </xf>
    <xf numFmtId="38" fontId="25" fillId="5" borderId="3" xfId="2" applyNumberFormat="1" applyFont="1" applyFill="1" applyBorder="1" applyAlignment="1">
      <alignment horizontal="right"/>
    </xf>
    <xf numFmtId="0" fontId="9" fillId="9" borderId="10" xfId="2" applyFill="1" applyBorder="1" applyAlignment="1">
      <alignment horizontal="left" vertical="center" wrapText="1" indent="1"/>
    </xf>
    <xf numFmtId="0" fontId="9" fillId="9" borderId="11" xfId="2" applyFill="1" applyBorder="1" applyAlignment="1">
      <alignment horizontal="left" vertical="center" wrapText="1" indent="1"/>
    </xf>
    <xf numFmtId="0" fontId="10" fillId="9" borderId="11" xfId="2" applyFont="1" applyFill="1" applyBorder="1" applyAlignment="1">
      <alignment horizontal="left" vertical="center" wrapText="1" indent="1"/>
    </xf>
    <xf numFmtId="38" fontId="24" fillId="9" borderId="11" xfId="2" applyNumberFormat="1" applyFont="1" applyFill="1" applyBorder="1" applyAlignment="1">
      <alignment horizontal="right"/>
    </xf>
    <xf numFmtId="0" fontId="24" fillId="9" borderId="11" xfId="2" applyFont="1" applyFill="1" applyBorder="1" applyAlignment="1">
      <alignment vertical="center"/>
    </xf>
    <xf numFmtId="0" fontId="24" fillId="9" borderId="8" xfId="2" applyFont="1" applyFill="1" applyBorder="1" applyAlignment="1">
      <alignment vertical="center"/>
    </xf>
    <xf numFmtId="0" fontId="15" fillId="0" borderId="10" xfId="2" applyFont="1" applyBorder="1" applyAlignment="1">
      <alignment horizontal="left" vertical="center" wrapText="1" indent="1"/>
    </xf>
    <xf numFmtId="0" fontId="20" fillId="0" borderId="11" xfId="2" applyFont="1" applyBorder="1" applyAlignment="1">
      <alignment horizontal="left" vertical="center" wrapText="1" indent="1"/>
    </xf>
    <xf numFmtId="0" fontId="15" fillId="0" borderId="8" xfId="2" applyFont="1" applyBorder="1" applyAlignment="1">
      <alignment horizontal="left" vertical="center" wrapText="1" indent="1"/>
    </xf>
    <xf numFmtId="38" fontId="15" fillId="5" borderId="9" xfId="2" applyNumberFormat="1" applyFont="1" applyFill="1" applyBorder="1" applyAlignment="1">
      <alignment horizontal="right"/>
    </xf>
    <xf numFmtId="0" fontId="10" fillId="9" borderId="12" xfId="2" applyFont="1" applyFill="1" applyBorder="1" applyAlignment="1">
      <alignment vertical="center"/>
    </xf>
    <xf numFmtId="0" fontId="10" fillId="9" borderId="9" xfId="2" applyFont="1" applyFill="1" applyBorder="1" applyAlignment="1">
      <alignment vertical="center"/>
    </xf>
    <xf numFmtId="38" fontId="21" fillId="9" borderId="14" xfId="2" applyNumberFormat="1" applyFont="1" applyFill="1" applyBorder="1" applyAlignment="1">
      <alignment horizontal="right"/>
    </xf>
    <xf numFmtId="38" fontId="21" fillId="9" borderId="0" xfId="2" applyNumberFormat="1" applyFont="1" applyFill="1" applyAlignment="1">
      <alignment horizontal="right"/>
    </xf>
    <xf numFmtId="0" fontId="10" fillId="9" borderId="0" xfId="2" applyFont="1" applyFill="1" applyAlignment="1">
      <alignment vertical="center"/>
    </xf>
    <xf numFmtId="0" fontId="10" fillId="9" borderId="7" xfId="2" applyFont="1" applyFill="1" applyBorder="1" applyAlignment="1">
      <alignment vertical="center"/>
    </xf>
    <xf numFmtId="38" fontId="24" fillId="0" borderId="16" xfId="2" applyNumberFormat="1" applyFont="1" applyBorder="1" applyAlignment="1">
      <alignment horizontal="right"/>
    </xf>
    <xf numFmtId="38" fontId="24" fillId="0" borderId="15" xfId="2" applyNumberFormat="1" applyFont="1" applyBorder="1" applyAlignment="1">
      <alignment horizontal="right"/>
    </xf>
    <xf numFmtId="38" fontId="24" fillId="0" borderId="17" xfId="2" applyNumberFormat="1" applyFont="1" applyBorder="1" applyAlignment="1">
      <alignment horizontal="right"/>
    </xf>
    <xf numFmtId="0" fontId="24" fillId="0" borderId="15" xfId="2" applyFont="1" applyBorder="1" applyAlignment="1">
      <alignment vertical="center"/>
    </xf>
    <xf numFmtId="0" fontId="24" fillId="0" borderId="16" xfId="2" applyFont="1" applyBorder="1" applyAlignment="1">
      <alignment vertical="center"/>
    </xf>
    <xf numFmtId="0" fontId="10" fillId="5" borderId="15" xfId="2" applyFont="1" applyFill="1" applyBorder="1" applyAlignment="1">
      <alignment horizontal="left" vertical="center" wrapText="1" indent="1"/>
    </xf>
    <xf numFmtId="0" fontId="10" fillId="5" borderId="8" xfId="2" applyFont="1" applyFill="1" applyBorder="1" applyAlignment="1">
      <alignment horizontal="left" vertical="center" wrapText="1" indent="1"/>
    </xf>
    <xf numFmtId="0" fontId="15" fillId="0" borderId="17" xfId="2" applyFont="1" applyBorder="1" applyAlignment="1">
      <alignment horizontal="left" vertical="center" wrapText="1" indent="1"/>
    </xf>
    <xf numFmtId="0" fontId="20" fillId="0" borderId="5" xfId="2" applyFont="1" applyBorder="1" applyAlignment="1">
      <alignment horizontal="left" vertical="center" wrapText="1" indent="1"/>
    </xf>
    <xf numFmtId="0" fontId="15" fillId="0" borderId="16" xfId="2" applyFont="1" applyBorder="1" applyAlignment="1">
      <alignment horizontal="left" vertical="center" wrapText="1" indent="1"/>
    </xf>
    <xf numFmtId="38" fontId="15" fillId="5" borderId="16" xfId="2" applyNumberFormat="1" applyFont="1" applyFill="1" applyBorder="1" applyAlignment="1">
      <alignment horizontal="right"/>
    </xf>
    <xf numFmtId="38" fontId="15" fillId="0" borderId="16" xfId="2" applyNumberFormat="1" applyFont="1" applyBorder="1" applyAlignment="1">
      <alignment horizontal="right"/>
    </xf>
    <xf numFmtId="0" fontId="15" fillId="9" borderId="14" xfId="2" applyFont="1" applyFill="1" applyBorder="1" applyAlignment="1">
      <alignment horizontal="left" vertical="center" wrapText="1" indent="1"/>
    </xf>
    <xf numFmtId="0" fontId="20" fillId="9" borderId="0" xfId="2" applyFont="1" applyFill="1" applyAlignment="1">
      <alignment horizontal="left" vertical="center" wrapText="1" indent="1"/>
    </xf>
    <xf numFmtId="0" fontId="15" fillId="9" borderId="0" xfId="2" applyFont="1" applyFill="1" applyAlignment="1">
      <alignment horizontal="left" vertical="center" wrapText="1" indent="1"/>
    </xf>
    <xf numFmtId="38" fontId="15" fillId="9" borderId="7" xfId="2" applyNumberFormat="1" applyFont="1" applyFill="1" applyBorder="1" applyAlignment="1">
      <alignment horizontal="right"/>
    </xf>
    <xf numFmtId="0" fontId="15" fillId="0" borderId="10" xfId="2" applyFont="1" applyBorder="1" applyAlignment="1">
      <alignment horizontal="left" vertical="center" indent="1"/>
    </xf>
    <xf numFmtId="0" fontId="15" fillId="0" borderId="11" xfId="2" quotePrefix="1" applyFont="1" applyBorder="1" applyAlignment="1">
      <alignment horizontal="left" vertical="center" wrapText="1" indent="1"/>
    </xf>
    <xf numFmtId="38" fontId="15" fillId="5" borderId="3" xfId="2" applyNumberFormat="1" applyFont="1" applyFill="1" applyBorder="1" applyAlignment="1">
      <alignment horizontal="right"/>
    </xf>
    <xf numFmtId="38" fontId="15" fillId="0" borderId="3" xfId="2" applyNumberFormat="1" applyFont="1" applyBorder="1" applyAlignment="1">
      <alignment horizontal="right"/>
    </xf>
    <xf numFmtId="0" fontId="15" fillId="0" borderId="0" xfId="2" quotePrefix="1" applyFont="1" applyAlignment="1">
      <alignment horizontal="left" vertical="center" wrapText="1" indent="1"/>
    </xf>
    <xf numFmtId="0" fontId="10" fillId="0" borderId="0" xfId="2" applyFont="1" applyAlignment="1">
      <alignment horizontal="right"/>
    </xf>
    <xf numFmtId="0" fontId="9" fillId="0" borderId="8" xfId="2" applyBorder="1" applyAlignment="1">
      <alignment vertical="center"/>
    </xf>
    <xf numFmtId="38" fontId="26" fillId="5" borderId="3" xfId="2" applyNumberFormat="1" applyFont="1" applyFill="1" applyBorder="1" applyAlignment="1">
      <alignment horizontal="right"/>
    </xf>
    <xf numFmtId="0" fontId="10" fillId="0" borderId="4" xfId="2" applyFont="1" applyBorder="1" applyAlignment="1">
      <alignment horizontal="left" vertical="center" wrapText="1" indent="1"/>
    </xf>
    <xf numFmtId="38" fontId="26" fillId="5" borderId="9" xfId="2" applyNumberFormat="1" applyFont="1" applyFill="1" applyBorder="1" applyAlignment="1">
      <alignment horizontal="right"/>
    </xf>
    <xf numFmtId="38" fontId="25" fillId="0" borderId="8" xfId="2" applyNumberFormat="1" applyFont="1" applyBorder="1" applyAlignment="1">
      <alignment horizontal="right"/>
    </xf>
    <xf numFmtId="38" fontId="25" fillId="0" borderId="0" xfId="2" applyNumberFormat="1" applyFont="1" applyAlignment="1">
      <alignment horizontal="right"/>
    </xf>
    <xf numFmtId="38" fontId="25" fillId="9" borderId="13" xfId="2" applyNumberFormat="1" applyFont="1" applyFill="1" applyBorder="1" applyAlignment="1">
      <alignment horizontal="right"/>
    </xf>
    <xf numFmtId="38" fontId="25" fillId="9" borderId="0" xfId="2" applyNumberFormat="1" applyFont="1" applyFill="1" applyAlignment="1">
      <alignment horizontal="right"/>
    </xf>
    <xf numFmtId="0" fontId="24" fillId="9" borderId="0" xfId="2" applyFont="1" applyFill="1" applyAlignment="1">
      <alignment vertical="center"/>
    </xf>
    <xf numFmtId="0" fontId="24" fillId="9" borderId="7" xfId="2" applyFont="1" applyFill="1" applyBorder="1" applyAlignment="1">
      <alignment vertical="center"/>
    </xf>
    <xf numFmtId="0" fontId="10" fillId="5" borderId="3" xfId="2" applyFont="1" applyFill="1" applyBorder="1" applyAlignment="1">
      <alignment horizontal="left" vertical="center" wrapText="1" indent="1"/>
    </xf>
    <xf numFmtId="38" fontId="15" fillId="5" borderId="8" xfId="2" applyNumberFormat="1" applyFont="1" applyFill="1" applyBorder="1" applyAlignment="1">
      <alignment horizontal="right"/>
    </xf>
    <xf numFmtId="0" fontId="9" fillId="9" borderId="0" xfId="2" applyFill="1" applyAlignment="1">
      <alignment horizontal="left" vertical="center" wrapText="1" indent="1"/>
    </xf>
    <xf numFmtId="0" fontId="10" fillId="9" borderId="0" xfId="2" applyFont="1" applyFill="1" applyAlignment="1">
      <alignment horizontal="left" vertical="center" wrapText="1" indent="1"/>
    </xf>
    <xf numFmtId="0" fontId="23" fillId="0" borderId="0" xfId="2" applyFont="1" applyAlignment="1">
      <alignment horizontal="center" vertical="center" wrapText="1"/>
    </xf>
    <xf numFmtId="0" fontId="10" fillId="0" borderId="11" xfId="2" applyFont="1" applyBorder="1" applyAlignment="1">
      <alignment horizontal="left" vertical="center" wrapText="1" indent="1"/>
    </xf>
    <xf numFmtId="0" fontId="27" fillId="0" borderId="10" xfId="2" applyFont="1" applyBorder="1" applyAlignment="1">
      <alignment horizontal="left" vertical="center" wrapText="1" indent="1"/>
    </xf>
    <xf numFmtId="0" fontId="9" fillId="0" borderId="0" xfId="2" applyAlignment="1">
      <alignment horizontal="center" vertical="center"/>
    </xf>
    <xf numFmtId="164" fontId="9" fillId="0" borderId="0" xfId="2" applyNumberFormat="1" applyAlignment="1">
      <alignment horizontal="center" vertical="center"/>
    </xf>
    <xf numFmtId="38" fontId="24" fillId="10" borderId="8" xfId="2" applyNumberFormat="1" applyFont="1" applyFill="1" applyBorder="1" applyAlignment="1">
      <alignment horizontal="right"/>
    </xf>
    <xf numFmtId="38" fontId="24" fillId="10" borderId="18" xfId="2" applyNumberFormat="1" applyFont="1" applyFill="1" applyBorder="1" applyAlignment="1">
      <alignment horizontal="right"/>
    </xf>
    <xf numFmtId="165" fontId="24" fillId="0" borderId="3" xfId="5" applyNumberFormat="1" applyFont="1" applyFill="1" applyBorder="1" applyAlignment="1">
      <alignment horizontal="right"/>
    </xf>
    <xf numFmtId="43" fontId="24" fillId="0" borderId="3" xfId="5" applyFont="1" applyFill="1" applyBorder="1" applyAlignment="1">
      <alignment horizontal="right"/>
    </xf>
    <xf numFmtId="0" fontId="22" fillId="0" borderId="0" xfId="2" applyFont="1" applyAlignment="1">
      <alignment horizontal="center" vertical="center" wrapText="1"/>
    </xf>
    <xf numFmtId="43" fontId="22" fillId="0" borderId="3" xfId="5" applyFont="1" applyFill="1" applyBorder="1" applyAlignment="1">
      <alignment horizontal="right"/>
    </xf>
    <xf numFmtId="0" fontId="31" fillId="0" borderId="0" xfId="2" applyFont="1" applyAlignment="1">
      <alignment vertical="center"/>
    </xf>
    <xf numFmtId="43" fontId="15" fillId="0" borderId="8" xfId="5" applyFont="1" applyFill="1" applyBorder="1" applyAlignment="1">
      <alignment horizontal="right"/>
    </xf>
    <xf numFmtId="165" fontId="15" fillId="0" borderId="8" xfId="5" applyNumberFormat="1" applyFont="1" applyFill="1" applyBorder="1" applyAlignment="1">
      <alignment horizontal="right"/>
    </xf>
    <xf numFmtId="165" fontId="24" fillId="10" borderId="3" xfId="5" applyNumberFormat="1" applyFont="1" applyFill="1" applyBorder="1" applyAlignment="1">
      <alignment horizontal="right"/>
    </xf>
    <xf numFmtId="165" fontId="24" fillId="0" borderId="8" xfId="5" applyNumberFormat="1" applyFont="1" applyFill="1" applyBorder="1" applyAlignment="1">
      <alignment horizontal="right"/>
    </xf>
    <xf numFmtId="38" fontId="24" fillId="5" borderId="18" xfId="2" applyNumberFormat="1" applyFont="1" applyFill="1" applyBorder="1" applyAlignment="1">
      <alignment horizontal="right"/>
    </xf>
    <xf numFmtId="43" fontId="15" fillId="0" borderId="9" xfId="5" applyFont="1" applyFill="1" applyBorder="1" applyAlignment="1">
      <alignment horizontal="right"/>
    </xf>
    <xf numFmtId="165" fontId="15" fillId="0" borderId="9" xfId="5" applyNumberFormat="1" applyFont="1" applyFill="1" applyBorder="1" applyAlignment="1">
      <alignment horizontal="right"/>
    </xf>
    <xf numFmtId="3" fontId="24" fillId="9" borderId="11" xfId="2" applyNumberFormat="1" applyFont="1" applyFill="1" applyBorder="1" applyAlignment="1">
      <alignment horizontal="right"/>
    </xf>
    <xf numFmtId="165" fontId="24" fillId="9" borderId="11" xfId="2" applyNumberFormat="1" applyFont="1" applyFill="1" applyBorder="1" applyAlignment="1">
      <alignment horizontal="right"/>
    </xf>
    <xf numFmtId="165" fontId="24" fillId="9" borderId="11" xfId="2" applyNumberFormat="1" applyFont="1" applyFill="1" applyBorder="1" applyAlignment="1">
      <alignment vertical="center"/>
    </xf>
    <xf numFmtId="165" fontId="24" fillId="9" borderId="8" xfId="2" applyNumberFormat="1" applyFont="1" applyFill="1" applyBorder="1" applyAlignment="1">
      <alignment vertical="center"/>
    </xf>
    <xf numFmtId="0" fontId="10" fillId="10" borderId="0" xfId="2" applyFont="1" applyFill="1" applyAlignment="1">
      <alignment horizontal="left" vertical="center" wrapText="1" indent="1"/>
    </xf>
    <xf numFmtId="0" fontId="9" fillId="7" borderId="10" xfId="2" applyFill="1" applyBorder="1" applyAlignment="1">
      <alignment horizontal="center" vertical="center"/>
    </xf>
    <xf numFmtId="0" fontId="15" fillId="7" borderId="11" xfId="2" applyFont="1" applyFill="1" applyBorder="1" applyAlignment="1">
      <alignment horizontal="left" vertical="center" wrapText="1" indent="1"/>
    </xf>
    <xf numFmtId="38" fontId="15" fillId="7" borderId="11" xfId="2" applyNumberFormat="1" applyFont="1" applyFill="1" applyBorder="1" applyAlignment="1">
      <alignment horizontal="right"/>
    </xf>
    <xf numFmtId="165" fontId="15" fillId="7" borderId="11" xfId="2" applyNumberFormat="1" applyFont="1" applyFill="1" applyBorder="1" applyAlignment="1">
      <alignment horizontal="right"/>
    </xf>
    <xf numFmtId="165" fontId="10" fillId="7" borderId="11" xfId="2" applyNumberFormat="1" applyFont="1" applyFill="1" applyBorder="1" applyAlignment="1">
      <alignment vertical="center"/>
    </xf>
    <xf numFmtId="165" fontId="10" fillId="7" borderId="8" xfId="2" applyNumberFormat="1" applyFont="1" applyFill="1" applyBorder="1" applyAlignment="1">
      <alignment vertical="center"/>
    </xf>
    <xf numFmtId="165" fontId="15" fillId="0" borderId="0" xfId="2" applyNumberFormat="1" applyFont="1" applyAlignment="1">
      <alignment horizontal="center" vertical="center"/>
    </xf>
    <xf numFmtId="165" fontId="15" fillId="0" borderId="0" xfId="2" applyNumberFormat="1" applyFont="1" applyAlignment="1">
      <alignment horizontal="right"/>
    </xf>
    <xf numFmtId="165" fontId="10" fillId="0" borderId="0" xfId="2" applyNumberFormat="1" applyFont="1" applyAlignment="1">
      <alignment vertical="center"/>
    </xf>
    <xf numFmtId="165" fontId="15" fillId="4" borderId="3" xfId="2" applyNumberFormat="1" applyFont="1" applyFill="1" applyBorder="1" applyAlignment="1">
      <alignment horizontal="center" vertical="center"/>
    </xf>
    <xf numFmtId="165" fontId="15" fillId="4" borderId="8" xfId="2" applyNumberFormat="1" applyFont="1" applyFill="1" applyBorder="1" applyAlignment="1">
      <alignment horizontal="center" vertical="center"/>
    </xf>
    <xf numFmtId="165" fontId="24" fillId="0" borderId="3" xfId="5" applyNumberFormat="1" applyFont="1" applyBorder="1" applyAlignment="1">
      <alignment vertical="center"/>
    </xf>
    <xf numFmtId="165" fontId="24" fillId="0" borderId="8" xfId="5" applyNumberFormat="1" applyFont="1" applyBorder="1" applyAlignment="1">
      <alignment vertical="center"/>
    </xf>
    <xf numFmtId="165" fontId="24" fillId="0" borderId="4" xfId="5" applyNumberFormat="1" applyFont="1" applyFill="1" applyBorder="1" applyAlignment="1">
      <alignment horizontal="right"/>
    </xf>
    <xf numFmtId="165" fontId="24" fillId="0" borderId="4" xfId="5" applyNumberFormat="1" applyFont="1" applyBorder="1" applyAlignment="1">
      <alignment vertical="center"/>
    </xf>
    <xf numFmtId="165" fontId="24" fillId="0" borderId="9" xfId="5" applyNumberFormat="1" applyFont="1" applyBorder="1" applyAlignment="1">
      <alignment vertical="center"/>
    </xf>
    <xf numFmtId="165" fontId="21" fillId="9" borderId="12" xfId="2" applyNumberFormat="1" applyFont="1" applyFill="1" applyBorder="1" applyAlignment="1">
      <alignment horizontal="right"/>
    </xf>
    <xf numFmtId="165" fontId="10" fillId="9" borderId="12" xfId="2" applyNumberFormat="1" applyFont="1" applyFill="1" applyBorder="1" applyAlignment="1">
      <alignment vertical="center"/>
    </xf>
    <xf numFmtId="165" fontId="10" fillId="9" borderId="9" xfId="2" applyNumberFormat="1" applyFont="1" applyFill="1" applyBorder="1" applyAlignment="1">
      <alignment vertical="center"/>
    </xf>
    <xf numFmtId="165" fontId="15" fillId="9" borderId="0" xfId="2" applyNumberFormat="1" applyFont="1" applyFill="1" applyAlignment="1">
      <alignment horizontal="right"/>
    </xf>
    <xf numFmtId="165" fontId="10" fillId="9" borderId="0" xfId="2" applyNumberFormat="1" applyFont="1" applyFill="1" applyAlignment="1">
      <alignment vertical="center"/>
    </xf>
    <xf numFmtId="165" fontId="10" fillId="9" borderId="7" xfId="2" applyNumberFormat="1" applyFont="1" applyFill="1" applyBorder="1" applyAlignment="1">
      <alignment vertical="center"/>
    </xf>
    <xf numFmtId="165" fontId="24" fillId="0" borderId="15" xfId="5" applyNumberFormat="1" applyFont="1" applyFill="1" applyBorder="1" applyAlignment="1">
      <alignment horizontal="right"/>
    </xf>
    <xf numFmtId="165" fontId="24" fillId="0" borderId="15" xfId="5" applyNumberFormat="1" applyFont="1" applyBorder="1" applyAlignment="1">
      <alignment vertical="center"/>
    </xf>
    <xf numFmtId="165" fontId="24" fillId="0" borderId="16" xfId="5" applyNumberFormat="1" applyFont="1" applyBorder="1" applyAlignment="1">
      <alignment vertical="center"/>
    </xf>
    <xf numFmtId="165" fontId="25" fillId="0" borderId="3" xfId="5" applyNumberFormat="1" applyFont="1" applyFill="1" applyBorder="1" applyAlignment="1">
      <alignment horizontal="right"/>
    </xf>
    <xf numFmtId="0" fontId="15" fillId="0" borderId="3" xfId="2" applyFont="1" applyBorder="1" applyAlignment="1">
      <alignment horizontal="left" vertical="center" wrapText="1" indent="1"/>
    </xf>
    <xf numFmtId="38" fontId="15" fillId="0" borderId="4" xfId="2" applyNumberFormat="1" applyFont="1" applyBorder="1" applyAlignment="1">
      <alignment horizontal="right"/>
    </xf>
    <xf numFmtId="165" fontId="15" fillId="0" borderId="4" xfId="2" applyNumberFormat="1" applyFont="1" applyBorder="1" applyAlignment="1">
      <alignment horizontal="right"/>
    </xf>
    <xf numFmtId="165" fontId="15" fillId="0" borderId="9" xfId="2" applyNumberFormat="1" applyFont="1" applyBorder="1" applyAlignment="1">
      <alignment horizontal="right"/>
    </xf>
    <xf numFmtId="38" fontId="15" fillId="9" borderId="12" xfId="2" applyNumberFormat="1" applyFont="1" applyFill="1" applyBorder="1" applyAlignment="1">
      <alignment horizontal="right"/>
    </xf>
    <xf numFmtId="165" fontId="15" fillId="9" borderId="12" xfId="2" applyNumberFormat="1" applyFont="1" applyFill="1" applyBorder="1" applyAlignment="1">
      <alignment horizontal="right"/>
    </xf>
    <xf numFmtId="165" fontId="15" fillId="9" borderId="9" xfId="2" applyNumberFormat="1" applyFont="1" applyFill="1" applyBorder="1" applyAlignment="1">
      <alignment horizontal="right"/>
    </xf>
    <xf numFmtId="165" fontId="21" fillId="9" borderId="0" xfId="2" applyNumberFormat="1" applyFont="1" applyFill="1" applyAlignment="1">
      <alignment horizontal="right"/>
    </xf>
    <xf numFmtId="0" fontId="10" fillId="0" borderId="3" xfId="2" applyFont="1" applyBorder="1" applyAlignment="1">
      <alignment horizontal="right" vertical="center" wrapText="1" indent="1"/>
    </xf>
    <xf numFmtId="165" fontId="24" fillId="0" borderId="3" xfId="2" applyNumberFormat="1" applyFont="1" applyBorder="1" applyAlignment="1">
      <alignment horizontal="right"/>
    </xf>
    <xf numFmtId="165" fontId="24" fillId="0" borderId="8" xfId="2" applyNumberFormat="1" applyFont="1" applyBorder="1" applyAlignment="1">
      <alignment vertical="center"/>
    </xf>
    <xf numFmtId="165" fontId="24" fillId="0" borderId="3" xfId="2" applyNumberFormat="1" applyFont="1" applyBorder="1" applyAlignment="1">
      <alignment vertical="center"/>
    </xf>
    <xf numFmtId="0" fontId="9" fillId="0" borderId="19" xfId="2" applyBorder="1" applyAlignment="1">
      <alignment horizontal="left" vertical="center" wrapText="1" indent="1"/>
    </xf>
    <xf numFmtId="0" fontId="10" fillId="0" borderId="20" xfId="2" applyFont="1" applyBorder="1" applyAlignment="1">
      <alignment horizontal="left" vertical="center" wrapText="1" indent="1"/>
    </xf>
    <xf numFmtId="38" fontId="24" fillId="9" borderId="12" xfId="2" applyNumberFormat="1" applyFont="1" applyFill="1" applyBorder="1" applyAlignment="1">
      <alignment horizontal="right"/>
    </xf>
    <xf numFmtId="165" fontId="24" fillId="9" borderId="12" xfId="2" applyNumberFormat="1" applyFont="1" applyFill="1" applyBorder="1" applyAlignment="1">
      <alignment horizontal="right"/>
    </xf>
    <xf numFmtId="165" fontId="24" fillId="9" borderId="12" xfId="2" applyNumberFormat="1" applyFont="1" applyFill="1" applyBorder="1" applyAlignment="1">
      <alignment vertical="center"/>
    </xf>
    <xf numFmtId="165" fontId="24" fillId="9" borderId="21" xfId="2" applyNumberFormat="1" applyFont="1" applyFill="1" applyBorder="1" applyAlignment="1">
      <alignment vertical="center"/>
    </xf>
    <xf numFmtId="0" fontId="9" fillId="0" borderId="2" xfId="2" applyBorder="1" applyAlignment="1">
      <alignment horizontal="left" vertical="center" wrapText="1" indent="1"/>
    </xf>
    <xf numFmtId="0" fontId="10" fillId="0" borderId="22" xfId="2" applyFont="1" applyBorder="1" applyAlignment="1">
      <alignment horizontal="left" vertical="center" wrapText="1" indent="1"/>
    </xf>
    <xf numFmtId="38" fontId="24" fillId="9" borderId="0" xfId="2" applyNumberFormat="1" applyFont="1" applyFill="1" applyAlignment="1">
      <alignment horizontal="right"/>
    </xf>
    <xf numFmtId="165" fontId="24" fillId="9" borderId="0" xfId="2" applyNumberFormat="1" applyFont="1" applyFill="1" applyAlignment="1">
      <alignment horizontal="right"/>
    </xf>
    <xf numFmtId="165" fontId="24" fillId="9" borderId="0" xfId="2" applyNumberFormat="1" applyFont="1" applyFill="1" applyAlignment="1">
      <alignment vertical="center"/>
    </xf>
    <xf numFmtId="165" fontId="24" fillId="9" borderId="23" xfId="2" applyNumberFormat="1" applyFont="1" applyFill="1" applyBorder="1" applyAlignment="1">
      <alignment vertical="center"/>
    </xf>
    <xf numFmtId="0" fontId="10" fillId="9" borderId="10" xfId="2" applyFont="1" applyFill="1" applyBorder="1" applyAlignment="1">
      <alignment horizontal="center" vertical="center" wrapText="1"/>
    </xf>
    <xf numFmtId="0" fontId="15" fillId="0" borderId="24" xfId="2" applyFont="1" applyBorder="1" applyAlignment="1">
      <alignment horizontal="left" vertical="center" wrapText="1" indent="1"/>
    </xf>
    <xf numFmtId="0" fontId="20" fillId="0" borderId="25" xfId="2" applyFont="1" applyBorder="1" applyAlignment="1">
      <alignment horizontal="left" vertical="center" wrapText="1" indent="1"/>
    </xf>
    <xf numFmtId="0" fontId="15" fillId="0" borderId="26" xfId="2" applyFont="1" applyBorder="1" applyAlignment="1">
      <alignment horizontal="left" vertical="center" wrapText="1" indent="1"/>
    </xf>
    <xf numFmtId="165" fontId="15" fillId="0" borderId="8" xfId="2" applyNumberFormat="1" applyFont="1" applyBorder="1" applyAlignment="1">
      <alignment horizontal="right"/>
    </xf>
    <xf numFmtId="0" fontId="15" fillId="0" borderId="14" xfId="2" applyFont="1" applyBorder="1" applyAlignment="1">
      <alignment horizontal="left" vertical="center" wrapText="1" indent="1"/>
    </xf>
    <xf numFmtId="165" fontId="15" fillId="0" borderId="7" xfId="2" applyNumberFormat="1" applyFont="1" applyBorder="1" applyAlignment="1">
      <alignment horizontal="right"/>
    </xf>
    <xf numFmtId="0" fontId="20" fillId="0" borderId="27" xfId="2" applyFont="1" applyBorder="1" applyAlignment="1">
      <alignment horizontal="left" vertical="center" wrapText="1" indent="1"/>
    </xf>
    <xf numFmtId="0" fontId="15" fillId="0" borderId="28" xfId="2" applyFont="1" applyBorder="1" applyAlignment="1">
      <alignment horizontal="left" vertical="center" wrapText="1" indent="1"/>
    </xf>
    <xf numFmtId="165" fontId="15" fillId="0" borderId="3" xfId="2" applyNumberFormat="1" applyFont="1" applyBorder="1" applyAlignment="1">
      <alignment horizontal="right"/>
    </xf>
    <xf numFmtId="0" fontId="15" fillId="9" borderId="10" xfId="2" applyFont="1" applyFill="1" applyBorder="1" applyAlignment="1">
      <alignment horizontal="left" vertical="center" wrapText="1" indent="1"/>
    </xf>
    <xf numFmtId="0" fontId="20" fillId="9" borderId="11" xfId="2" applyFont="1" applyFill="1" applyBorder="1" applyAlignment="1">
      <alignment horizontal="left" vertical="center" wrapText="1" indent="1"/>
    </xf>
    <xf numFmtId="0" fontId="15" fillId="9" borderId="11" xfId="2" applyFont="1" applyFill="1" applyBorder="1" applyAlignment="1">
      <alignment horizontal="left" vertical="center" wrapText="1" indent="1"/>
    </xf>
    <xf numFmtId="38" fontId="15" fillId="9" borderId="11" xfId="2" applyNumberFormat="1" applyFont="1" applyFill="1" applyBorder="1" applyAlignment="1">
      <alignment horizontal="right"/>
    </xf>
    <xf numFmtId="165" fontId="15" fillId="9" borderId="11" xfId="2" applyNumberFormat="1" applyFont="1" applyFill="1" applyBorder="1" applyAlignment="1">
      <alignment horizontal="right"/>
    </xf>
    <xf numFmtId="165" fontId="15" fillId="9" borderId="8" xfId="2" applyNumberFormat="1" applyFont="1" applyFill="1" applyBorder="1" applyAlignment="1">
      <alignment horizontal="right"/>
    </xf>
    <xf numFmtId="0" fontId="15" fillId="0" borderId="17" xfId="2" applyFont="1" applyBorder="1" applyAlignment="1">
      <alignment horizontal="left" vertical="center" indent="1"/>
    </xf>
    <xf numFmtId="0" fontId="15" fillId="0" borderId="5" xfId="2" quotePrefix="1" applyFont="1" applyBorder="1" applyAlignment="1">
      <alignment horizontal="left" vertical="center" wrapText="1" indent="1"/>
    </xf>
    <xf numFmtId="0" fontId="10" fillId="0" borderId="16" xfId="2" applyFont="1" applyBorder="1" applyAlignment="1">
      <alignment horizontal="left" vertical="center" wrapText="1" indent="1"/>
    </xf>
    <xf numFmtId="38" fontId="15" fillId="0" borderId="15" xfId="2" applyNumberFormat="1" applyFont="1" applyBorder="1" applyAlignment="1">
      <alignment horizontal="right"/>
    </xf>
    <xf numFmtId="165" fontId="15" fillId="0" borderId="15" xfId="2" applyNumberFormat="1" applyFont="1" applyBorder="1" applyAlignment="1">
      <alignment horizontal="right"/>
    </xf>
    <xf numFmtId="165" fontId="15" fillId="0" borderId="16" xfId="2" applyNumberFormat="1" applyFont="1" applyBorder="1" applyAlignment="1">
      <alignment horizontal="right"/>
    </xf>
    <xf numFmtId="165" fontId="10" fillId="0" borderId="0" xfId="2" applyNumberFormat="1" applyFont="1" applyAlignment="1">
      <alignment horizontal="right"/>
    </xf>
    <xf numFmtId="165" fontId="24" fillId="0" borderId="10" xfId="2" applyNumberFormat="1" applyFont="1" applyBorder="1" applyAlignment="1">
      <alignment horizontal="right"/>
    </xf>
    <xf numFmtId="165" fontId="24" fillId="0" borderId="4" xfId="2" applyNumberFormat="1" applyFont="1" applyBorder="1" applyAlignment="1">
      <alignment horizontal="right"/>
    </xf>
    <xf numFmtId="165" fontId="24" fillId="0" borderId="4" xfId="2" applyNumberFormat="1" applyFont="1" applyBorder="1" applyAlignment="1">
      <alignment vertical="center"/>
    </xf>
    <xf numFmtId="165" fontId="24" fillId="0" borderId="9" xfId="2" applyNumberFormat="1" applyFont="1" applyBorder="1" applyAlignment="1">
      <alignment vertical="center"/>
    </xf>
    <xf numFmtId="38" fontId="25" fillId="0" borderId="16" xfId="2" applyNumberFormat="1" applyFont="1" applyBorder="1" applyAlignment="1">
      <alignment horizontal="right"/>
    </xf>
    <xf numFmtId="165" fontId="25" fillId="9" borderId="0" xfId="2" applyNumberFormat="1" applyFont="1" applyFill="1" applyAlignment="1">
      <alignment horizontal="right"/>
    </xf>
    <xf numFmtId="165" fontId="24" fillId="9" borderId="7" xfId="2" applyNumberFormat="1" applyFont="1" applyFill="1" applyBorder="1" applyAlignment="1">
      <alignment vertical="center"/>
    </xf>
    <xf numFmtId="165" fontId="15" fillId="9" borderId="7" xfId="2" applyNumberFormat="1" applyFont="1" applyFill="1" applyBorder="1" applyAlignment="1">
      <alignment horizontal="right"/>
    </xf>
    <xf numFmtId="0" fontId="28" fillId="0" borderId="0" xfId="2" applyFont="1" applyAlignment="1">
      <alignment horizontal="left" vertical="center" indent="1"/>
    </xf>
    <xf numFmtId="165" fontId="9" fillId="0" borderId="0" xfId="2" applyNumberFormat="1" applyAlignment="1">
      <alignment vertical="center"/>
    </xf>
    <xf numFmtId="0" fontId="10" fillId="0" borderId="16" xfId="2" applyFont="1" applyBorder="1" applyAlignment="1">
      <alignment horizontal="center" vertical="center" wrapText="1"/>
    </xf>
    <xf numFmtId="166" fontId="21" fillId="0" borderId="16" xfId="2" applyNumberFormat="1" applyFont="1" applyBorder="1" applyAlignment="1">
      <alignment horizontal="right"/>
    </xf>
    <xf numFmtId="165" fontId="25" fillId="0" borderId="10" xfId="5" applyNumberFormat="1" applyFont="1" applyFill="1" applyBorder="1" applyAlignment="1">
      <alignment horizontal="right"/>
    </xf>
    <xf numFmtId="165" fontId="25" fillId="0" borderId="3" xfId="5" applyNumberFormat="1" applyFont="1" applyBorder="1" applyAlignment="1">
      <alignment vertical="center"/>
    </xf>
    <xf numFmtId="165" fontId="25" fillId="0" borderId="8" xfId="5" applyNumberFormat="1" applyFont="1" applyBorder="1" applyAlignment="1">
      <alignment vertical="center"/>
    </xf>
    <xf numFmtId="165" fontId="15" fillId="0" borderId="3" xfId="5" applyNumberFormat="1" applyFont="1" applyFill="1" applyBorder="1" applyAlignment="1">
      <alignment horizontal="right"/>
    </xf>
    <xf numFmtId="165" fontId="15" fillId="10" borderId="3" xfId="2" applyNumberFormat="1" applyFont="1" applyFill="1" applyBorder="1" applyAlignment="1">
      <alignment horizontal="right"/>
    </xf>
    <xf numFmtId="165" fontId="15" fillId="10" borderId="8" xfId="2" applyNumberFormat="1" applyFont="1" applyFill="1" applyBorder="1" applyAlignment="1">
      <alignment horizontal="right"/>
    </xf>
    <xf numFmtId="0" fontId="9" fillId="0" borderId="0" xfId="2" applyAlignment="1">
      <alignment horizontal="center"/>
    </xf>
    <xf numFmtId="164" fontId="10" fillId="0" borderId="0" xfId="2" applyNumberFormat="1" applyFont="1" applyAlignment="1">
      <alignment horizontal="left" vertical="center" indent="1"/>
    </xf>
    <xf numFmtId="43" fontId="15" fillId="4" borderId="3" xfId="5" applyFont="1" applyFill="1" applyBorder="1" applyAlignment="1">
      <alignment horizontal="center" vertical="center"/>
    </xf>
    <xf numFmtId="38" fontId="10" fillId="0" borderId="8" xfId="2" applyNumberFormat="1" applyFont="1" applyBorder="1" applyAlignment="1">
      <alignment horizontal="right"/>
    </xf>
    <xf numFmtId="166" fontId="21" fillId="0" borderId="3" xfId="2" applyNumberFormat="1" applyFont="1" applyBorder="1" applyAlignment="1">
      <alignment horizontal="right"/>
    </xf>
    <xf numFmtId="38" fontId="21" fillId="5" borderId="3" xfId="2" applyNumberFormat="1" applyFont="1" applyFill="1" applyBorder="1" applyAlignment="1">
      <alignment horizontal="right"/>
    </xf>
    <xf numFmtId="167" fontId="21" fillId="0" borderId="3" xfId="5" applyNumberFormat="1" applyFont="1" applyFill="1" applyBorder="1" applyAlignment="1">
      <alignment horizontal="right"/>
    </xf>
    <xf numFmtId="0" fontId="9" fillId="0" borderId="13" xfId="2" applyBorder="1" applyAlignment="1">
      <alignment horizontal="left" vertical="center" wrapText="1" indent="1"/>
    </xf>
    <xf numFmtId="38" fontId="21" fillId="5" borderId="4" xfId="2" applyNumberFormat="1" applyFont="1" applyFill="1" applyBorder="1" applyAlignment="1">
      <alignment horizontal="right"/>
    </xf>
    <xf numFmtId="38" fontId="21" fillId="5" borderId="15" xfId="2" applyNumberFormat="1" applyFont="1" applyFill="1" applyBorder="1" applyAlignment="1">
      <alignment horizontal="right"/>
    </xf>
    <xf numFmtId="0" fontId="9" fillId="0" borderId="17" xfId="2" applyBorder="1" applyAlignment="1">
      <alignment horizontal="left" vertical="center" wrapText="1" indent="1"/>
    </xf>
    <xf numFmtId="38" fontId="10" fillId="0" borderId="9" xfId="2" applyNumberFormat="1" applyFont="1" applyBorder="1" applyAlignment="1">
      <alignment horizontal="right"/>
    </xf>
    <xf numFmtId="38" fontId="21" fillId="9" borderId="8" xfId="2" applyNumberFormat="1" applyFont="1" applyFill="1" applyBorder="1" applyAlignment="1">
      <alignment horizontal="right"/>
    </xf>
    <xf numFmtId="38" fontId="21" fillId="9" borderId="9" xfId="2" applyNumberFormat="1" applyFont="1" applyFill="1" applyBorder="1" applyAlignment="1">
      <alignment horizontal="right"/>
    </xf>
    <xf numFmtId="38" fontId="21" fillId="9" borderId="4" xfId="2" applyNumberFormat="1" applyFont="1" applyFill="1" applyBorder="1" applyAlignment="1">
      <alignment horizontal="right"/>
    </xf>
    <xf numFmtId="38" fontId="21" fillId="0" borderId="16" xfId="2" applyNumberFormat="1" applyFont="1" applyBorder="1" applyAlignment="1">
      <alignment horizontal="right"/>
    </xf>
    <xf numFmtId="38" fontId="15" fillId="9" borderId="13" xfId="2" applyNumberFormat="1" applyFont="1" applyFill="1" applyBorder="1" applyAlignment="1">
      <alignment horizontal="right"/>
    </xf>
    <xf numFmtId="38" fontId="15" fillId="9" borderId="9" xfId="2" applyNumberFormat="1" applyFont="1" applyFill="1" applyBorder="1" applyAlignment="1">
      <alignment horizontal="right"/>
    </xf>
    <xf numFmtId="0" fontId="10" fillId="0" borderId="12" xfId="2" applyFont="1" applyBorder="1" applyAlignment="1">
      <alignment horizontal="left" vertical="center" wrapText="1" indent="1"/>
    </xf>
    <xf numFmtId="0" fontId="9" fillId="9" borderId="13" xfId="2" applyFill="1" applyBorder="1" applyAlignment="1">
      <alignment horizontal="left" vertical="center" wrapText="1" indent="1"/>
    </xf>
    <xf numFmtId="0" fontId="9" fillId="9" borderId="12" xfId="2" applyFill="1" applyBorder="1" applyAlignment="1">
      <alignment horizontal="left" vertical="center" wrapText="1" indent="1"/>
    </xf>
    <xf numFmtId="0" fontId="15" fillId="0" borderId="13" xfId="2" applyFont="1" applyBorder="1" applyAlignment="1">
      <alignment horizontal="left" vertical="center" wrapText="1" indent="1"/>
    </xf>
    <xf numFmtId="0" fontId="20" fillId="0" borderId="12" xfId="2" applyFont="1" applyBorder="1" applyAlignment="1">
      <alignment horizontal="left" vertical="center" wrapText="1" indent="1"/>
    </xf>
    <xf numFmtId="0" fontId="10" fillId="0" borderId="10" xfId="2" applyFont="1" applyBorder="1" applyAlignment="1">
      <alignment horizontal="left" vertical="center" wrapText="1" indent="1"/>
    </xf>
    <xf numFmtId="166" fontId="15" fillId="0" borderId="8" xfId="2" applyNumberFormat="1" applyFont="1" applyBorder="1" applyAlignment="1">
      <alignment horizontal="right"/>
    </xf>
    <xf numFmtId="38" fontId="25" fillId="9" borderId="14" xfId="2" applyNumberFormat="1" applyFont="1" applyFill="1" applyBorder="1" applyAlignment="1">
      <alignment horizontal="right"/>
    </xf>
    <xf numFmtId="38" fontId="25" fillId="9" borderId="12" xfId="2" applyNumberFormat="1" applyFont="1" applyFill="1" applyBorder="1" applyAlignment="1">
      <alignment horizontal="right"/>
    </xf>
    <xf numFmtId="166" fontId="15" fillId="0" borderId="3" xfId="2" applyNumberFormat="1" applyFont="1" applyBorder="1" applyAlignment="1">
      <alignment horizontal="right"/>
    </xf>
    <xf numFmtId="0" fontId="10" fillId="0" borderId="8" xfId="2" applyFont="1" applyBorder="1" applyAlignment="1">
      <alignment horizontal="center" vertical="center" wrapText="1"/>
    </xf>
    <xf numFmtId="166" fontId="15" fillId="10" borderId="3" xfId="2" applyNumberFormat="1" applyFont="1" applyFill="1" applyBorder="1" applyAlignment="1">
      <alignment horizontal="right"/>
    </xf>
    <xf numFmtId="9" fontId="32" fillId="0" borderId="0" xfId="2" applyNumberFormat="1" applyFont="1" applyAlignment="1">
      <alignment vertical="center"/>
    </xf>
    <xf numFmtId="3" fontId="9" fillId="5" borderId="3" xfId="2" applyNumberFormat="1" applyFill="1" applyBorder="1" applyAlignment="1">
      <alignment vertical="center"/>
    </xf>
    <xf numFmtId="168" fontId="9" fillId="0" borderId="3" xfId="2" applyNumberFormat="1" applyBorder="1" applyAlignment="1">
      <alignment vertical="center"/>
    </xf>
    <xf numFmtId="168" fontId="0" fillId="0" borderId="3" xfId="5" applyNumberFormat="1" applyFont="1" applyBorder="1" applyAlignment="1">
      <alignment vertical="center"/>
    </xf>
    <xf numFmtId="168" fontId="9" fillId="0" borderId="0" xfId="2" applyNumberFormat="1" applyAlignment="1">
      <alignment vertical="center"/>
    </xf>
    <xf numFmtId="0" fontId="9" fillId="9" borderId="0" xfId="2" applyFill="1"/>
    <xf numFmtId="0" fontId="21" fillId="0" borderId="0" xfId="2" applyFont="1" applyAlignment="1">
      <alignment horizontal="center" vertical="center"/>
    </xf>
    <xf numFmtId="49" fontId="15" fillId="4" borderId="10" xfId="2" applyNumberFormat="1" applyFont="1" applyFill="1" applyBorder="1" applyAlignment="1">
      <alignment horizontal="center" vertical="center"/>
    </xf>
    <xf numFmtId="49" fontId="15" fillId="7" borderId="4" xfId="2" applyNumberFormat="1" applyFont="1" applyFill="1" applyBorder="1" applyAlignment="1">
      <alignment horizontal="center" vertical="center"/>
    </xf>
    <xf numFmtId="38" fontId="10" fillId="5" borderId="3" xfId="2" applyNumberFormat="1" applyFont="1" applyFill="1" applyBorder="1" applyAlignment="1">
      <alignment horizontal="left" vertical="center" wrapText="1" indent="1"/>
    </xf>
    <xf numFmtId="38" fontId="24" fillId="7" borderId="29" xfId="2" applyNumberFormat="1" applyFont="1" applyFill="1" applyBorder="1" applyAlignment="1">
      <alignment horizontal="right"/>
    </xf>
    <xf numFmtId="38" fontId="10" fillId="5" borderId="8" xfId="2" applyNumberFormat="1" applyFont="1" applyFill="1" applyBorder="1" applyAlignment="1">
      <alignment horizontal="left" vertical="center" wrapText="1" indent="1"/>
    </xf>
    <xf numFmtId="0" fontId="24" fillId="7" borderId="29" xfId="2" applyFont="1" applyFill="1" applyBorder="1" applyAlignment="1">
      <alignment vertical="center"/>
    </xf>
    <xf numFmtId="38" fontId="24" fillId="0" borderId="10" xfId="2" applyNumberFormat="1" applyFont="1" applyBorder="1" applyAlignment="1">
      <alignment horizontal="right"/>
    </xf>
    <xf numFmtId="0" fontId="24" fillId="0" borderId="8" xfId="2" applyFont="1" applyBorder="1" applyAlignment="1">
      <alignment vertical="center"/>
    </xf>
    <xf numFmtId="10" fontId="10" fillId="5" borderId="3" xfId="2" applyNumberFormat="1" applyFont="1" applyFill="1" applyBorder="1" applyAlignment="1">
      <alignment horizontal="right" vertical="center" wrapText="1"/>
    </xf>
    <xf numFmtId="10" fontId="10" fillId="5" borderId="3" xfId="2" applyNumberFormat="1" applyFont="1" applyFill="1" applyBorder="1" applyAlignment="1">
      <alignment horizontal="right"/>
    </xf>
    <xf numFmtId="10" fontId="10" fillId="5" borderId="10" xfId="2" applyNumberFormat="1" applyFont="1" applyFill="1" applyBorder="1" applyAlignment="1">
      <alignment horizontal="right"/>
    </xf>
    <xf numFmtId="38" fontId="10" fillId="7" borderId="29" xfId="2" applyNumberFormat="1" applyFont="1" applyFill="1" applyBorder="1" applyAlignment="1">
      <alignment horizontal="right"/>
    </xf>
    <xf numFmtId="10" fontId="10" fillId="5" borderId="8" xfId="2" applyNumberFormat="1" applyFont="1" applyFill="1" applyBorder="1" applyAlignment="1">
      <alignment horizontal="right"/>
    </xf>
    <xf numFmtId="38" fontId="15" fillId="7" borderId="29" xfId="2" applyNumberFormat="1" applyFont="1" applyFill="1" applyBorder="1" applyAlignment="1">
      <alignment horizontal="right"/>
    </xf>
    <xf numFmtId="0" fontId="10" fillId="7" borderId="13" xfId="2" applyFont="1" applyFill="1" applyBorder="1" applyAlignment="1">
      <alignment horizontal="left" vertical="center" wrapText="1" indent="1"/>
    </xf>
    <xf numFmtId="0" fontId="10" fillId="7" borderId="12" xfId="2" applyFont="1" applyFill="1" applyBorder="1" applyAlignment="1">
      <alignment horizontal="left" vertical="center" wrapText="1" indent="1"/>
    </xf>
    <xf numFmtId="38" fontId="15" fillId="7" borderId="0" xfId="2" applyNumberFormat="1" applyFont="1" applyFill="1" applyAlignment="1">
      <alignment horizontal="right"/>
    </xf>
    <xf numFmtId="38" fontId="15" fillId="7" borderId="9" xfId="2" applyNumberFormat="1" applyFont="1" applyFill="1" applyBorder="1" applyAlignment="1">
      <alignment horizontal="right"/>
    </xf>
    <xf numFmtId="0" fontId="33" fillId="0" borderId="0" xfId="2" applyFont="1" applyAlignment="1">
      <alignment horizontal="left" vertical="center" wrapText="1" indent="1"/>
    </xf>
    <xf numFmtId="0" fontId="10" fillId="7" borderId="14" xfId="2" applyFont="1" applyFill="1" applyBorder="1" applyAlignment="1">
      <alignment horizontal="left" vertical="center" wrapText="1" indent="1"/>
    </xf>
    <xf numFmtId="0" fontId="10" fillId="7" borderId="0" xfId="2" applyFont="1" applyFill="1" applyAlignment="1">
      <alignment horizontal="left" vertical="center" wrapText="1" indent="1"/>
    </xf>
    <xf numFmtId="38" fontId="15" fillId="7" borderId="5" xfId="2" applyNumberFormat="1" applyFont="1" applyFill="1" applyBorder="1" applyAlignment="1">
      <alignment horizontal="right"/>
    </xf>
    <xf numFmtId="38" fontId="15" fillId="7" borderId="7" xfId="2" applyNumberFormat="1" applyFont="1" applyFill="1" applyBorder="1" applyAlignment="1">
      <alignment horizontal="right"/>
    </xf>
    <xf numFmtId="0" fontId="10" fillId="0" borderId="30" xfId="2" applyFont="1" applyBorder="1" applyAlignment="1">
      <alignment horizontal="left" vertical="center" wrapText="1" indent="1"/>
    </xf>
    <xf numFmtId="0" fontId="10" fillId="7" borderId="5" xfId="2" applyFont="1" applyFill="1" applyBorder="1" applyAlignment="1">
      <alignment horizontal="left" vertical="center" wrapText="1" indent="1"/>
    </xf>
    <xf numFmtId="38" fontId="15" fillId="7" borderId="16" xfId="2" applyNumberFormat="1" applyFont="1" applyFill="1" applyBorder="1" applyAlignment="1">
      <alignment horizontal="right"/>
    </xf>
    <xf numFmtId="38" fontId="10" fillId="5" borderId="0" xfId="2" applyNumberFormat="1" applyFont="1" applyFill="1" applyAlignment="1">
      <alignment horizontal="right"/>
    </xf>
    <xf numFmtId="38" fontId="15" fillId="7" borderId="17" xfId="2" applyNumberFormat="1" applyFont="1" applyFill="1" applyBorder="1" applyAlignment="1">
      <alignment horizontal="right"/>
    </xf>
    <xf numFmtId="38" fontId="10" fillId="5" borderId="15" xfId="2" applyNumberFormat="1" applyFont="1" applyFill="1" applyBorder="1" applyAlignment="1">
      <alignment horizontal="left" vertical="center" wrapText="1" indent="1"/>
    </xf>
    <xf numFmtId="38" fontId="15" fillId="7" borderId="4" xfId="2" applyNumberFormat="1" applyFont="1" applyFill="1" applyBorder="1" applyAlignment="1">
      <alignment horizontal="right"/>
    </xf>
    <xf numFmtId="38" fontId="10" fillId="5" borderId="17" xfId="2" applyNumberFormat="1" applyFont="1" applyFill="1" applyBorder="1" applyAlignment="1">
      <alignment horizontal="left" vertical="center" wrapText="1" indent="1"/>
    </xf>
    <xf numFmtId="38" fontId="10" fillId="10" borderId="3" xfId="2" applyNumberFormat="1" applyFont="1" applyFill="1" applyBorder="1" applyAlignment="1">
      <alignment horizontal="left" vertical="center" wrapText="1" indent="1"/>
    </xf>
    <xf numFmtId="0" fontId="10" fillId="0" borderId="15" xfId="2" applyFont="1" applyBorder="1" applyAlignment="1">
      <alignment horizontal="left" vertical="center" wrapText="1" indent="1"/>
    </xf>
    <xf numFmtId="38" fontId="10" fillId="0" borderId="15" xfId="2" applyNumberFormat="1" applyFont="1" applyBorder="1" applyAlignment="1">
      <alignment horizontal="right"/>
    </xf>
    <xf numFmtId="38" fontId="10" fillId="0" borderId="17" xfId="2" applyNumberFormat="1" applyFont="1" applyBorder="1" applyAlignment="1">
      <alignment horizontal="right"/>
    </xf>
    <xf numFmtId="38" fontId="10" fillId="0" borderId="16" xfId="2" applyNumberFormat="1" applyFont="1" applyBorder="1" applyAlignment="1">
      <alignment horizontal="right"/>
    </xf>
    <xf numFmtId="38" fontId="15" fillId="0" borderId="17" xfId="2" applyNumberFormat="1" applyFont="1" applyBorder="1" applyAlignment="1">
      <alignment horizontal="right"/>
    </xf>
    <xf numFmtId="38" fontId="10" fillId="0" borderId="15" xfId="2" applyNumberFormat="1" applyFont="1" applyBorder="1" applyAlignment="1">
      <alignment horizontal="left" vertical="center" wrapText="1" indent="1"/>
    </xf>
    <xf numFmtId="0" fontId="10" fillId="7" borderId="10" xfId="2" applyFont="1" applyFill="1" applyBorder="1" applyAlignment="1">
      <alignment horizontal="left" vertical="center" wrapText="1" indent="1"/>
    </xf>
    <xf numFmtId="0" fontId="10" fillId="7" borderId="11" xfId="2" applyFont="1" applyFill="1" applyBorder="1" applyAlignment="1">
      <alignment horizontal="left" vertical="center" wrapText="1" indent="1"/>
    </xf>
    <xf numFmtId="38" fontId="15" fillId="7" borderId="8" xfId="2" applyNumberFormat="1" applyFont="1" applyFill="1" applyBorder="1" applyAlignment="1">
      <alignment horizontal="right"/>
    </xf>
    <xf numFmtId="0" fontId="10" fillId="7" borderId="11" xfId="2" applyFont="1" applyFill="1" applyBorder="1" applyAlignment="1">
      <alignment vertical="center"/>
    </xf>
    <xf numFmtId="0" fontId="10" fillId="7" borderId="5" xfId="2" applyFont="1" applyFill="1" applyBorder="1" applyAlignment="1">
      <alignment vertical="center"/>
    </xf>
    <xf numFmtId="0" fontId="10" fillId="7" borderId="8" xfId="2" applyFont="1" applyFill="1" applyBorder="1" applyAlignment="1">
      <alignment vertical="center"/>
    </xf>
    <xf numFmtId="0" fontId="24" fillId="5" borderId="8" xfId="2" applyFont="1" applyFill="1" applyBorder="1" applyAlignment="1">
      <alignment horizontal="left" vertical="center" wrapText="1" indent="1"/>
    </xf>
    <xf numFmtId="38" fontId="25" fillId="5" borderId="8" xfId="2" applyNumberFormat="1" applyFont="1" applyFill="1" applyBorder="1" applyAlignment="1">
      <alignment horizontal="right"/>
    </xf>
    <xf numFmtId="38" fontId="24" fillId="5" borderId="9" xfId="2" applyNumberFormat="1" applyFont="1" applyFill="1" applyBorder="1" applyAlignment="1">
      <alignment horizontal="right"/>
    </xf>
    <xf numFmtId="38" fontId="24" fillId="5" borderId="4" xfId="2" applyNumberFormat="1" applyFont="1" applyFill="1" applyBorder="1" applyAlignment="1">
      <alignment horizontal="right"/>
    </xf>
    <xf numFmtId="38" fontId="15" fillId="11" borderId="3" xfId="2" applyNumberFormat="1" applyFont="1" applyFill="1" applyBorder="1" applyAlignment="1">
      <alignment horizontal="right"/>
    </xf>
    <xf numFmtId="0" fontId="10" fillId="9" borderId="4" xfId="2" applyFont="1" applyFill="1" applyBorder="1" applyAlignment="1">
      <alignment vertical="center"/>
    </xf>
    <xf numFmtId="169" fontId="24" fillId="5" borderId="15" xfId="2" applyNumberFormat="1" applyFont="1" applyFill="1" applyBorder="1" applyAlignment="1">
      <alignment horizontal="right"/>
    </xf>
    <xf numFmtId="169" fontId="21" fillId="0" borderId="15" xfId="2" applyNumberFormat="1" applyFont="1" applyBorder="1" applyAlignment="1">
      <alignment horizontal="right"/>
    </xf>
    <xf numFmtId="169" fontId="24" fillId="0" borderId="15" xfId="2" applyNumberFormat="1" applyFont="1" applyBorder="1" applyAlignment="1">
      <alignment horizontal="right"/>
    </xf>
    <xf numFmtId="169" fontId="24" fillId="0" borderId="17" xfId="2" applyNumberFormat="1" applyFont="1" applyBorder="1" applyAlignment="1">
      <alignment horizontal="right"/>
    </xf>
    <xf numFmtId="169" fontId="24" fillId="0" borderId="15" xfId="2" applyNumberFormat="1" applyFont="1" applyBorder="1" applyAlignment="1">
      <alignment vertical="center"/>
    </xf>
    <xf numFmtId="169" fontId="10" fillId="9" borderId="9" xfId="2" applyNumberFormat="1" applyFont="1" applyFill="1" applyBorder="1" applyAlignment="1">
      <alignment horizontal="left" vertical="center" wrapText="1" indent="1"/>
    </xf>
    <xf numFmtId="169" fontId="24" fillId="9" borderId="8" xfId="2" applyNumberFormat="1" applyFont="1" applyFill="1" applyBorder="1" applyAlignment="1">
      <alignment horizontal="right"/>
    </xf>
    <xf numFmtId="169" fontId="24" fillId="9" borderId="11" xfId="2" applyNumberFormat="1" applyFont="1" applyFill="1" applyBorder="1" applyAlignment="1">
      <alignment horizontal="right"/>
    </xf>
    <xf numFmtId="169" fontId="24" fillId="9" borderId="8" xfId="2" applyNumberFormat="1" applyFont="1" applyFill="1" applyBorder="1" applyAlignment="1">
      <alignment vertical="center"/>
    </xf>
    <xf numFmtId="169" fontId="15" fillId="0" borderId="9" xfId="2" applyNumberFormat="1" applyFont="1" applyBorder="1" applyAlignment="1">
      <alignment horizontal="left" vertical="center" wrapText="1" indent="1"/>
    </xf>
    <xf numFmtId="169" fontId="15" fillId="5" borderId="9" xfId="2" applyNumberFormat="1" applyFont="1" applyFill="1" applyBorder="1" applyAlignment="1">
      <alignment horizontal="right"/>
    </xf>
    <xf numFmtId="169" fontId="15" fillId="0" borderId="9" xfId="2" applyNumberFormat="1" applyFont="1" applyBorder="1" applyAlignment="1">
      <alignment horizontal="right"/>
    </xf>
    <xf numFmtId="169" fontId="15" fillId="9" borderId="11" xfId="2" applyNumberFormat="1" applyFont="1" applyFill="1" applyBorder="1" applyAlignment="1">
      <alignment horizontal="left" vertical="center" wrapText="1" indent="1"/>
    </xf>
    <xf numFmtId="169" fontId="15" fillId="9" borderId="11" xfId="2" applyNumberFormat="1" applyFont="1" applyFill="1" applyBorder="1" applyAlignment="1">
      <alignment horizontal="right"/>
    </xf>
    <xf numFmtId="169" fontId="15" fillId="9" borderId="8" xfId="2" applyNumberFormat="1" applyFont="1" applyFill="1" applyBorder="1" applyAlignment="1">
      <alignment horizontal="right"/>
    </xf>
    <xf numFmtId="169" fontId="10" fillId="0" borderId="16" xfId="2" applyNumberFormat="1" applyFont="1" applyBorder="1" applyAlignment="1">
      <alignment horizontal="left" vertical="center" wrapText="1" indent="1"/>
    </xf>
    <xf numFmtId="169" fontId="15" fillId="5" borderId="15" xfId="2" applyNumberFormat="1" applyFont="1" applyFill="1" applyBorder="1" applyAlignment="1">
      <alignment horizontal="right"/>
    </xf>
    <xf numFmtId="169" fontId="15" fillId="0" borderId="15" xfId="2" applyNumberFormat="1" applyFont="1" applyBorder="1" applyAlignment="1">
      <alignment horizontal="right"/>
    </xf>
    <xf numFmtId="166" fontId="24" fillId="5" borderId="8" xfId="2" applyNumberFormat="1" applyFont="1" applyFill="1" applyBorder="1" applyAlignment="1">
      <alignment horizontal="right"/>
    </xf>
    <xf numFmtId="166" fontId="24" fillId="0" borderId="3" xfId="5" applyNumberFormat="1" applyFont="1" applyBorder="1" applyAlignment="1">
      <alignment horizontal="right"/>
    </xf>
    <xf numFmtId="166" fontId="24" fillId="0" borderId="10" xfId="5" applyNumberFormat="1" applyFont="1" applyBorder="1" applyAlignment="1">
      <alignment horizontal="right"/>
    </xf>
    <xf numFmtId="166" fontId="24" fillId="0" borderId="3" xfId="5" applyNumberFormat="1" applyFont="1" applyBorder="1" applyAlignment="1">
      <alignment vertical="center"/>
    </xf>
    <xf numFmtId="166" fontId="25" fillId="0" borderId="16" xfId="2" applyNumberFormat="1" applyFont="1" applyBorder="1" applyAlignment="1">
      <alignment horizontal="right"/>
    </xf>
    <xf numFmtId="166" fontId="15" fillId="5" borderId="8" xfId="2" applyNumberFormat="1" applyFont="1" applyFill="1" applyBorder="1" applyAlignment="1">
      <alignment horizontal="right"/>
    </xf>
    <xf numFmtId="169" fontId="10" fillId="5" borderId="3" xfId="2" applyNumberFormat="1" applyFont="1" applyFill="1" applyBorder="1" applyAlignment="1">
      <alignment horizontal="left" vertical="center" wrapText="1" indent="1"/>
    </xf>
    <xf numFmtId="169" fontId="10" fillId="5" borderId="15" xfId="2" applyNumberFormat="1" applyFont="1" applyFill="1" applyBorder="1" applyAlignment="1">
      <alignment horizontal="left" vertical="center" wrapText="1" indent="1"/>
    </xf>
    <xf numFmtId="169" fontId="24" fillId="0" borderId="3" xfId="2" applyNumberFormat="1" applyFont="1" applyBorder="1" applyAlignment="1">
      <alignment horizontal="right"/>
    </xf>
    <xf numFmtId="169" fontId="24" fillId="0" borderId="3" xfId="2" applyNumberFormat="1" applyFont="1" applyBorder="1" applyAlignment="1">
      <alignment vertical="center"/>
    </xf>
    <xf numFmtId="169" fontId="15" fillId="0" borderId="3" xfId="2" applyNumberFormat="1" applyFont="1" applyBorder="1" applyAlignment="1">
      <alignment horizontal="left" vertical="center" wrapText="1" indent="1"/>
    </xf>
    <xf numFmtId="169" fontId="15" fillId="5" borderId="8" xfId="2" applyNumberFormat="1" applyFont="1" applyFill="1" applyBorder="1" applyAlignment="1">
      <alignment horizontal="right"/>
    </xf>
    <xf numFmtId="169" fontId="15" fillId="0" borderId="8" xfId="2" applyNumberFormat="1" applyFont="1" applyBorder="1" applyAlignment="1">
      <alignment horizontal="right"/>
    </xf>
    <xf numFmtId="169" fontId="10" fillId="9" borderId="0" xfId="2" applyNumberFormat="1" applyFont="1" applyFill="1" applyAlignment="1">
      <alignment horizontal="left" vertical="center" wrapText="1" indent="1"/>
    </xf>
    <xf numFmtId="169" fontId="15" fillId="9" borderId="0" xfId="2" applyNumberFormat="1" applyFont="1" applyFill="1" applyAlignment="1">
      <alignment horizontal="right"/>
    </xf>
    <xf numFmtId="169" fontId="15" fillId="9" borderId="7" xfId="2" applyNumberFormat="1" applyFont="1" applyFill="1" applyBorder="1" applyAlignment="1">
      <alignment horizontal="right"/>
    </xf>
    <xf numFmtId="169" fontId="10" fillId="0" borderId="8" xfId="2" applyNumberFormat="1" applyFont="1" applyBorder="1" applyAlignment="1">
      <alignment horizontal="left" vertical="center" wrapText="1" indent="1"/>
    </xf>
    <xf numFmtId="169" fontId="15" fillId="5" borderId="3" xfId="2" applyNumberFormat="1" applyFont="1" applyFill="1" applyBorder="1" applyAlignment="1">
      <alignment horizontal="right"/>
    </xf>
    <xf numFmtId="169" fontId="15" fillId="0" borderId="3" xfId="2" applyNumberFormat="1" applyFont="1" applyBorder="1" applyAlignment="1">
      <alignment horizontal="right"/>
    </xf>
    <xf numFmtId="166" fontId="15" fillId="5" borderId="3" xfId="2" applyNumberFormat="1" applyFont="1" applyFill="1" applyBorder="1" applyAlignment="1">
      <alignment horizontal="right"/>
    </xf>
    <xf numFmtId="168" fontId="15" fillId="4" borderId="3" xfId="2" applyNumberFormat="1" applyFont="1" applyFill="1" applyBorder="1" applyAlignment="1">
      <alignment horizontal="center" vertical="center"/>
    </xf>
    <xf numFmtId="168" fontId="15" fillId="0" borderId="3" xfId="2" applyNumberFormat="1" applyFont="1" applyBorder="1" applyAlignment="1">
      <alignment horizontal="right"/>
    </xf>
    <xf numFmtId="168" fontId="9" fillId="9" borderId="0" xfId="2" applyNumberFormat="1" applyFill="1"/>
    <xf numFmtId="165" fontId="10" fillId="0" borderId="15" xfId="5" applyNumberFormat="1" applyFont="1" applyBorder="1" applyAlignment="1">
      <alignment horizontal="left" vertical="center"/>
    </xf>
    <xf numFmtId="165" fontId="10" fillId="0" borderId="17" xfId="5" applyNumberFormat="1" applyFont="1" applyBorder="1" applyAlignment="1">
      <alignment horizontal="left" vertical="center"/>
    </xf>
    <xf numFmtId="165" fontId="10" fillId="0" borderId="15" xfId="5" applyNumberFormat="1" applyFont="1" applyBorder="1" applyAlignment="1">
      <alignment horizontal="left" vertical="center" wrapText="1"/>
    </xf>
    <xf numFmtId="38" fontId="10" fillId="5" borderId="17" xfId="2" applyNumberFormat="1" applyFont="1" applyFill="1" applyBorder="1" applyAlignment="1">
      <alignment horizontal="center" vertical="center" wrapText="1"/>
    </xf>
    <xf numFmtId="0" fontId="9" fillId="0" borderId="0" xfId="2"/>
    <xf numFmtId="0" fontId="31" fillId="0" borderId="0" xfId="2" applyFont="1"/>
    <xf numFmtId="0" fontId="31" fillId="0" borderId="0" xfId="2" applyFont="1" applyAlignment="1">
      <alignment wrapText="1"/>
    </xf>
    <xf numFmtId="0" fontId="15" fillId="8" borderId="5" xfId="2" applyFont="1" applyFill="1" applyBorder="1" applyAlignment="1">
      <alignment horizontal="center" vertical="center"/>
    </xf>
    <xf numFmtId="0" fontId="15" fillId="10" borderId="10" xfId="2" applyFont="1" applyFill="1" applyBorder="1" applyAlignment="1">
      <alignment horizontal="left" vertical="center" wrapText="1" indent="1"/>
    </xf>
    <xf numFmtId="0" fontId="9" fillId="0" borderId="11" xfId="2" applyBorder="1" applyAlignment="1">
      <alignment horizontal="left" vertical="center" wrapText="1" indent="1"/>
    </xf>
    <xf numFmtId="0" fontId="9" fillId="0" borderId="8" xfId="2" applyBorder="1" applyAlignment="1">
      <alignment horizontal="left" vertical="center" wrapText="1" indent="1"/>
    </xf>
    <xf numFmtId="38" fontId="10" fillId="5" borderId="14" xfId="2" applyNumberFormat="1" applyFont="1" applyFill="1" applyBorder="1" applyAlignment="1">
      <alignment horizontal="center" vertical="center" wrapText="1"/>
    </xf>
    <xf numFmtId="0" fontId="10" fillId="5" borderId="0" xfId="2" applyFont="1" applyFill="1" applyAlignment="1">
      <alignment horizontal="center" vertical="center" wrapText="1"/>
    </xf>
    <xf numFmtId="38" fontId="10" fillId="5" borderId="0" xfId="2" applyNumberFormat="1" applyFont="1" applyFill="1" applyAlignment="1">
      <alignment horizontal="center"/>
    </xf>
    <xf numFmtId="0" fontId="10" fillId="5" borderId="17" xfId="2" applyFont="1" applyFill="1" applyBorder="1" applyAlignment="1">
      <alignment horizontal="center" vertical="center" wrapText="1"/>
    </xf>
    <xf numFmtId="0" fontId="10" fillId="5" borderId="5" xfId="2" applyFont="1" applyFill="1" applyBorder="1" applyAlignment="1">
      <alignment horizontal="center" vertical="center" wrapText="1"/>
    </xf>
    <xf numFmtId="38" fontId="10" fillId="5" borderId="10" xfId="2" applyNumberFormat="1" applyFont="1" applyFill="1" applyBorder="1" applyAlignment="1">
      <alignment horizontal="center"/>
    </xf>
    <xf numFmtId="38" fontId="10" fillId="5" borderId="11" xfId="2" applyNumberFormat="1" applyFont="1" applyFill="1" applyBorder="1" applyAlignment="1">
      <alignment horizontal="center"/>
    </xf>
    <xf numFmtId="38" fontId="10" fillId="5" borderId="8" xfId="2" applyNumberFormat="1" applyFont="1" applyFill="1" applyBorder="1" applyAlignment="1">
      <alignment horizontal="center"/>
    </xf>
    <xf numFmtId="38" fontId="10" fillId="5" borderId="5" xfId="2" applyNumberFormat="1" applyFont="1" applyFill="1" applyBorder="1" applyAlignment="1">
      <alignment horizontal="center"/>
    </xf>
    <xf numFmtId="0" fontId="15"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15" fillId="0" borderId="5" xfId="2" applyFont="1" applyBorder="1" applyAlignment="1">
      <alignment horizontal="center" vertical="center"/>
    </xf>
    <xf numFmtId="3" fontId="15" fillId="0" borderId="5" xfId="2" applyNumberFormat="1" applyFont="1" applyBorder="1" applyAlignment="1">
      <alignment horizontal="center" vertical="center"/>
    </xf>
    <xf numFmtId="3" fontId="10" fillId="0" borderId="5" xfId="2" applyNumberFormat="1" applyFont="1" applyBorder="1" applyAlignment="1">
      <alignment horizontal="center" vertical="center"/>
    </xf>
    <xf numFmtId="0" fontId="10" fillId="0" borderId="5" xfId="2" applyFont="1" applyBorder="1" applyAlignment="1">
      <alignment horizontal="center" vertical="center"/>
    </xf>
    <xf numFmtId="1" fontId="10" fillId="5" borderId="13" xfId="2" applyNumberFormat="1" applyFont="1" applyFill="1" applyBorder="1" applyAlignment="1">
      <alignment horizontal="center" vertical="center" wrapText="1"/>
    </xf>
    <xf numFmtId="1" fontId="10" fillId="5" borderId="12" xfId="2" applyNumberFormat="1" applyFont="1" applyFill="1" applyBorder="1" applyAlignment="1">
      <alignment horizontal="center" vertical="center" wrapText="1"/>
    </xf>
    <xf numFmtId="38" fontId="10" fillId="5" borderId="13" xfId="2" applyNumberFormat="1" applyFont="1" applyFill="1" applyBorder="1" applyAlignment="1">
      <alignment horizontal="center"/>
    </xf>
    <xf numFmtId="38" fontId="10" fillId="5" borderId="12" xfId="2" applyNumberFormat="1" applyFont="1" applyFill="1" applyBorder="1" applyAlignment="1">
      <alignment horizontal="center"/>
    </xf>
    <xf numFmtId="38" fontId="10" fillId="5" borderId="9" xfId="2" applyNumberFormat="1" applyFont="1" applyFill="1" applyBorder="1" applyAlignment="1">
      <alignment horizontal="center"/>
    </xf>
  </cellXfs>
  <cellStyles count="8">
    <cellStyle name="Comma 2" xfId="5" xr:uid="{A9546C0D-E684-4F89-A7DF-412A91CD3EC0}"/>
    <cellStyle name="Comma 2 2" xfId="7" xr:uid="{15121F45-CFA4-41DB-A498-43DF9AFF7F03}"/>
    <cellStyle name="Hyperlink" xfId="4" builtinId="8"/>
    <cellStyle name="Normal" xfId="0" builtinId="0"/>
    <cellStyle name="Normal 2" xfId="2" xr:uid="{449C457F-BEB3-4C1A-B180-F8903414B037}"/>
    <cellStyle name="Normal 2 2" xfId="3" xr:uid="{5BD4CAED-F98B-4BF5-B743-566E7AD30E69}"/>
    <cellStyle name="Normal 3" xfId="1" xr:uid="{B7A2FACE-7B50-457E-BB6F-2D0B5A843D06}"/>
    <cellStyle name="Percent 2" xfId="6" xr:uid="{9FF4E502-58C5-4F71-B419-7202B9E8BF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354C2EFC-F3BC-487F-AAE1-E8009AD3778D}"/>
            </a:ext>
          </a:extLst>
        </xdr:cNvPr>
        <xdr:cNvSpPr txBox="1"/>
      </xdr:nvSpPr>
      <xdr:spPr>
        <a:xfrm>
          <a:off x="104028" y="1476375"/>
          <a:ext cx="7199032" cy="1826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a:extLst>
            <a:ext uri="{FF2B5EF4-FFF2-40B4-BE49-F238E27FC236}">
              <a16:creationId xmlns:a16="http://schemas.microsoft.com/office/drawing/2014/main" id="{0B582DD0-0D12-49F7-9129-2B6C51634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7225" y="0"/>
          <a:ext cx="1102149" cy="961513"/>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164588</xdr:rowOff>
    </xdr:to>
    <xdr:pic>
      <xdr:nvPicPr>
        <xdr:cNvPr id="2" name="Picture 1">
          <a:extLst>
            <a:ext uri="{FF2B5EF4-FFF2-40B4-BE49-F238E27FC236}">
              <a16:creationId xmlns:a16="http://schemas.microsoft.com/office/drawing/2014/main" id="{C1C7414D-FA18-4D8F-A767-C7B187B1D5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72650" y="0"/>
          <a:ext cx="1102149" cy="964688"/>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1E9E5821-69A2-48D9-971A-85A68B769D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5775" y="74083"/>
          <a:ext cx="1102149" cy="961513"/>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F9458EF4-B4F7-4638-AED8-51695AFC3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0650" y="74083"/>
          <a:ext cx="1102149" cy="961513"/>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a:extLst>
            <a:ext uri="{FF2B5EF4-FFF2-40B4-BE49-F238E27FC236}">
              <a16:creationId xmlns:a16="http://schemas.microsoft.com/office/drawing/2014/main" id="{27749587-4EE6-4370-8A4B-EEFB99C253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7225" y="0"/>
          <a:ext cx="1102149" cy="961513"/>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164588</xdr:rowOff>
    </xdr:to>
    <xdr:pic>
      <xdr:nvPicPr>
        <xdr:cNvPr id="2" name="Picture 1">
          <a:extLst>
            <a:ext uri="{FF2B5EF4-FFF2-40B4-BE49-F238E27FC236}">
              <a16:creationId xmlns:a16="http://schemas.microsoft.com/office/drawing/2014/main" id="{8CF84D87-EB36-4F4D-9F29-48BB595F94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72650" y="0"/>
          <a:ext cx="1102149" cy="964688"/>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3CBAAC63-DC17-429C-B6BE-2096087360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5775" y="74083"/>
          <a:ext cx="1102149" cy="961513"/>
        </a:xfrm>
        <a:prstGeom prst="rect">
          <a:avLst/>
        </a:prstGeom>
        <a:noFill/>
        <a:ln w="9525">
          <a:noFill/>
          <a:miter lim="800000"/>
          <a:headEnd/>
          <a:tailEnd/>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AF4E9E53-C8A7-42EC-AA81-9C16FFF78C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0650" y="74083"/>
          <a:ext cx="1102149" cy="961513"/>
        </a:xfrm>
        <a:prstGeom prst="rect">
          <a:avLst/>
        </a:prstGeom>
        <a:noFill/>
        <a:ln w="9525">
          <a:noFill/>
          <a:miter lim="800000"/>
          <a:headEnd/>
          <a:tailEnd/>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a:extLst>
            <a:ext uri="{FF2B5EF4-FFF2-40B4-BE49-F238E27FC236}">
              <a16:creationId xmlns:a16="http://schemas.microsoft.com/office/drawing/2014/main" id="{278FA290-3858-4EB0-9D95-A1E9999E3E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7225" y="0"/>
          <a:ext cx="1102149" cy="961513"/>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164588</xdr:rowOff>
    </xdr:to>
    <xdr:pic>
      <xdr:nvPicPr>
        <xdr:cNvPr id="2" name="Picture 1">
          <a:extLst>
            <a:ext uri="{FF2B5EF4-FFF2-40B4-BE49-F238E27FC236}">
              <a16:creationId xmlns:a16="http://schemas.microsoft.com/office/drawing/2014/main" id="{41E5388B-93BD-4C82-8FDD-DEA9C56C11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72650" y="0"/>
          <a:ext cx="1102149" cy="9646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1455632</xdr:colOff>
      <xdr:row>5</xdr:row>
      <xdr:rowOff>130977</xdr:rowOff>
    </xdr:to>
    <xdr:pic>
      <xdr:nvPicPr>
        <xdr:cNvPr id="2" name="Picture 1">
          <a:extLst>
            <a:ext uri="{FF2B5EF4-FFF2-40B4-BE49-F238E27FC236}">
              <a16:creationId xmlns:a16="http://schemas.microsoft.com/office/drawing/2014/main" id="{DD5A992D-883A-4DAE-B116-F09821EEC6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3022"/>
          <a:ext cx="1096857" cy="96998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1F5E4CFD-5249-4600-B33E-5B13BAD10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5775" y="74083"/>
          <a:ext cx="1102149" cy="961513"/>
        </a:xfrm>
        <a:prstGeom prst="rect">
          <a:avLst/>
        </a:prstGeom>
        <a:noFill/>
        <a:ln w="9525">
          <a:noFill/>
          <a:miter lim="800000"/>
          <a:headEnd/>
          <a:tailEnd/>
        </a:ln>
      </xdr:spPr>
    </xdr:pic>
    <xdr:clientData/>
  </xdr:oneCellAnchor>
</xdr:wsDr>
</file>

<file path=xl/drawings/drawing21.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40CF083C-836A-442C-A917-4C1655FA2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0650" y="74083"/>
          <a:ext cx="1102149" cy="961513"/>
        </a:xfrm>
        <a:prstGeom prst="rect">
          <a:avLst/>
        </a:prstGeom>
        <a:noFill/>
        <a:ln w="9525">
          <a:noFill/>
          <a:miter lim="800000"/>
          <a:headEnd/>
          <a:tailEnd/>
        </a:ln>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a:extLst>
            <a:ext uri="{FF2B5EF4-FFF2-40B4-BE49-F238E27FC236}">
              <a16:creationId xmlns:a16="http://schemas.microsoft.com/office/drawing/2014/main" id="{FCDE4FA8-70ED-4B3D-89B9-F8ED32899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7225" y="0"/>
          <a:ext cx="1102149" cy="96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164588</xdr:rowOff>
    </xdr:to>
    <xdr:pic>
      <xdr:nvPicPr>
        <xdr:cNvPr id="2" name="Picture 1">
          <a:extLst>
            <a:ext uri="{FF2B5EF4-FFF2-40B4-BE49-F238E27FC236}">
              <a16:creationId xmlns:a16="http://schemas.microsoft.com/office/drawing/2014/main" id="{6A6AE068-BD94-454F-BC5B-FD00AD97DC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72650" y="0"/>
          <a:ext cx="1102149" cy="96468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16D66BA5-C0F8-488E-9768-ADFE0021F7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5775"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8266F084-7F66-4F2D-9D12-FD53431F2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065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a:extLst>
            <a:ext uri="{FF2B5EF4-FFF2-40B4-BE49-F238E27FC236}">
              <a16:creationId xmlns:a16="http://schemas.microsoft.com/office/drawing/2014/main" id="{E96D0258-080C-456A-9920-13A200B5C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7225" y="0"/>
          <a:ext cx="1102149" cy="96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164588</xdr:rowOff>
    </xdr:to>
    <xdr:pic>
      <xdr:nvPicPr>
        <xdr:cNvPr id="2" name="Picture 1">
          <a:extLst>
            <a:ext uri="{FF2B5EF4-FFF2-40B4-BE49-F238E27FC236}">
              <a16:creationId xmlns:a16="http://schemas.microsoft.com/office/drawing/2014/main" id="{69DBC206-1BFA-4238-BD35-AC1A8C1D83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72650" y="0"/>
          <a:ext cx="1102149" cy="964688"/>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0B773E41-04A3-4BEB-BE26-176DBB6D95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5775" y="74083"/>
          <a:ext cx="1102149" cy="961513"/>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a:extLst>
            <a:ext uri="{FF2B5EF4-FFF2-40B4-BE49-F238E27FC236}">
              <a16:creationId xmlns:a16="http://schemas.microsoft.com/office/drawing/2014/main" id="{0F9B9682-C0FB-488B-A8DE-CF058CB8E1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0650" y="74083"/>
          <a:ext cx="1102149" cy="96151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espower.sharepoint.com/Portfolio%20and%20Transmission%20Projects/2023%20-%20PWP%20-%20IRP/General%20Research/Old%20POU%20Guidelines/POU%20Standard%20Tables_EnCompass.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ontrols"/>
      <sheetName val="CRAT"/>
      <sheetName val="EBT"/>
      <sheetName val="GEAT"/>
      <sheetName val="RPT"/>
      <sheetName val="Company Annual"/>
      <sheetName val="Resource Annual"/>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hyperlink" Target="mailto:rcastro@cityofpasadena.net" TargetMode="External"/><Relationship Id="rId2" Type="http://schemas.openxmlformats.org/officeDocument/2006/relationships/hyperlink" Target="mailto:rcastro@cityofpasadena.net" TargetMode="External"/><Relationship Id="rId1" Type="http://schemas.openxmlformats.org/officeDocument/2006/relationships/hyperlink" Target="mailto:jhormozi@cityofpasadena.ne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hormozi@cityofpasadena.net"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E232-DF15-4EE5-999D-C0CC6CC0E4C2}">
  <sheetPr>
    <pageSetUpPr fitToPage="1"/>
  </sheetPr>
  <dimension ref="A1:A17"/>
  <sheetViews>
    <sheetView view="pageBreakPreview" topLeftCell="A16" zoomScale="85" zoomScaleNormal="100" zoomScaleSheetLayoutView="85" workbookViewId="0">
      <selection activeCell="F13" sqref="F13"/>
    </sheetView>
  </sheetViews>
  <sheetFormatPr defaultRowHeight="15.5" x14ac:dyDescent="0.35"/>
  <cols>
    <col min="1" max="1" width="106.81640625" style="2" customWidth="1"/>
    <col min="2" max="2" width="15.81640625" style="2" customWidth="1"/>
    <col min="3" max="4" width="8.7265625" style="2"/>
    <col min="5" max="5" width="12.54296875" style="2" customWidth="1"/>
    <col min="6" max="6" width="8.7265625" style="2"/>
    <col min="7" max="7" width="15.453125" style="2" bestFit="1" customWidth="1"/>
    <col min="8" max="8" width="16.7265625" style="2" bestFit="1" customWidth="1"/>
    <col min="9" max="256" width="8.7265625" style="2"/>
    <col min="257" max="257" width="102.26953125" style="2" bestFit="1" customWidth="1"/>
    <col min="258" max="512" width="8.7265625" style="2"/>
    <col min="513" max="513" width="102.26953125" style="2" bestFit="1" customWidth="1"/>
    <col min="514" max="768" width="8.7265625" style="2"/>
    <col min="769" max="769" width="102.26953125" style="2" bestFit="1" customWidth="1"/>
    <col min="770" max="1024" width="8.7265625" style="2"/>
    <col min="1025" max="1025" width="102.26953125" style="2" bestFit="1" customWidth="1"/>
    <col min="1026" max="1280" width="8.7265625" style="2"/>
    <col min="1281" max="1281" width="102.26953125" style="2" bestFit="1" customWidth="1"/>
    <col min="1282" max="1536" width="8.7265625" style="2"/>
    <col min="1537" max="1537" width="102.26953125" style="2" bestFit="1" customWidth="1"/>
    <col min="1538" max="1792" width="8.7265625" style="2"/>
    <col min="1793" max="1793" width="102.26953125" style="2" bestFit="1" customWidth="1"/>
    <col min="1794" max="2048" width="8.7265625" style="2"/>
    <col min="2049" max="2049" width="102.26953125" style="2" bestFit="1" customWidth="1"/>
    <col min="2050" max="2304" width="8.7265625" style="2"/>
    <col min="2305" max="2305" width="102.26953125" style="2" bestFit="1" customWidth="1"/>
    <col min="2306" max="2560" width="8.7265625" style="2"/>
    <col min="2561" max="2561" width="102.26953125" style="2" bestFit="1" customWidth="1"/>
    <col min="2562" max="2816" width="8.7265625" style="2"/>
    <col min="2817" max="2817" width="102.26953125" style="2" bestFit="1" customWidth="1"/>
    <col min="2818" max="3072" width="8.7265625" style="2"/>
    <col min="3073" max="3073" width="102.26953125" style="2" bestFit="1" customWidth="1"/>
    <col min="3074" max="3328" width="8.7265625" style="2"/>
    <col min="3329" max="3329" width="102.26953125" style="2" bestFit="1" customWidth="1"/>
    <col min="3330" max="3584" width="8.7265625" style="2"/>
    <col min="3585" max="3585" width="102.26953125" style="2" bestFit="1" customWidth="1"/>
    <col min="3586" max="3840" width="8.7265625" style="2"/>
    <col min="3841" max="3841" width="102.26953125" style="2" bestFit="1" customWidth="1"/>
    <col min="3842" max="4096" width="8.7265625" style="2"/>
    <col min="4097" max="4097" width="102.26953125" style="2" bestFit="1" customWidth="1"/>
    <col min="4098" max="4352" width="8.7265625" style="2"/>
    <col min="4353" max="4353" width="102.26953125" style="2" bestFit="1" customWidth="1"/>
    <col min="4354" max="4608" width="8.7265625" style="2"/>
    <col min="4609" max="4609" width="102.26953125" style="2" bestFit="1" customWidth="1"/>
    <col min="4610" max="4864" width="8.7265625" style="2"/>
    <col min="4865" max="4865" width="102.26953125" style="2" bestFit="1" customWidth="1"/>
    <col min="4866" max="5120" width="8.7265625" style="2"/>
    <col min="5121" max="5121" width="102.26953125" style="2" bestFit="1" customWidth="1"/>
    <col min="5122" max="5376" width="8.7265625" style="2"/>
    <col min="5377" max="5377" width="102.26953125" style="2" bestFit="1" customWidth="1"/>
    <col min="5378" max="5632" width="8.7265625" style="2"/>
    <col min="5633" max="5633" width="102.26953125" style="2" bestFit="1" customWidth="1"/>
    <col min="5634" max="5888" width="8.7265625" style="2"/>
    <col min="5889" max="5889" width="102.26953125" style="2" bestFit="1" customWidth="1"/>
    <col min="5890" max="6144" width="8.7265625" style="2"/>
    <col min="6145" max="6145" width="102.26953125" style="2" bestFit="1" customWidth="1"/>
    <col min="6146" max="6400" width="8.7265625" style="2"/>
    <col min="6401" max="6401" width="102.26953125" style="2" bestFit="1" customWidth="1"/>
    <col min="6402" max="6656" width="8.7265625" style="2"/>
    <col min="6657" max="6657" width="102.26953125" style="2" bestFit="1" customWidth="1"/>
    <col min="6658" max="6912" width="8.7265625" style="2"/>
    <col min="6913" max="6913" width="102.26953125" style="2" bestFit="1" customWidth="1"/>
    <col min="6914" max="7168" width="8.7265625" style="2"/>
    <col min="7169" max="7169" width="102.26953125" style="2" bestFit="1" customWidth="1"/>
    <col min="7170" max="7424" width="8.7265625" style="2"/>
    <col min="7425" max="7425" width="102.26953125" style="2" bestFit="1" customWidth="1"/>
    <col min="7426" max="7680" width="8.7265625" style="2"/>
    <col min="7681" max="7681" width="102.26953125" style="2" bestFit="1" customWidth="1"/>
    <col min="7682" max="7936" width="8.7265625" style="2"/>
    <col min="7937" max="7937" width="102.26953125" style="2" bestFit="1" customWidth="1"/>
    <col min="7938" max="8192" width="8.7265625" style="2"/>
    <col min="8193" max="8193" width="102.26953125" style="2" bestFit="1" customWidth="1"/>
    <col min="8194" max="8448" width="8.7265625" style="2"/>
    <col min="8449" max="8449" width="102.26953125" style="2" bestFit="1" customWidth="1"/>
    <col min="8450" max="8704" width="8.7265625" style="2"/>
    <col min="8705" max="8705" width="102.26953125" style="2" bestFit="1" customWidth="1"/>
    <col min="8706" max="8960" width="8.7265625" style="2"/>
    <col min="8961" max="8961" width="102.26953125" style="2" bestFit="1" customWidth="1"/>
    <col min="8962" max="9216" width="8.7265625" style="2"/>
    <col min="9217" max="9217" width="102.26953125" style="2" bestFit="1" customWidth="1"/>
    <col min="9218" max="9472" width="8.7265625" style="2"/>
    <col min="9473" max="9473" width="102.26953125" style="2" bestFit="1" customWidth="1"/>
    <col min="9474" max="9728" width="8.7265625" style="2"/>
    <col min="9729" max="9729" width="102.26953125" style="2" bestFit="1" customWidth="1"/>
    <col min="9730" max="9984" width="8.7265625" style="2"/>
    <col min="9985" max="9985" width="102.26953125" style="2" bestFit="1" customWidth="1"/>
    <col min="9986" max="10240" width="8.7265625" style="2"/>
    <col min="10241" max="10241" width="102.26953125" style="2" bestFit="1" customWidth="1"/>
    <col min="10242" max="10496" width="8.7265625" style="2"/>
    <col min="10497" max="10497" width="102.26953125" style="2" bestFit="1" customWidth="1"/>
    <col min="10498" max="10752" width="8.7265625" style="2"/>
    <col min="10753" max="10753" width="102.26953125" style="2" bestFit="1" customWidth="1"/>
    <col min="10754" max="11008" width="8.7265625" style="2"/>
    <col min="11009" max="11009" width="102.26953125" style="2" bestFit="1" customWidth="1"/>
    <col min="11010" max="11264" width="8.7265625" style="2"/>
    <col min="11265" max="11265" width="102.26953125" style="2" bestFit="1" customWidth="1"/>
    <col min="11266" max="11520" width="8.7265625" style="2"/>
    <col min="11521" max="11521" width="102.26953125" style="2" bestFit="1" customWidth="1"/>
    <col min="11522" max="11776" width="8.7265625" style="2"/>
    <col min="11777" max="11777" width="102.26953125" style="2" bestFit="1" customWidth="1"/>
    <col min="11778" max="12032" width="8.7265625" style="2"/>
    <col min="12033" max="12033" width="102.26953125" style="2" bestFit="1" customWidth="1"/>
    <col min="12034" max="12288" width="8.7265625" style="2"/>
    <col min="12289" max="12289" width="102.26953125" style="2" bestFit="1" customWidth="1"/>
    <col min="12290" max="12544" width="8.7265625" style="2"/>
    <col min="12545" max="12545" width="102.26953125" style="2" bestFit="1" customWidth="1"/>
    <col min="12546" max="12800" width="8.7265625" style="2"/>
    <col min="12801" max="12801" width="102.26953125" style="2" bestFit="1" customWidth="1"/>
    <col min="12802" max="13056" width="8.7265625" style="2"/>
    <col min="13057" max="13057" width="102.26953125" style="2" bestFit="1" customWidth="1"/>
    <col min="13058" max="13312" width="8.7265625" style="2"/>
    <col min="13313" max="13313" width="102.26953125" style="2" bestFit="1" customWidth="1"/>
    <col min="13314" max="13568" width="8.7265625" style="2"/>
    <col min="13569" max="13569" width="102.26953125" style="2" bestFit="1" customWidth="1"/>
    <col min="13570" max="13824" width="8.7265625" style="2"/>
    <col min="13825" max="13825" width="102.26953125" style="2" bestFit="1" customWidth="1"/>
    <col min="13826" max="14080" width="8.7265625" style="2"/>
    <col min="14081" max="14081" width="102.26953125" style="2" bestFit="1" customWidth="1"/>
    <col min="14082" max="14336" width="8.7265625" style="2"/>
    <col min="14337" max="14337" width="102.26953125" style="2" bestFit="1" customWidth="1"/>
    <col min="14338" max="14592" width="8.7265625" style="2"/>
    <col min="14593" max="14593" width="102.26953125" style="2" bestFit="1" customWidth="1"/>
    <col min="14594" max="14848" width="8.7265625" style="2"/>
    <col min="14849" max="14849" width="102.26953125" style="2" bestFit="1" customWidth="1"/>
    <col min="14850" max="15104" width="8.7265625" style="2"/>
    <col min="15105" max="15105" width="102.26953125" style="2" bestFit="1" customWidth="1"/>
    <col min="15106" max="15360" width="8.7265625" style="2"/>
    <col min="15361" max="15361" width="102.26953125" style="2" bestFit="1" customWidth="1"/>
    <col min="15362" max="15616" width="8.7265625" style="2"/>
    <col min="15617" max="15617" width="102.26953125" style="2" bestFit="1" customWidth="1"/>
    <col min="15618" max="15872" width="8.7265625" style="2"/>
    <col min="15873" max="15873" width="102.26953125" style="2" bestFit="1" customWidth="1"/>
    <col min="15874" max="16128" width="8.7265625" style="2"/>
    <col min="16129" max="16129" width="102.26953125" style="2" bestFit="1" customWidth="1"/>
    <col min="16130" max="16384" width="8.7265625" style="2"/>
  </cols>
  <sheetData>
    <row r="1" spans="1:1" ht="87" customHeight="1" x14ac:dyDescent="0.35">
      <c r="A1" s="1" t="s">
        <v>0</v>
      </c>
    </row>
    <row r="2" spans="1:1" ht="29.25" customHeight="1" x14ac:dyDescent="0.35">
      <c r="A2" s="3"/>
    </row>
    <row r="3" spans="1:1" ht="10.5" customHeight="1" x14ac:dyDescent="0.35"/>
    <row r="4" spans="1:1" ht="11.25" customHeight="1" x14ac:dyDescent="0.35"/>
    <row r="8" spans="1:1" x14ac:dyDescent="0.35">
      <c r="A8" s="4"/>
    </row>
    <row r="11" spans="1:1" ht="30.75" customHeight="1" x14ac:dyDescent="0.35"/>
    <row r="12" spans="1:1" ht="19.5" customHeight="1" x14ac:dyDescent="0.35">
      <c r="A12" s="5" t="s">
        <v>1</v>
      </c>
    </row>
    <row r="13" spans="1:1" ht="58.5" customHeight="1" x14ac:dyDescent="0.35">
      <c r="A13" s="6" t="s">
        <v>2</v>
      </c>
    </row>
    <row r="14" spans="1:1" ht="46.5" x14ac:dyDescent="0.35">
      <c r="A14" s="7" t="s">
        <v>3</v>
      </c>
    </row>
    <row r="15" spans="1:1" ht="51" customHeight="1" x14ac:dyDescent="0.35">
      <c r="A15" s="6" t="s">
        <v>4</v>
      </c>
    </row>
    <row r="16" spans="1:1" ht="65.25" customHeight="1" x14ac:dyDescent="0.35">
      <c r="A16" s="7" t="s">
        <v>5</v>
      </c>
    </row>
    <row r="17" spans="1:1" ht="45" customHeight="1" x14ac:dyDescent="0.35">
      <c r="A17" s="7" t="s">
        <v>6</v>
      </c>
    </row>
  </sheetData>
  <printOptions horizontalCentered="1"/>
  <pageMargins left="0.75" right="0.75" top="1" bottom="1" header="0.5" footer="0.5"/>
  <pageSetup scale="8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E5BFC-32E4-47A6-BB91-5DCF4317BA56}">
  <sheetPr>
    <tabColor theme="9" tint="0.59999389629810485"/>
    <pageSetUpPr fitToPage="1"/>
  </sheetPr>
  <dimension ref="A1:U36"/>
  <sheetViews>
    <sheetView showGridLines="0" view="pageBreakPreview" zoomScaleNormal="55" zoomScaleSheetLayoutView="100" workbookViewId="0">
      <selection activeCell="F48" sqref="F48"/>
    </sheetView>
  </sheetViews>
  <sheetFormatPr defaultColWidth="10.26953125" defaultRowHeight="15.5" x14ac:dyDescent="0.35"/>
  <cols>
    <col min="1" max="1" width="10.26953125" style="160"/>
    <col min="2" max="2" width="92" style="28" customWidth="1"/>
    <col min="3" max="3" width="21.81640625" style="28" customWidth="1"/>
    <col min="4" max="5" width="11.1796875" style="28" customWidth="1"/>
    <col min="6" max="10" width="11.1796875" style="29" customWidth="1"/>
    <col min="11" max="12" width="12.453125" style="29" bestFit="1" customWidth="1"/>
    <col min="13" max="13" width="11.1796875" style="29" customWidth="1"/>
    <col min="14" max="16" width="12.453125" style="29" bestFit="1" customWidth="1"/>
    <col min="17" max="17" width="10.54296875" style="29" customWidth="1"/>
    <col min="18" max="20" width="10.54296875" style="27" customWidth="1"/>
    <col min="21" max="21" width="12.54296875" style="27" customWidth="1"/>
    <col min="22" max="133" width="8.1796875" style="27" customWidth="1"/>
    <col min="134" max="16384" width="10.26953125" style="27"/>
  </cols>
  <sheetData>
    <row r="1" spans="1:20" x14ac:dyDescent="0.35">
      <c r="B1" s="8" t="s">
        <v>7</v>
      </c>
      <c r="P1" s="27"/>
      <c r="Q1" s="27"/>
    </row>
    <row r="2" spans="1:20" x14ac:dyDescent="0.35">
      <c r="B2" s="8" t="s">
        <v>8</v>
      </c>
      <c r="P2" s="27"/>
      <c r="Q2" s="27"/>
    </row>
    <row r="3" spans="1:20" s="30" customFormat="1" x14ac:dyDescent="0.35">
      <c r="A3" s="160"/>
      <c r="B3" s="12" t="s">
        <v>9</v>
      </c>
      <c r="C3" s="32"/>
      <c r="D3" s="32"/>
      <c r="E3" s="32"/>
    </row>
    <row r="4" spans="1:20" s="30" customFormat="1" x14ac:dyDescent="0.35">
      <c r="A4" s="160"/>
      <c r="B4" s="33" t="s">
        <v>385</v>
      </c>
      <c r="C4" s="34"/>
      <c r="D4" s="34"/>
      <c r="E4" s="34"/>
    </row>
    <row r="5" spans="1:20" s="30" customFormat="1" x14ac:dyDescent="0.35">
      <c r="A5" s="160"/>
      <c r="B5" s="14" t="s">
        <v>386</v>
      </c>
      <c r="C5" s="404"/>
      <c r="D5" s="34"/>
      <c r="E5" s="34"/>
    </row>
    <row r="6" spans="1:20" s="30" customFormat="1" x14ac:dyDescent="0.35">
      <c r="A6" s="160"/>
      <c r="B6" s="34"/>
      <c r="C6" s="404"/>
      <c r="D6" s="34"/>
      <c r="E6" s="34"/>
    </row>
    <row r="7" spans="1:20" s="30" customFormat="1" ht="15.75" customHeight="1" x14ac:dyDescent="0.35">
      <c r="A7" s="160"/>
      <c r="B7" s="35" t="s">
        <v>413</v>
      </c>
      <c r="C7" s="404"/>
      <c r="D7" s="28"/>
      <c r="E7" s="28"/>
      <c r="F7" s="37"/>
      <c r="I7" s="38"/>
      <c r="J7" s="38"/>
      <c r="K7" s="38"/>
      <c r="L7" s="38"/>
      <c r="M7" s="38"/>
      <c r="N7" s="38"/>
      <c r="O7" s="38"/>
      <c r="P7" s="38"/>
      <c r="Q7" s="38"/>
    </row>
    <row r="8" spans="1:20" s="30" customFormat="1" x14ac:dyDescent="0.35">
      <c r="A8" s="160"/>
      <c r="B8" s="8"/>
      <c r="C8" s="36" t="s">
        <v>387</v>
      </c>
      <c r="D8" s="12" t="s">
        <v>209</v>
      </c>
      <c r="E8" s="8"/>
      <c r="F8" s="39"/>
      <c r="G8" s="39"/>
      <c r="H8" s="39"/>
      <c r="I8" s="39"/>
      <c r="J8" s="45"/>
      <c r="K8" s="44"/>
      <c r="L8" s="44"/>
      <c r="M8" s="44"/>
      <c r="N8" s="44"/>
      <c r="O8" s="44"/>
      <c r="P8" s="44"/>
      <c r="Q8" s="44"/>
      <c r="R8" s="45"/>
      <c r="S8" s="45"/>
      <c r="T8" s="45"/>
    </row>
    <row r="9" spans="1:20" s="30" customFormat="1" x14ac:dyDescent="0.35">
      <c r="A9" s="160"/>
      <c r="B9" s="28"/>
      <c r="C9" s="36" t="s">
        <v>388</v>
      </c>
      <c r="D9" s="420" t="s">
        <v>389</v>
      </c>
      <c r="E9" s="420"/>
      <c r="F9" s="421"/>
      <c r="G9" s="421"/>
      <c r="H9" s="31"/>
      <c r="I9" s="422" t="s">
        <v>390</v>
      </c>
      <c r="J9" s="422"/>
      <c r="K9" s="422"/>
      <c r="L9" s="422"/>
      <c r="M9" s="308"/>
      <c r="N9" s="423" t="s">
        <v>391</v>
      </c>
      <c r="O9" s="424"/>
      <c r="P9" s="424"/>
      <c r="Q9" s="44"/>
      <c r="R9" s="422" t="s">
        <v>392</v>
      </c>
      <c r="S9" s="425"/>
      <c r="T9" s="425"/>
    </row>
    <row r="10" spans="1:20" s="50" customFormat="1" ht="18.5" x14ac:dyDescent="0.45">
      <c r="A10" s="161"/>
      <c r="B10" s="51" t="s">
        <v>393</v>
      </c>
      <c r="C10" s="52"/>
      <c r="D10" s="53" t="s">
        <v>200</v>
      </c>
      <c r="E10" s="53" t="s">
        <v>201</v>
      </c>
      <c r="F10" s="53">
        <v>2019</v>
      </c>
      <c r="G10" s="309" t="s">
        <v>41</v>
      </c>
      <c r="H10" s="310"/>
      <c r="I10" s="82" t="s">
        <v>42</v>
      </c>
      <c r="J10" s="53" t="s">
        <v>43</v>
      </c>
      <c r="K10" s="53" t="s">
        <v>44</v>
      </c>
      <c r="L10" s="309" t="s">
        <v>45</v>
      </c>
      <c r="M10" s="310"/>
      <c r="N10" s="82" t="s">
        <v>46</v>
      </c>
      <c r="O10" s="53" t="s">
        <v>47</v>
      </c>
      <c r="P10" s="309" t="s">
        <v>48</v>
      </c>
      <c r="Q10" s="310"/>
      <c r="R10" s="82" t="s">
        <v>49</v>
      </c>
      <c r="S10" s="53" t="s">
        <v>50</v>
      </c>
      <c r="T10" s="53" t="s">
        <v>51</v>
      </c>
    </row>
    <row r="11" spans="1:20" ht="15" customHeight="1" x14ac:dyDescent="0.35">
      <c r="A11" s="31">
        <v>1</v>
      </c>
      <c r="B11" s="8" t="s">
        <v>394</v>
      </c>
      <c r="C11" s="36"/>
      <c r="D11" s="311">
        <f>'EBT - Scenario 2'!E26</f>
        <v>0</v>
      </c>
      <c r="E11" s="311">
        <f>'EBT - Scenario 2'!F26</f>
        <v>0</v>
      </c>
      <c r="F11" s="311">
        <f>'EBT - Scenario 2'!G26</f>
        <v>0</v>
      </c>
      <c r="G11" s="311">
        <f>'EBT - Scenario 2'!H26</f>
        <v>0</v>
      </c>
      <c r="H11" s="312"/>
      <c r="I11" s="311">
        <f>'EBT - Scenario 2'!I26</f>
        <v>0</v>
      </c>
      <c r="J11" s="311">
        <f>'EBT - Scenario 2'!J26</f>
        <v>0</v>
      </c>
      <c r="K11" s="311">
        <f>'EBT - Scenario 2'!K26</f>
        <v>1029196.8006774902</v>
      </c>
      <c r="L11" s="311">
        <f>'EBT - Scenario 2'!L26</f>
        <v>1034932.6626116321</v>
      </c>
      <c r="M11" s="312"/>
      <c r="N11" s="313">
        <f>'EBT - Scenario 2'!M26</f>
        <v>1126064.3299694436</v>
      </c>
      <c r="O11" s="313">
        <f>'EBT - Scenario 2'!N26</f>
        <v>1138462.679162225</v>
      </c>
      <c r="P11" s="313">
        <f>'EBT - Scenario 2'!O26</f>
        <v>1153458.0790516052</v>
      </c>
      <c r="Q11" s="314"/>
      <c r="R11" s="313">
        <f>'EBT - Scenario 2'!P26</f>
        <v>1172008.6171048917</v>
      </c>
      <c r="S11" s="313">
        <f>'EBT - Scenario 2'!Q26</f>
        <v>1192179.0823158487</v>
      </c>
      <c r="T11" s="313">
        <f>'EBT - Scenario 2'!R26</f>
        <v>1214954.0790703094</v>
      </c>
    </row>
    <row r="12" spans="1:20" ht="15" customHeight="1" x14ac:dyDescent="0.35">
      <c r="A12" s="31">
        <v>2</v>
      </c>
      <c r="B12" s="8" t="s">
        <v>395</v>
      </c>
      <c r="C12" s="8"/>
      <c r="D12" s="102">
        <v>0</v>
      </c>
      <c r="E12" s="102">
        <v>0</v>
      </c>
      <c r="F12" s="88">
        <v>0</v>
      </c>
      <c r="G12" s="315">
        <v>0</v>
      </c>
      <c r="H12" s="312"/>
      <c r="I12" s="58">
        <v>0</v>
      </c>
      <c r="J12" s="88">
        <v>0</v>
      </c>
      <c r="K12" s="88">
        <v>0</v>
      </c>
      <c r="L12" s="315">
        <v>0</v>
      </c>
      <c r="M12" s="312"/>
      <c r="N12" s="58">
        <v>0</v>
      </c>
      <c r="O12" s="88">
        <v>0</v>
      </c>
      <c r="P12" s="315">
        <v>0</v>
      </c>
      <c r="Q12" s="314"/>
      <c r="R12" s="316">
        <v>0</v>
      </c>
      <c r="S12" s="88">
        <v>0</v>
      </c>
      <c r="T12" s="88">
        <v>0</v>
      </c>
    </row>
    <row r="13" spans="1:20" x14ac:dyDescent="0.35">
      <c r="A13" s="31">
        <v>3</v>
      </c>
      <c r="B13" s="8" t="s">
        <v>396</v>
      </c>
      <c r="C13" s="8"/>
      <c r="D13" s="317">
        <v>0.27</v>
      </c>
      <c r="E13" s="317">
        <v>0.28999999999999998</v>
      </c>
      <c r="F13" s="318">
        <v>0.31</v>
      </c>
      <c r="G13" s="319">
        <v>0.33</v>
      </c>
      <c r="H13" s="320"/>
      <c r="I13" s="321">
        <v>0.35749999999999998</v>
      </c>
      <c r="J13" s="318">
        <v>0.38500000000000001</v>
      </c>
      <c r="K13" s="318">
        <v>0.41249999999999998</v>
      </c>
      <c r="L13" s="319">
        <v>0.44</v>
      </c>
      <c r="M13" s="320"/>
      <c r="N13" s="321">
        <v>0.46</v>
      </c>
      <c r="O13" s="318">
        <v>0.5</v>
      </c>
      <c r="P13" s="319">
        <v>0.52</v>
      </c>
      <c r="Q13" s="320"/>
      <c r="R13" s="321">
        <v>0.54669999999999996</v>
      </c>
      <c r="S13" s="318">
        <v>0.57330000000000003</v>
      </c>
      <c r="T13" s="318">
        <v>0.6</v>
      </c>
    </row>
    <row r="14" spans="1:20" x14ac:dyDescent="0.35">
      <c r="A14" s="31">
        <v>4</v>
      </c>
      <c r="B14" s="8" t="s">
        <v>397</v>
      </c>
      <c r="C14" s="8"/>
      <c r="D14" s="426">
        <f>((D11-D12)*D13)+((E11-E12)*E13)+((F11-F12)*F13)+((G11-G12)*G13)</f>
        <v>0</v>
      </c>
      <c r="E14" s="427"/>
      <c r="F14" s="427"/>
      <c r="G14" s="427"/>
      <c r="H14" s="322"/>
      <c r="I14" s="416">
        <f>((I11-I12)*I13)+((J11-J12)*J13)+((K11-K12)*K13)+((L11-L12)*L13)</f>
        <v>879914.05182858277</v>
      </c>
      <c r="J14" s="417"/>
      <c r="K14" s="417"/>
      <c r="L14" s="418"/>
      <c r="M14" s="322"/>
      <c r="N14" s="428">
        <f>(((N11-N12)*N13)+((O11-O12)*O13)+((P11-P12)*P13))</f>
        <v>1687019.1324738911</v>
      </c>
      <c r="O14" s="429"/>
      <c r="P14" s="429"/>
      <c r="Q14" s="322"/>
      <c r="R14" s="429">
        <f>(((R11-R12)*R13)+((S11-S12)*S13)+((T11-T12)*T13))</f>
        <v>2053185.8263051058</v>
      </c>
      <c r="S14" s="429"/>
      <c r="T14" s="430"/>
    </row>
    <row r="15" spans="1:20" x14ac:dyDescent="0.35">
      <c r="A15" s="31"/>
      <c r="B15" s="8"/>
      <c r="C15" s="8"/>
      <c r="D15" s="323"/>
      <c r="E15" s="324"/>
      <c r="F15" s="74"/>
      <c r="G15" s="74"/>
      <c r="H15" s="325"/>
      <c r="I15" s="74"/>
      <c r="J15" s="74"/>
      <c r="K15" s="74"/>
      <c r="L15" s="74"/>
      <c r="M15" s="325"/>
      <c r="N15" s="74"/>
      <c r="O15" s="74"/>
      <c r="P15" s="74"/>
      <c r="Q15" s="325"/>
      <c r="R15" s="74"/>
      <c r="S15" s="74"/>
      <c r="T15" s="326"/>
    </row>
    <row r="16" spans="1:20" ht="16" thickBot="1" x14ac:dyDescent="0.4">
      <c r="A16" s="31"/>
      <c r="B16" s="327" t="s">
        <v>398</v>
      </c>
      <c r="C16" s="8"/>
      <c r="D16" s="328"/>
      <c r="E16" s="329"/>
      <c r="F16" s="325"/>
      <c r="G16" s="325"/>
      <c r="H16" s="330"/>
      <c r="I16" s="325"/>
      <c r="J16" s="325"/>
      <c r="K16" s="325"/>
      <c r="L16" s="325"/>
      <c r="M16" s="325"/>
      <c r="N16" s="325"/>
      <c r="O16" s="325"/>
      <c r="P16" s="325"/>
      <c r="Q16" s="325"/>
      <c r="R16" s="325"/>
      <c r="S16" s="325"/>
      <c r="T16" s="331"/>
    </row>
    <row r="17" spans="1:21" ht="32.25" customHeight="1" thickBot="1" x14ac:dyDescent="0.4">
      <c r="A17" s="31">
        <v>5</v>
      </c>
      <c r="B17" s="8" t="s">
        <v>399</v>
      </c>
      <c r="C17" s="332">
        <v>0</v>
      </c>
      <c r="D17" s="333"/>
      <c r="E17" s="333"/>
      <c r="F17" s="330"/>
      <c r="G17" s="334"/>
      <c r="H17" s="335">
        <f>C17+SUM(D22:G22)</f>
        <v>0</v>
      </c>
      <c r="I17" s="336"/>
      <c r="J17" s="330"/>
      <c r="K17" s="330"/>
      <c r="L17" s="330"/>
      <c r="M17" s="335">
        <f>H17+SUM(I22:L22)</f>
        <v>0</v>
      </c>
      <c r="N17" s="330"/>
      <c r="O17" s="330"/>
      <c r="P17" s="330"/>
      <c r="Q17" s="335">
        <f>M17+SUM(N22:P22)</f>
        <v>0</v>
      </c>
      <c r="R17" s="330"/>
      <c r="S17" s="330"/>
      <c r="T17" s="334"/>
      <c r="U17" s="335">
        <f>Q17+SUM(R22:T22)</f>
        <v>0</v>
      </c>
    </row>
    <row r="18" spans="1:21" x14ac:dyDescent="0.35">
      <c r="A18" s="31">
        <v>6</v>
      </c>
      <c r="B18" s="8" t="s">
        <v>400</v>
      </c>
      <c r="C18" s="8"/>
      <c r="D18" s="337">
        <f>'EBT - Scenario 2'!E75+'EBT - Scenario 2'!E118+'EBT - Scenario 2'!E122</f>
        <v>0</v>
      </c>
      <c r="E18" s="337">
        <f>'EBT - Scenario 2'!F75+'EBT - Scenario 2'!F118+'EBT - Scenario 2'!F122</f>
        <v>0</v>
      </c>
      <c r="F18" s="337">
        <f>'EBT - Scenario 2'!G75+'EBT - Scenario 2'!G118+'EBT - Scenario 2'!G122</f>
        <v>0</v>
      </c>
      <c r="G18" s="337">
        <f>'EBT - Scenario 2'!H75+'EBT - Scenario 2'!H118+'EBT - Scenario 2'!H122</f>
        <v>0</v>
      </c>
      <c r="H18" s="338"/>
      <c r="I18" s="339">
        <f>'EBT - Scenario 2'!I75+'EBT - Scenario 2'!I118+'EBT - Scenario 2'!I122</f>
        <v>0</v>
      </c>
      <c r="J18" s="339">
        <f>'EBT - Scenario 2'!J75+'EBT - Scenario 2'!J118+'EBT - Scenario 2'!J122</f>
        <v>0</v>
      </c>
      <c r="K18" s="339">
        <f>'EBT - Scenario 2'!K75+'EBT - Scenario 2'!K118+'EBT - Scenario 2'!K122</f>
        <v>180386.53745502234</v>
      </c>
      <c r="L18" s="339">
        <f>'EBT - Scenario 2'!L75+'EBT - Scenario 2'!L118+'EBT - Scenario 2'!L122</f>
        <v>173039.95687514544</v>
      </c>
      <c r="M18" s="322"/>
      <c r="N18" s="311">
        <f>'EBT - Scenario 2'!M75+'EBT - Scenario 2'!M118+'EBT - Scenario 2'!M122</f>
        <v>790529.15486693382</v>
      </c>
      <c r="O18" s="311">
        <f>'EBT - Scenario 2'!N75+'EBT - Scenario 2'!N118+'EBT - Scenario 2'!N122</f>
        <v>792959.43242311478</v>
      </c>
      <c r="P18" s="311">
        <f>'EBT - Scenario 2'!O75+'EBT - Scenario 2'!O118+'EBT - Scenario 2'!O122</f>
        <v>1165980.5672094226</v>
      </c>
      <c r="Q18" s="322"/>
      <c r="R18" s="311">
        <f>'EBT - Scenario 2'!P75+'EBT - Scenario 2'!P118+'EBT - Scenario 2'!P122</f>
        <v>1129292.4274802208</v>
      </c>
      <c r="S18" s="311">
        <f>'EBT - Scenario 2'!Q75+'EBT - Scenario 2'!Q118+'EBT - Scenario 2'!Q122</f>
        <v>1150805.090546608</v>
      </c>
      <c r="T18" s="311">
        <f>'EBT - Scenario 2'!R75+'EBT - Scenario 2'!R118+'EBT - Scenario 2'!R122</f>
        <v>1849750.4973768068</v>
      </c>
    </row>
    <row r="19" spans="1:21" x14ac:dyDescent="0.35">
      <c r="A19" s="31" t="s">
        <v>401</v>
      </c>
      <c r="B19" s="8" t="s">
        <v>402</v>
      </c>
      <c r="C19" s="8"/>
      <c r="D19" s="340"/>
      <c r="E19" s="340"/>
      <c r="F19" s="340"/>
      <c r="G19" s="340"/>
      <c r="H19" s="322"/>
      <c r="I19" s="340"/>
      <c r="J19" s="340"/>
      <c r="K19" s="340">
        <f>K18</f>
        <v>180386.53745502234</v>
      </c>
      <c r="L19" s="340">
        <f>L18</f>
        <v>173039.95687514544</v>
      </c>
      <c r="M19" s="322"/>
      <c r="N19" s="340">
        <f>N18</f>
        <v>790529.15486693382</v>
      </c>
      <c r="O19" s="340">
        <f t="shared" ref="O19:P19" si="0">O18</f>
        <v>792959.43242311478</v>
      </c>
      <c r="P19" s="340">
        <f t="shared" si="0"/>
        <v>1165980.5672094226</v>
      </c>
      <c r="Q19" s="322"/>
      <c r="R19" s="340">
        <f>R18</f>
        <v>1129292.4274802208</v>
      </c>
      <c r="S19" s="340">
        <f t="shared" ref="S19:T19" si="1">S18</f>
        <v>1150805.090546608</v>
      </c>
      <c r="T19" s="340">
        <f t="shared" si="1"/>
        <v>1849750.4973768068</v>
      </c>
    </row>
    <row r="20" spans="1:21" x14ac:dyDescent="0.35">
      <c r="A20" s="31">
        <v>7</v>
      </c>
      <c r="B20" s="8" t="s">
        <v>403</v>
      </c>
      <c r="C20" s="8"/>
      <c r="D20" s="340"/>
      <c r="E20" s="340"/>
      <c r="F20" s="340"/>
      <c r="G20" s="340"/>
      <c r="H20" s="322"/>
      <c r="I20" s="340"/>
      <c r="J20" s="340"/>
      <c r="K20" s="340">
        <v>80000</v>
      </c>
      <c r="L20" s="340">
        <v>260000</v>
      </c>
      <c r="M20" s="322"/>
      <c r="N20" s="340">
        <v>70000</v>
      </c>
      <c r="O20" s="340">
        <v>70000</v>
      </c>
      <c r="P20" s="340">
        <v>70000</v>
      </c>
      <c r="Q20" s="322"/>
      <c r="R20" s="340">
        <v>70000</v>
      </c>
      <c r="S20" s="340">
        <v>70000</v>
      </c>
      <c r="T20" s="340">
        <v>70000</v>
      </c>
    </row>
    <row r="21" spans="1:21" x14ac:dyDescent="0.35">
      <c r="A21" s="31" t="s">
        <v>404</v>
      </c>
      <c r="B21" s="8" t="s">
        <v>405</v>
      </c>
      <c r="C21" s="8"/>
      <c r="D21" s="340"/>
      <c r="E21" s="340"/>
      <c r="F21" s="340"/>
      <c r="G21" s="340"/>
      <c r="H21" s="322"/>
      <c r="I21" s="340"/>
      <c r="J21" s="340"/>
      <c r="K21" s="340">
        <f>K20</f>
        <v>80000</v>
      </c>
      <c r="L21" s="340">
        <f>L20</f>
        <v>260000</v>
      </c>
      <c r="M21" s="322"/>
      <c r="N21" s="340">
        <f>N20</f>
        <v>70000</v>
      </c>
      <c r="O21" s="340">
        <f t="shared" ref="O21:T21" si="2">O20</f>
        <v>70000</v>
      </c>
      <c r="P21" s="340">
        <f t="shared" si="2"/>
        <v>70000</v>
      </c>
      <c r="Q21" s="322"/>
      <c r="R21" s="340">
        <f t="shared" si="2"/>
        <v>70000</v>
      </c>
      <c r="S21" s="340">
        <f t="shared" si="2"/>
        <v>70000</v>
      </c>
      <c r="T21" s="340">
        <f t="shared" si="2"/>
        <v>70000</v>
      </c>
    </row>
    <row r="22" spans="1:21" x14ac:dyDescent="0.35">
      <c r="A22" s="31">
        <v>8</v>
      </c>
      <c r="B22" s="8" t="s">
        <v>406</v>
      </c>
      <c r="C22" s="8"/>
      <c r="D22" s="339">
        <f>D20-D21+D18-D19</f>
        <v>0</v>
      </c>
      <c r="E22" s="339">
        <f t="shared" ref="E22:T22" si="3">E20-E21+E18-E19</f>
        <v>0</v>
      </c>
      <c r="F22" s="339">
        <f t="shared" si="3"/>
        <v>0</v>
      </c>
      <c r="G22" s="339">
        <f t="shared" si="3"/>
        <v>0</v>
      </c>
      <c r="H22" s="322"/>
      <c r="I22" s="339">
        <f t="shared" si="3"/>
        <v>0</v>
      </c>
      <c r="J22" s="339">
        <f t="shared" si="3"/>
        <v>0</v>
      </c>
      <c r="K22" s="339">
        <f t="shared" si="3"/>
        <v>0</v>
      </c>
      <c r="L22" s="339">
        <f t="shared" si="3"/>
        <v>0</v>
      </c>
      <c r="M22" s="322"/>
      <c r="N22" s="339">
        <f t="shared" si="3"/>
        <v>0</v>
      </c>
      <c r="O22" s="339">
        <f t="shared" si="3"/>
        <v>0</v>
      </c>
      <c r="P22" s="339">
        <f t="shared" si="3"/>
        <v>0</v>
      </c>
      <c r="Q22" s="322"/>
      <c r="R22" s="339">
        <f t="shared" si="3"/>
        <v>0</v>
      </c>
      <c r="S22" s="339">
        <f t="shared" si="3"/>
        <v>0</v>
      </c>
      <c r="T22" s="339">
        <f t="shared" si="3"/>
        <v>0</v>
      </c>
    </row>
    <row r="23" spans="1:21" x14ac:dyDescent="0.35">
      <c r="A23" s="31"/>
      <c r="B23" s="8"/>
      <c r="C23" s="8"/>
      <c r="D23" s="323"/>
      <c r="E23" s="324"/>
      <c r="F23" s="74"/>
      <c r="G23" s="74"/>
      <c r="H23" s="325"/>
      <c r="I23" s="74"/>
      <c r="J23" s="74"/>
      <c r="K23" s="74"/>
      <c r="L23" s="74"/>
      <c r="M23" s="325"/>
      <c r="N23" s="74"/>
      <c r="O23" s="74"/>
      <c r="P23" s="74"/>
      <c r="Q23" s="325"/>
      <c r="R23" s="74"/>
      <c r="S23" s="74"/>
      <c r="T23" s="326"/>
    </row>
    <row r="24" spans="1:21" ht="16" thickBot="1" x14ac:dyDescent="0.4">
      <c r="A24" s="31"/>
      <c r="B24" s="327" t="s">
        <v>407</v>
      </c>
      <c r="C24" s="8"/>
      <c r="D24" s="328"/>
      <c r="E24" s="329"/>
      <c r="F24" s="325"/>
      <c r="G24" s="325"/>
      <c r="H24" s="330"/>
      <c r="I24" s="325"/>
      <c r="J24" s="325"/>
      <c r="K24" s="325"/>
      <c r="L24" s="325"/>
      <c r="M24" s="325"/>
      <c r="N24" s="325"/>
      <c r="O24" s="325"/>
      <c r="P24" s="325"/>
      <c r="Q24" s="325"/>
      <c r="R24" s="325"/>
      <c r="S24" s="325"/>
      <c r="T24" s="331"/>
    </row>
    <row r="25" spans="1:21" ht="16" thickBot="1" x14ac:dyDescent="0.4">
      <c r="A25" s="31">
        <v>9</v>
      </c>
      <c r="B25" s="8" t="s">
        <v>399</v>
      </c>
      <c r="C25" s="332">
        <v>0</v>
      </c>
      <c r="D25" s="333"/>
      <c r="E25" s="333"/>
      <c r="F25" s="330"/>
      <c r="G25" s="334"/>
      <c r="H25" s="335">
        <f>C25+SUM(D28:G28)</f>
        <v>0</v>
      </c>
      <c r="I25" s="336"/>
      <c r="J25" s="330"/>
      <c r="K25" s="330"/>
      <c r="L25" s="330"/>
      <c r="M25" s="335">
        <f>H25+SUM(I28:L28)</f>
        <v>0</v>
      </c>
      <c r="N25" s="330"/>
      <c r="O25" s="330"/>
      <c r="P25" s="330"/>
      <c r="Q25" s="335">
        <f>M25+SUM(N28:P28)</f>
        <v>0</v>
      </c>
      <c r="R25" s="330"/>
      <c r="S25" s="330"/>
      <c r="T25" s="334"/>
      <c r="U25" s="335">
        <f>Q25+SUM(R28:T28)</f>
        <v>0</v>
      </c>
    </row>
    <row r="26" spans="1:21" x14ac:dyDescent="0.35">
      <c r="A26" s="31">
        <v>10</v>
      </c>
      <c r="B26" s="8" t="s">
        <v>408</v>
      </c>
      <c r="C26" s="8"/>
      <c r="D26" s="341"/>
      <c r="E26" s="341"/>
      <c r="F26" s="342"/>
      <c r="G26" s="343"/>
      <c r="H26" s="338"/>
      <c r="I26" s="344"/>
      <c r="J26" s="342"/>
      <c r="K26" s="400">
        <v>30000</v>
      </c>
      <c r="L26" s="401">
        <v>35000</v>
      </c>
      <c r="M26" s="322"/>
      <c r="N26" s="132"/>
      <c r="O26" s="250"/>
      <c r="P26" s="345"/>
      <c r="Q26" s="322"/>
      <c r="R26" s="132"/>
      <c r="S26" s="250"/>
      <c r="T26" s="250"/>
    </row>
    <row r="27" spans="1:21" x14ac:dyDescent="0.35">
      <c r="A27" s="31">
        <v>11</v>
      </c>
      <c r="B27" s="8" t="s">
        <v>409</v>
      </c>
      <c r="C27" s="8"/>
      <c r="D27" s="341">
        <f>D26</f>
        <v>0</v>
      </c>
      <c r="E27" s="341">
        <f t="shared" ref="E27:L27" si="4">E26</f>
        <v>0</v>
      </c>
      <c r="F27" s="341">
        <f t="shared" si="4"/>
        <v>0</v>
      </c>
      <c r="G27" s="341">
        <f t="shared" si="4"/>
        <v>0</v>
      </c>
      <c r="H27" s="322"/>
      <c r="I27" s="341">
        <f t="shared" si="4"/>
        <v>0</v>
      </c>
      <c r="J27" s="341">
        <f t="shared" si="4"/>
        <v>0</v>
      </c>
      <c r="K27" s="402">
        <f t="shared" si="4"/>
        <v>30000</v>
      </c>
      <c r="L27" s="402">
        <f t="shared" si="4"/>
        <v>35000</v>
      </c>
      <c r="M27" s="322"/>
      <c r="N27" s="346">
        <f>N26</f>
        <v>0</v>
      </c>
      <c r="O27" s="346">
        <f t="shared" ref="O27:P27" si="5">O26</f>
        <v>0</v>
      </c>
      <c r="P27" s="346">
        <f t="shared" si="5"/>
        <v>0</v>
      </c>
      <c r="Q27" s="322"/>
      <c r="R27" s="341">
        <v>0</v>
      </c>
      <c r="S27" s="341">
        <v>0</v>
      </c>
      <c r="T27" s="341">
        <v>0</v>
      </c>
    </row>
    <row r="28" spans="1:21" x14ac:dyDescent="0.35">
      <c r="A28" s="31">
        <v>12</v>
      </c>
      <c r="B28" s="8" t="s">
        <v>410</v>
      </c>
      <c r="C28" s="8"/>
      <c r="D28" s="339">
        <f>D26-D27</f>
        <v>0</v>
      </c>
      <c r="E28" s="339">
        <f t="shared" ref="E28:L28" si="6">E26-E27</f>
        <v>0</v>
      </c>
      <c r="F28" s="339">
        <f t="shared" si="6"/>
        <v>0</v>
      </c>
      <c r="G28" s="339">
        <f t="shared" si="6"/>
        <v>0</v>
      </c>
      <c r="H28" s="325"/>
      <c r="I28" s="339">
        <f t="shared" si="6"/>
        <v>0</v>
      </c>
      <c r="J28" s="339">
        <f t="shared" si="6"/>
        <v>0</v>
      </c>
      <c r="K28" s="403">
        <f t="shared" si="6"/>
        <v>0</v>
      </c>
      <c r="L28" s="403">
        <f t="shared" si="6"/>
        <v>0</v>
      </c>
      <c r="M28" s="325"/>
      <c r="N28" s="339">
        <f>N26-N27</f>
        <v>0</v>
      </c>
      <c r="O28" s="339">
        <f>O26-O27</f>
        <v>0</v>
      </c>
      <c r="P28" s="339">
        <f t="shared" ref="P28" si="7">P26-P27</f>
        <v>0</v>
      </c>
      <c r="Q28" s="325"/>
      <c r="R28" s="339">
        <f t="shared" ref="R28:T28" si="8">R26-R27</f>
        <v>0</v>
      </c>
      <c r="S28" s="339">
        <f t="shared" si="8"/>
        <v>0</v>
      </c>
      <c r="T28" s="339">
        <f t="shared" si="8"/>
        <v>0</v>
      </c>
    </row>
    <row r="29" spans="1:21" x14ac:dyDescent="0.35">
      <c r="A29" s="31"/>
      <c r="B29" s="8"/>
      <c r="C29" s="8"/>
      <c r="D29" s="347"/>
      <c r="E29" s="348"/>
      <c r="F29" s="183"/>
      <c r="G29" s="183"/>
      <c r="H29" s="325"/>
      <c r="I29" s="183"/>
      <c r="J29" s="183"/>
      <c r="K29" s="183"/>
      <c r="L29" s="183"/>
      <c r="M29" s="325"/>
      <c r="N29" s="183"/>
      <c r="O29" s="183"/>
      <c r="P29" s="183"/>
      <c r="Q29" s="325"/>
      <c r="R29" s="183"/>
      <c r="S29" s="183"/>
      <c r="T29" s="349"/>
    </row>
    <row r="30" spans="1:21" x14ac:dyDescent="0.35">
      <c r="A30" s="31">
        <v>13</v>
      </c>
      <c r="B30" s="8" t="s">
        <v>411</v>
      </c>
      <c r="C30" s="8"/>
      <c r="D30" s="411">
        <f>SUM(D19:G19)+SUM(D21:G21)+SUM(D27:G27)</f>
        <v>0</v>
      </c>
      <c r="E30" s="412"/>
      <c r="F30" s="412"/>
      <c r="G30" s="412"/>
      <c r="H30" s="322"/>
      <c r="I30" s="411">
        <f>SUM(I19:L19)+SUM(I21:L21)+SUM(I27:L27)</f>
        <v>758426.49433016777</v>
      </c>
      <c r="J30" s="412"/>
      <c r="K30" s="412"/>
      <c r="L30" s="412"/>
      <c r="M30" s="322"/>
      <c r="N30" s="413">
        <f>SUM(N19:P19)+SUM(N21:P21)+SUM(N27:P27)</f>
        <v>2959469.1544994712</v>
      </c>
      <c r="O30" s="413"/>
      <c r="P30" s="413"/>
      <c r="Q30" s="322"/>
      <c r="R30" s="413">
        <f>SUM(R19:T19)+SUM(R21:T21)+SUM(R27:T27)</f>
        <v>4339848.0154036358</v>
      </c>
      <c r="S30" s="413"/>
      <c r="T30" s="413"/>
    </row>
    <row r="31" spans="1:21" x14ac:dyDescent="0.35">
      <c r="A31" s="31"/>
      <c r="B31" s="8"/>
      <c r="C31" s="8"/>
      <c r="D31" s="347"/>
      <c r="E31" s="348"/>
      <c r="F31" s="183"/>
      <c r="G31" s="183"/>
      <c r="H31" s="325"/>
      <c r="I31" s="183"/>
      <c r="J31" s="183"/>
      <c r="K31" s="183"/>
      <c r="L31" s="183"/>
      <c r="M31" s="325"/>
      <c r="N31" s="183"/>
      <c r="O31" s="183"/>
      <c r="P31" s="183"/>
      <c r="Q31" s="325"/>
      <c r="R31" s="183"/>
      <c r="S31" s="183"/>
      <c r="T31" s="349"/>
    </row>
    <row r="32" spans="1:21" x14ac:dyDescent="0.35">
      <c r="A32" s="31">
        <v>14</v>
      </c>
      <c r="B32" s="8" t="s">
        <v>412</v>
      </c>
      <c r="C32" s="8"/>
      <c r="D32" s="414">
        <f>D30-D14</f>
        <v>0</v>
      </c>
      <c r="E32" s="415"/>
      <c r="F32" s="415"/>
      <c r="G32" s="415"/>
      <c r="H32" s="322"/>
      <c r="I32" s="416">
        <f>I30-I14</f>
        <v>-121487.557498415</v>
      </c>
      <c r="J32" s="417"/>
      <c r="K32" s="417"/>
      <c r="L32" s="418"/>
      <c r="M32" s="322"/>
      <c r="N32" s="419">
        <f>N30-N14</f>
        <v>1272450.0220255801</v>
      </c>
      <c r="O32" s="419"/>
      <c r="P32" s="419"/>
      <c r="Q32" s="322"/>
      <c r="R32" s="416">
        <f>R30-R14</f>
        <v>2286662.18909853</v>
      </c>
      <c r="S32" s="417"/>
      <c r="T32" s="418"/>
    </row>
    <row r="33" spans="1:20" x14ac:dyDescent="0.35">
      <c r="A33" s="181"/>
      <c r="B33" s="71"/>
      <c r="C33" s="182"/>
      <c r="D33" s="182"/>
      <c r="E33" s="182"/>
      <c r="F33" s="183"/>
      <c r="G33" s="183"/>
      <c r="H33" s="330"/>
      <c r="I33" s="183"/>
      <c r="J33" s="183"/>
      <c r="K33" s="183"/>
      <c r="L33" s="183"/>
      <c r="M33" s="330"/>
      <c r="N33" s="183"/>
      <c r="O33" s="183"/>
      <c r="P33" s="350"/>
      <c r="Q33" s="351"/>
      <c r="R33" s="350"/>
      <c r="S33" s="350"/>
      <c r="T33" s="352"/>
    </row>
    <row r="34" spans="1:20" s="28" customFormat="1" x14ac:dyDescent="0.35">
      <c r="A34" s="83"/>
      <c r="F34" s="29"/>
      <c r="G34" s="29"/>
      <c r="H34" s="29"/>
      <c r="I34" s="29"/>
      <c r="J34" s="29"/>
      <c r="K34" s="29"/>
      <c r="L34" s="29"/>
      <c r="M34" s="29"/>
      <c r="N34" s="29"/>
      <c r="O34" s="29"/>
      <c r="P34" s="29"/>
      <c r="Q34" s="29"/>
      <c r="R34" s="27"/>
      <c r="S34" s="27"/>
      <c r="T34" s="27"/>
    </row>
    <row r="35" spans="1:20" s="28" customFormat="1" x14ac:dyDescent="0.35">
      <c r="A35" s="83"/>
      <c r="F35" s="29"/>
      <c r="G35" s="29"/>
      <c r="H35" s="29"/>
      <c r="I35" s="29"/>
      <c r="J35" s="29"/>
      <c r="K35" s="29"/>
      <c r="L35" s="29"/>
      <c r="M35" s="29"/>
      <c r="N35" s="29"/>
      <c r="O35" s="29"/>
      <c r="P35" s="29"/>
      <c r="Q35" s="29"/>
      <c r="R35" s="27"/>
      <c r="S35" s="27"/>
      <c r="T35" s="27"/>
    </row>
    <row r="36" spans="1:20" s="28" customFormat="1" x14ac:dyDescent="0.35">
      <c r="A36" s="83"/>
      <c r="F36" s="29"/>
      <c r="G36" s="29"/>
      <c r="H36" s="29"/>
      <c r="I36" s="29"/>
      <c r="J36" s="29"/>
      <c r="K36" s="29"/>
      <c r="L36" s="29"/>
      <c r="M36" s="29"/>
      <c r="N36" s="29"/>
      <c r="O36" s="29"/>
      <c r="P36" s="29"/>
      <c r="Q36" s="29"/>
      <c r="R36" s="27"/>
      <c r="S36" s="27"/>
      <c r="T36" s="27"/>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0"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ECFD-FAC0-4BDF-80BD-75C0E8343C50}">
  <sheetPr>
    <tabColor theme="9" tint="0.39997558519241921"/>
    <pageSetUpPr fitToPage="1"/>
  </sheetPr>
  <dimension ref="A1:AL109"/>
  <sheetViews>
    <sheetView showGridLines="0" view="pageBreakPreview" topLeftCell="A89" zoomScaleNormal="100" zoomScaleSheetLayoutView="100" workbookViewId="0">
      <selection activeCell="C5" sqref="C5:C8"/>
    </sheetView>
  </sheetViews>
  <sheetFormatPr defaultColWidth="10.26953125" defaultRowHeight="15.5" x14ac:dyDescent="0.35"/>
  <cols>
    <col min="1" max="1" width="10.26953125" style="27"/>
    <col min="2" max="2" width="74" style="28" customWidth="1"/>
    <col min="3" max="3" width="30" style="28" bestFit="1" customWidth="1"/>
    <col min="4" max="4" width="21.1796875" style="28" customWidth="1"/>
    <col min="5" max="6" width="11.1796875" style="28" customWidth="1"/>
    <col min="7" max="14" width="11.1796875" style="29" customWidth="1"/>
    <col min="15" max="15" width="10.54296875" style="29" customWidth="1"/>
    <col min="16" max="38" width="10.54296875" style="27" customWidth="1"/>
    <col min="39" max="128" width="8.1796875" style="27" customWidth="1"/>
    <col min="129" max="16384" width="10.26953125" style="27"/>
  </cols>
  <sheetData>
    <row r="1" spans="1:38" x14ac:dyDescent="0.35">
      <c r="B1" s="8" t="s">
        <v>7</v>
      </c>
      <c r="C1" s="8"/>
      <c r="O1" s="27"/>
    </row>
    <row r="2" spans="1:38" x14ac:dyDescent="0.35">
      <c r="B2" s="8" t="s">
        <v>8</v>
      </c>
      <c r="C2" s="8"/>
      <c r="O2" s="27"/>
    </row>
    <row r="3" spans="1:38" s="30" customFormat="1" x14ac:dyDescent="0.35">
      <c r="B3" s="12" t="s">
        <v>9</v>
      </c>
      <c r="C3" s="31"/>
      <c r="D3" s="32"/>
      <c r="E3" s="32"/>
      <c r="F3" s="32"/>
    </row>
    <row r="4" spans="1:38" s="30" customFormat="1" x14ac:dyDescent="0.35">
      <c r="B4" s="33" t="s">
        <v>34</v>
      </c>
      <c r="C4" s="31"/>
      <c r="D4" s="34"/>
      <c r="E4" s="34"/>
      <c r="F4" s="34"/>
    </row>
    <row r="5" spans="1:38" s="30" customFormat="1" x14ac:dyDescent="0.35">
      <c r="B5" s="14" t="s">
        <v>35</v>
      </c>
      <c r="C5"/>
      <c r="D5" s="34"/>
      <c r="E5" s="34"/>
      <c r="F5" s="34"/>
    </row>
    <row r="6" spans="1:38" s="30" customFormat="1" x14ac:dyDescent="0.35">
      <c r="B6" s="35"/>
      <c r="C6"/>
      <c r="D6" s="34"/>
      <c r="E6" s="34"/>
      <c r="F6" s="34"/>
    </row>
    <row r="7" spans="1:38" s="30" customFormat="1" ht="39" customHeight="1" x14ac:dyDescent="0.35">
      <c r="B7" s="36" t="s">
        <v>414</v>
      </c>
      <c r="C7"/>
      <c r="D7" s="28"/>
      <c r="E7" s="28"/>
      <c r="F7" s="28"/>
      <c r="G7" s="37"/>
      <c r="I7" s="38"/>
      <c r="J7" s="38"/>
      <c r="K7" s="38"/>
      <c r="L7" s="38"/>
      <c r="M7" s="38"/>
      <c r="N7" s="38"/>
      <c r="O7" s="38"/>
    </row>
    <row r="8" spans="1:38" s="30" customFormat="1" x14ac:dyDescent="0.35">
      <c r="C8"/>
      <c r="D8" s="8"/>
      <c r="E8" s="8"/>
      <c r="F8" s="8"/>
      <c r="G8" s="39"/>
      <c r="H8" s="40" t="s">
        <v>37</v>
      </c>
      <c r="I8" s="41"/>
      <c r="J8" s="42"/>
      <c r="K8" s="43"/>
      <c r="L8" s="43"/>
      <c r="M8" s="44"/>
      <c r="N8" s="44"/>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B9" s="28"/>
      <c r="C9" s="28"/>
      <c r="D9" s="8"/>
      <c r="E9" s="8"/>
      <c r="F9" s="46" t="s">
        <v>38</v>
      </c>
      <c r="H9" s="47" t="s">
        <v>39</v>
      </c>
      <c r="I9" s="48"/>
      <c r="K9" s="44"/>
      <c r="L9" s="44"/>
      <c r="M9" s="44"/>
      <c r="N9" s="44"/>
      <c r="O9" s="44"/>
      <c r="P9" s="45"/>
      <c r="Q9" s="45"/>
      <c r="R9" s="45"/>
      <c r="S9" s="49"/>
      <c r="T9" s="49"/>
      <c r="U9" s="49"/>
      <c r="V9" s="49"/>
      <c r="W9" s="49"/>
      <c r="X9" s="49"/>
      <c r="Y9" s="49"/>
      <c r="Z9" s="49"/>
      <c r="AA9" s="49"/>
      <c r="AB9" s="49"/>
      <c r="AC9" s="49"/>
      <c r="AD9" s="49"/>
      <c r="AE9" s="49"/>
      <c r="AF9" s="49"/>
      <c r="AG9" s="49"/>
      <c r="AH9" s="49"/>
      <c r="AI9" s="49"/>
      <c r="AJ9" s="49"/>
      <c r="AK9" s="49"/>
      <c r="AL9" s="49"/>
    </row>
    <row r="10" spans="1:38" s="50" customFormat="1" ht="18.5" x14ac:dyDescent="0.45">
      <c r="B10" s="51" t="s">
        <v>40</v>
      </c>
      <c r="C10" s="52"/>
      <c r="D10" s="52"/>
      <c r="E10" s="53">
        <v>2017</v>
      </c>
      <c r="F10" s="53">
        <v>2018</v>
      </c>
      <c r="G10" s="53">
        <v>2019</v>
      </c>
      <c r="H10" s="53" t="s">
        <v>41</v>
      </c>
      <c r="I10" s="53" t="s">
        <v>42</v>
      </c>
      <c r="J10" s="53" t="s">
        <v>43</v>
      </c>
      <c r="K10" s="53" t="s">
        <v>44</v>
      </c>
      <c r="L10" s="53" t="s">
        <v>45</v>
      </c>
      <c r="M10" s="53" t="s">
        <v>46</v>
      </c>
      <c r="N10" s="53" t="s">
        <v>47</v>
      </c>
      <c r="O10" s="53" t="s">
        <v>48</v>
      </c>
      <c r="P10" s="53" t="s">
        <v>49</v>
      </c>
      <c r="Q10" s="53" t="s">
        <v>50</v>
      </c>
      <c r="R10" s="53" t="s">
        <v>51</v>
      </c>
      <c r="S10" s="53"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x14ac:dyDescent="0.35">
      <c r="A11" s="31">
        <v>1</v>
      </c>
      <c r="B11" s="8" t="s">
        <v>72</v>
      </c>
      <c r="C11" s="8"/>
      <c r="D11" s="55"/>
      <c r="E11" s="56"/>
      <c r="F11" s="56"/>
      <c r="G11" s="56"/>
      <c r="H11" s="56"/>
      <c r="I11" s="56"/>
      <c r="J11" s="56"/>
      <c r="K11" s="58">
        <v>325.7050015115974</v>
      </c>
      <c r="L11" s="58">
        <v>330.30797285367134</v>
      </c>
      <c r="M11" s="58">
        <v>343.44156367628148</v>
      </c>
      <c r="N11" s="58">
        <v>346.94477372570122</v>
      </c>
      <c r="O11" s="58">
        <v>351.80690725377895</v>
      </c>
      <c r="P11" s="58">
        <v>355.76369522521031</v>
      </c>
      <c r="Q11" s="58">
        <v>356.21113358028458</v>
      </c>
      <c r="R11" s="58">
        <v>362.72029383192353</v>
      </c>
      <c r="S11" s="58">
        <v>364.23376342152903</v>
      </c>
      <c r="T11" s="58">
        <v>369.0894361721335</v>
      </c>
      <c r="U11" s="58">
        <v>372.39169156666878</v>
      </c>
      <c r="V11" s="58">
        <v>375.81894164186042</v>
      </c>
      <c r="W11" s="58">
        <v>378.14748455729034</v>
      </c>
      <c r="X11" s="58">
        <v>380.38304755492169</v>
      </c>
      <c r="Y11" s="58">
        <v>382.53753413632353</v>
      </c>
      <c r="Z11" s="58">
        <v>384.48525466695224</v>
      </c>
      <c r="AA11" s="58">
        <v>386.40038864176972</v>
      </c>
      <c r="AB11" s="58">
        <v>388.20975191046284</v>
      </c>
      <c r="AC11" s="58">
        <v>390.01260361873881</v>
      </c>
      <c r="AD11" s="58">
        <v>391.87544990778702</v>
      </c>
      <c r="AE11" s="58">
        <v>393.74761042828044</v>
      </c>
      <c r="AF11" s="58">
        <v>395.62913175137635</v>
      </c>
      <c r="AG11" s="58">
        <v>397.52006068108773</v>
      </c>
      <c r="AH11" s="58">
        <v>399.42044425544765</v>
      </c>
      <c r="AI11" s="58">
        <v>398.07157211001658</v>
      </c>
      <c r="AJ11" s="58">
        <v>399.99100702970946</v>
      </c>
      <c r="AK11" s="58">
        <v>399.47629848067845</v>
      </c>
      <c r="AL11" s="58">
        <v>401.41497573544126</v>
      </c>
    </row>
    <row r="12" spans="1:38" x14ac:dyDescent="0.35">
      <c r="A12" s="31">
        <v>2</v>
      </c>
      <c r="B12" s="8" t="s">
        <v>73</v>
      </c>
      <c r="C12" s="8"/>
      <c r="D12" s="55"/>
      <c r="E12" s="56"/>
      <c r="F12" s="56"/>
      <c r="G12" s="56"/>
      <c r="H12" s="56"/>
      <c r="I12" s="56"/>
      <c r="J12" s="56"/>
      <c r="K12" s="58">
        <v>29.673804838009001</v>
      </c>
      <c r="L12" s="58">
        <v>32.121209558508802</v>
      </c>
      <c r="M12" s="58">
        <v>34.318400377871299</v>
      </c>
      <c r="N12" s="58">
        <v>36.648517332212997</v>
      </c>
      <c r="O12" s="58">
        <v>39.0802836838917</v>
      </c>
      <c r="P12" s="58">
        <v>41.613699432907502</v>
      </c>
      <c r="Q12" s="58">
        <v>44.233126210439302</v>
      </c>
      <c r="R12" s="58">
        <v>46.954202385308101</v>
      </c>
      <c r="S12" s="58">
        <v>49.776927957513898</v>
      </c>
      <c r="T12" s="58">
        <v>52.6778453738252</v>
      </c>
      <c r="U12" s="58">
        <v>55.641316265420897</v>
      </c>
      <c r="V12" s="58">
        <v>58.651702263479699</v>
      </c>
      <c r="W12" s="58">
        <v>61.6855458147703</v>
      </c>
      <c r="X12" s="58">
        <v>64.7817964590933</v>
      </c>
      <c r="Y12" s="58">
        <v>67.931653457162497</v>
      </c>
      <c r="Z12" s="58">
        <v>71.131249771659</v>
      </c>
      <c r="AA12" s="58">
        <v>74.376652477136204</v>
      </c>
      <c r="AB12" s="58">
        <v>77.663881287705806</v>
      </c>
      <c r="AC12" s="58">
        <v>80.988926459535705</v>
      </c>
      <c r="AD12" s="58">
        <v>84.347765970833805</v>
      </c>
      <c r="AE12" s="58">
        <v>87.736381896593898</v>
      </c>
      <c r="AF12" s="58">
        <v>91.1507759095919</v>
      </c>
      <c r="AG12" s="58">
        <v>94.586983852783007</v>
      </c>
      <c r="AH12" s="58">
        <v>98.041089341238504</v>
      </c>
      <c r="AI12" s="58">
        <v>101.50923636397999</v>
      </c>
      <c r="AJ12" s="58">
        <v>104.98764086742899</v>
      </c>
      <c r="AK12" s="58">
        <v>108.472601312645</v>
      </c>
      <c r="AL12" s="58">
        <v>111.96050820806001</v>
      </c>
    </row>
    <row r="13" spans="1:38" x14ac:dyDescent="0.35">
      <c r="A13" s="31" t="s">
        <v>74</v>
      </c>
      <c r="B13" s="8" t="s">
        <v>75</v>
      </c>
      <c r="C13" s="8"/>
      <c r="D13" s="55"/>
      <c r="E13" s="56"/>
      <c r="F13" s="56"/>
      <c r="G13" s="56"/>
      <c r="H13" s="56"/>
      <c r="I13" s="56"/>
      <c r="J13" s="56"/>
      <c r="K13" s="58">
        <v>20.3501714569536</v>
      </c>
      <c r="L13" s="58">
        <v>8.3593617911742406</v>
      </c>
      <c r="M13" s="58">
        <v>17.940208289401099</v>
      </c>
      <c r="N13" s="58">
        <v>11.623348950232099</v>
      </c>
      <c r="O13" s="58">
        <v>11.2274614348932</v>
      </c>
      <c r="P13" s="58">
        <v>28.240088430463601</v>
      </c>
      <c r="Q13" s="58">
        <v>3.83766080265183</v>
      </c>
      <c r="R13" s="58">
        <v>12.155120524775</v>
      </c>
      <c r="S13" s="58">
        <v>15.7066701735975</v>
      </c>
      <c r="T13" s="58">
        <v>15.063627857578799</v>
      </c>
      <c r="U13" s="58">
        <v>37.005594935151997</v>
      </c>
      <c r="V13" s="58">
        <v>39.625367079470202</v>
      </c>
      <c r="W13" s="58">
        <v>39.886872377508602</v>
      </c>
      <c r="X13" s="58">
        <v>41.888958160614699</v>
      </c>
      <c r="Y13" s="58">
        <v>43.925706679735399</v>
      </c>
      <c r="Z13" s="58">
        <v>45.994617445947902</v>
      </c>
      <c r="AA13" s="58">
        <v>48.093147365999201</v>
      </c>
      <c r="AB13" s="58">
        <v>50.218722722608298</v>
      </c>
      <c r="AC13" s="58">
        <v>52.368750750510998</v>
      </c>
      <c r="AD13" s="58">
        <v>54.540630745315198</v>
      </c>
      <c r="AE13" s="58">
        <v>56.731764651677103</v>
      </c>
      <c r="AF13" s="58">
        <v>58.939567086495998</v>
      </c>
      <c r="AG13" s="58">
        <v>61.161474761662099</v>
      </c>
      <c r="AH13" s="58">
        <v>63.3949552792891</v>
      </c>
      <c r="AI13" s="58">
        <v>8.7352911005819003</v>
      </c>
      <c r="AJ13" s="58">
        <v>9.0346222451316205</v>
      </c>
      <c r="AK13" s="58">
        <v>0</v>
      </c>
      <c r="AL13" s="58">
        <v>0</v>
      </c>
    </row>
    <row r="14" spans="1:38" x14ac:dyDescent="0.35">
      <c r="A14" s="31">
        <v>3</v>
      </c>
      <c r="B14" s="8" t="s">
        <v>76</v>
      </c>
      <c r="C14" s="8"/>
      <c r="D14" s="55"/>
      <c r="E14" s="56"/>
      <c r="F14" s="56"/>
      <c r="G14" s="56"/>
      <c r="H14" s="56"/>
      <c r="I14" s="56"/>
      <c r="J14" s="56"/>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row>
    <row r="15" spans="1:38" x14ac:dyDescent="0.35">
      <c r="A15" s="31">
        <v>4</v>
      </c>
      <c r="B15" s="8" t="s">
        <v>77</v>
      </c>
      <c r="C15" s="8"/>
      <c r="D15" s="55"/>
      <c r="E15" s="56"/>
      <c r="F15" s="56"/>
      <c r="G15" s="56"/>
      <c r="H15" s="56"/>
      <c r="I15" s="56"/>
      <c r="J15" s="56"/>
      <c r="K15" s="58">
        <v>3.582066666666671</v>
      </c>
      <c r="L15" s="58">
        <v>5.0579616176948923</v>
      </c>
      <c r="M15" s="58">
        <v>6.1175939119885294</v>
      </c>
      <c r="N15" s="58">
        <v>7.8256508760545103</v>
      </c>
      <c r="O15" s="58">
        <v>6.9643147253306203</v>
      </c>
      <c r="P15" s="58">
        <v>10.473393598234001</v>
      </c>
      <c r="Q15" s="58">
        <v>14.730936427133891</v>
      </c>
      <c r="R15" s="58">
        <v>16.139726770031452</v>
      </c>
      <c r="S15" s="58">
        <v>18.316123025397719</v>
      </c>
      <c r="T15" s="58">
        <v>19.676541084645859</v>
      </c>
      <c r="U15" s="58">
        <v>28.695026218290998</v>
      </c>
      <c r="V15" s="58">
        <v>30.9832816894912</v>
      </c>
      <c r="W15" s="58">
        <v>31.180246836032502</v>
      </c>
      <c r="X15" s="58">
        <v>32.461566687395397</v>
      </c>
      <c r="Y15" s="58">
        <v>33.5515354739969</v>
      </c>
      <c r="Z15" s="58">
        <v>34.474602760124199</v>
      </c>
      <c r="AA15" s="58">
        <v>35.253977451317397</v>
      </c>
      <c r="AB15" s="58">
        <v>35.910762052071398</v>
      </c>
      <c r="AC15" s="58">
        <v>36.463614957431403</v>
      </c>
      <c r="AD15" s="58">
        <v>36.928727817535304</v>
      </c>
      <c r="AE15" s="58">
        <v>37.319974428385898</v>
      </c>
      <c r="AF15" s="58">
        <v>37.6491403596373</v>
      </c>
      <c r="AG15" s="58">
        <v>37.926179159823697</v>
      </c>
      <c r="AH15" s="58">
        <v>38.159464890198805</v>
      </c>
      <c r="AI15" s="58">
        <v>31.616564809307899</v>
      </c>
      <c r="AJ15" s="58">
        <v>31.7560682556195</v>
      </c>
      <c r="AK15" s="58">
        <v>30.793135069325899</v>
      </c>
      <c r="AL15" s="58">
        <v>30.890039501284999</v>
      </c>
    </row>
    <row r="16" spans="1:38" x14ac:dyDescent="0.35">
      <c r="A16" s="31">
        <v>5</v>
      </c>
      <c r="B16" s="8" t="s">
        <v>78</v>
      </c>
      <c r="C16" s="8"/>
      <c r="D16" s="55"/>
      <c r="E16" s="59"/>
      <c r="F16" s="59"/>
      <c r="G16" s="59"/>
      <c r="H16" s="59"/>
      <c r="I16" s="59"/>
      <c r="J16" s="59"/>
      <c r="K16" s="58">
        <v>5.705001511597426</v>
      </c>
      <c r="L16" s="58">
        <v>7.675872853671363</v>
      </c>
      <c r="M16" s="58">
        <v>8.17736367628153</v>
      </c>
      <c r="N16" s="58">
        <v>9.0484737257012924</v>
      </c>
      <c r="O16" s="58">
        <v>11.278507253778985</v>
      </c>
      <c r="P16" s="58">
        <v>12.603195225210357</v>
      </c>
      <c r="Q16" s="58">
        <v>10.418533580284652</v>
      </c>
      <c r="R16" s="58">
        <v>14.295593831923544</v>
      </c>
      <c r="S16" s="58">
        <v>13.176963421529079</v>
      </c>
      <c r="T16" s="58">
        <v>15.400536172133499</v>
      </c>
      <c r="U16" s="58">
        <v>16.070691566668785</v>
      </c>
      <c r="V16" s="58">
        <v>16.865841641860442</v>
      </c>
      <c r="W16" s="58">
        <v>16.562284557290351</v>
      </c>
      <c r="X16" s="58">
        <v>16.989921554921743</v>
      </c>
      <c r="Y16" s="58">
        <v>17.327442506323624</v>
      </c>
      <c r="Z16" s="58">
        <v>17.449112578802364</v>
      </c>
      <c r="AA16" s="58">
        <v>17.529065843179147</v>
      </c>
      <c r="AB16" s="58">
        <v>17.494072497879383</v>
      </c>
      <c r="AC16" s="58">
        <v>17.443345809092417</v>
      </c>
      <c r="AD16" s="58">
        <v>17.443345809092417</v>
      </c>
      <c r="AE16" s="58">
        <v>17.443345809092417</v>
      </c>
      <c r="AF16" s="58">
        <v>17.443345809092417</v>
      </c>
      <c r="AG16" s="58">
        <v>17.443345809092417</v>
      </c>
      <c r="AH16" s="58">
        <v>17.443345809092417</v>
      </c>
      <c r="AI16" s="58">
        <v>14.184588171429597</v>
      </c>
      <c r="AJ16" s="58">
        <v>14.184588171429597</v>
      </c>
      <c r="AK16" s="58">
        <v>11.740847528107206</v>
      </c>
      <c r="AL16" s="58">
        <v>11.740847528107206</v>
      </c>
    </row>
    <row r="17" spans="1:38" x14ac:dyDescent="0.35">
      <c r="A17" s="31">
        <v>6</v>
      </c>
      <c r="B17" s="8" t="s">
        <v>79</v>
      </c>
      <c r="C17" s="60"/>
      <c r="D17" s="61"/>
      <c r="E17" s="56"/>
      <c r="F17" s="56"/>
      <c r="G17" s="56"/>
      <c r="H17" s="56"/>
      <c r="I17" s="56"/>
      <c r="J17" s="56"/>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row>
    <row r="18" spans="1:38" x14ac:dyDescent="0.35">
      <c r="A18" s="31">
        <v>7</v>
      </c>
      <c r="B18" s="36" t="s">
        <v>80</v>
      </c>
      <c r="C18" s="62"/>
      <c r="D18" s="63"/>
      <c r="E18" s="64"/>
      <c r="F18" s="64"/>
      <c r="G18" s="64"/>
      <c r="H18" s="64"/>
      <c r="I18" s="64"/>
      <c r="J18" s="64"/>
      <c r="K18" s="65">
        <f>K11-K16-K17</f>
        <v>320</v>
      </c>
      <c r="L18" s="65">
        <f t="shared" ref="L18:AL18" si="0">L11-L16-L17</f>
        <v>322.63209999999998</v>
      </c>
      <c r="M18" s="65">
        <f t="shared" si="0"/>
        <v>335.26419999999996</v>
      </c>
      <c r="N18" s="65">
        <f t="shared" si="0"/>
        <v>337.89629999999994</v>
      </c>
      <c r="O18" s="65">
        <f t="shared" si="0"/>
        <v>340.52839999999998</v>
      </c>
      <c r="P18" s="65">
        <f t="shared" si="0"/>
        <v>343.16049999999996</v>
      </c>
      <c r="Q18" s="65">
        <f t="shared" si="0"/>
        <v>345.79259999999994</v>
      </c>
      <c r="R18" s="65">
        <f t="shared" si="0"/>
        <v>348.42469999999997</v>
      </c>
      <c r="S18" s="65">
        <f t="shared" si="0"/>
        <v>351.05679999999995</v>
      </c>
      <c r="T18" s="65">
        <f t="shared" si="0"/>
        <v>353.68889999999999</v>
      </c>
      <c r="U18" s="65">
        <f t="shared" si="0"/>
        <v>356.32100000000003</v>
      </c>
      <c r="V18" s="65">
        <f t="shared" si="0"/>
        <v>358.95309999999995</v>
      </c>
      <c r="W18" s="65">
        <f t="shared" si="0"/>
        <v>361.58519999999999</v>
      </c>
      <c r="X18" s="65">
        <f t="shared" si="0"/>
        <v>363.39312599999994</v>
      </c>
      <c r="Y18" s="65">
        <f t="shared" si="0"/>
        <v>365.21009162999991</v>
      </c>
      <c r="Z18" s="65">
        <f t="shared" si="0"/>
        <v>367.03614208814986</v>
      </c>
      <c r="AA18" s="65">
        <f t="shared" si="0"/>
        <v>368.8713227985906</v>
      </c>
      <c r="AB18" s="65">
        <f t="shared" si="0"/>
        <v>370.71567941258348</v>
      </c>
      <c r="AC18" s="65">
        <f t="shared" si="0"/>
        <v>372.56925780964639</v>
      </c>
      <c r="AD18" s="65">
        <f t="shared" si="0"/>
        <v>374.43210409869459</v>
      </c>
      <c r="AE18" s="65">
        <f t="shared" si="0"/>
        <v>376.30426461918802</v>
      </c>
      <c r="AF18" s="65">
        <f t="shared" si="0"/>
        <v>378.18578594228393</v>
      </c>
      <c r="AG18" s="65">
        <f t="shared" si="0"/>
        <v>380.07671487199531</v>
      </c>
      <c r="AH18" s="65">
        <f t="shared" si="0"/>
        <v>381.97709844635523</v>
      </c>
      <c r="AI18" s="65">
        <f t="shared" si="0"/>
        <v>383.88698393858698</v>
      </c>
      <c r="AJ18" s="65">
        <f t="shared" si="0"/>
        <v>385.80641885827987</v>
      </c>
      <c r="AK18" s="65">
        <f t="shared" si="0"/>
        <v>387.73545095257123</v>
      </c>
      <c r="AL18" s="65">
        <f t="shared" si="0"/>
        <v>389.67412820733404</v>
      </c>
    </row>
    <row r="19" spans="1:38" x14ac:dyDescent="0.35">
      <c r="A19" s="31">
        <v>8</v>
      </c>
      <c r="B19" s="8" t="s">
        <v>81</v>
      </c>
      <c r="C19" s="8"/>
      <c r="D19" s="55"/>
      <c r="E19" s="56"/>
      <c r="F19" s="56"/>
      <c r="G19" s="56"/>
      <c r="H19" s="56"/>
      <c r="I19" s="56"/>
      <c r="J19" s="56"/>
      <c r="K19" s="58">
        <v>48</v>
      </c>
      <c r="L19" s="58">
        <v>48.394814999999994</v>
      </c>
      <c r="M19" s="58">
        <v>58.671234999999989</v>
      </c>
      <c r="N19" s="58">
        <v>59.131852499999987</v>
      </c>
      <c r="O19" s="58">
        <v>59.592469999999992</v>
      </c>
      <c r="P19" s="58">
        <v>60.05308749999999</v>
      </c>
      <c r="Q19" s="58">
        <v>60.513704999999987</v>
      </c>
      <c r="R19" s="58">
        <v>60.974322499999992</v>
      </c>
      <c r="S19" s="58">
        <v>61.43493999999999</v>
      </c>
      <c r="T19" s="58">
        <v>61.895557499999995</v>
      </c>
      <c r="U19" s="58">
        <v>62.356175</v>
      </c>
      <c r="V19" s="58">
        <v>62.816792499999984</v>
      </c>
      <c r="W19" s="58">
        <v>63.277409999999996</v>
      </c>
      <c r="X19" s="58">
        <v>63.593797049999985</v>
      </c>
      <c r="Y19" s="58">
        <v>63.911766035249983</v>
      </c>
      <c r="Z19" s="58">
        <v>64.231324865426217</v>
      </c>
      <c r="AA19" s="58">
        <v>64.552481489753347</v>
      </c>
      <c r="AB19" s="58">
        <v>64.875243897202111</v>
      </c>
      <c r="AC19" s="58">
        <v>65.199620116688109</v>
      </c>
      <c r="AD19" s="58">
        <v>65.525618217271557</v>
      </c>
      <c r="AE19" s="58">
        <v>65.853246308357896</v>
      </c>
      <c r="AF19" s="58">
        <v>66.18251253989969</v>
      </c>
      <c r="AG19" s="58">
        <v>66.513425102599172</v>
      </c>
      <c r="AH19" s="58">
        <v>66.845992228112166</v>
      </c>
      <c r="AI19" s="58">
        <v>67.180222189252717</v>
      </c>
      <c r="AJ19" s="58">
        <v>67.51612330019897</v>
      </c>
      <c r="AK19" s="58">
        <v>67.853703916699956</v>
      </c>
      <c r="AL19" s="58">
        <v>68.192972436283455</v>
      </c>
    </row>
    <row r="20" spans="1:38" x14ac:dyDescent="0.35">
      <c r="A20" s="31">
        <v>9</v>
      </c>
      <c r="B20" s="8" t="s">
        <v>82</v>
      </c>
      <c r="C20" s="8"/>
      <c r="D20" s="55"/>
      <c r="E20" s="66"/>
      <c r="F20" s="66"/>
      <c r="G20" s="66"/>
      <c r="H20" s="66"/>
      <c r="I20" s="66"/>
      <c r="J20" s="66"/>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row>
    <row r="21" spans="1:38" x14ac:dyDescent="0.35">
      <c r="A21" s="31">
        <v>10</v>
      </c>
      <c r="B21" s="36" t="s">
        <v>83</v>
      </c>
      <c r="C21" s="68"/>
      <c r="D21" s="63"/>
      <c r="E21" s="69">
        <f t="shared" ref="E21:AL21" si="1">E18+E19+E20</f>
        <v>0</v>
      </c>
      <c r="F21" s="69">
        <f t="shared" si="1"/>
        <v>0</v>
      </c>
      <c r="G21" s="69">
        <f t="shared" si="1"/>
        <v>0</v>
      </c>
      <c r="H21" s="69">
        <f t="shared" si="1"/>
        <v>0</v>
      </c>
      <c r="I21" s="69">
        <f t="shared" si="1"/>
        <v>0</v>
      </c>
      <c r="J21" s="69">
        <f t="shared" si="1"/>
        <v>0</v>
      </c>
      <c r="K21" s="69">
        <f t="shared" si="1"/>
        <v>368</v>
      </c>
      <c r="L21" s="69">
        <f t="shared" si="1"/>
        <v>371.02691499999997</v>
      </c>
      <c r="M21" s="69">
        <f t="shared" si="1"/>
        <v>393.93543499999993</v>
      </c>
      <c r="N21" s="69">
        <f t="shared" si="1"/>
        <v>397.02815249999992</v>
      </c>
      <c r="O21" s="69">
        <f t="shared" si="1"/>
        <v>400.12086999999997</v>
      </c>
      <c r="P21" s="69">
        <f t="shared" si="1"/>
        <v>403.21358749999996</v>
      </c>
      <c r="Q21" s="69">
        <f t="shared" si="1"/>
        <v>406.30630499999995</v>
      </c>
      <c r="R21" s="69">
        <f t="shared" si="1"/>
        <v>409.39902249999994</v>
      </c>
      <c r="S21" s="69">
        <f t="shared" si="1"/>
        <v>412.49173999999994</v>
      </c>
      <c r="T21" s="69">
        <f t="shared" si="1"/>
        <v>415.58445749999998</v>
      </c>
      <c r="U21" s="69">
        <f t="shared" si="1"/>
        <v>418.67717500000003</v>
      </c>
      <c r="V21" s="69">
        <f t="shared" si="1"/>
        <v>421.76989249999991</v>
      </c>
      <c r="W21" s="69">
        <f t="shared" si="1"/>
        <v>424.86260999999996</v>
      </c>
      <c r="X21" s="69">
        <f t="shared" si="1"/>
        <v>426.98692304999992</v>
      </c>
      <c r="Y21" s="69">
        <f t="shared" si="1"/>
        <v>429.12185766524988</v>
      </c>
      <c r="Z21" s="69">
        <f t="shared" si="1"/>
        <v>431.2674669535761</v>
      </c>
      <c r="AA21" s="69">
        <f t="shared" si="1"/>
        <v>433.42380428834394</v>
      </c>
      <c r="AB21" s="69">
        <f t="shared" si="1"/>
        <v>435.59092330978558</v>
      </c>
      <c r="AC21" s="69">
        <f t="shared" si="1"/>
        <v>437.76887792633448</v>
      </c>
      <c r="AD21" s="69">
        <f t="shared" si="1"/>
        <v>439.95772231596618</v>
      </c>
      <c r="AE21" s="69">
        <f t="shared" si="1"/>
        <v>442.1575109275459</v>
      </c>
      <c r="AF21" s="69">
        <f t="shared" si="1"/>
        <v>444.3682984821836</v>
      </c>
      <c r="AG21" s="69">
        <f t="shared" si="1"/>
        <v>446.59013997459448</v>
      </c>
      <c r="AH21" s="69">
        <f t="shared" si="1"/>
        <v>448.82309067446738</v>
      </c>
      <c r="AI21" s="69">
        <f t="shared" si="1"/>
        <v>451.06720612783971</v>
      </c>
      <c r="AJ21" s="69">
        <f t="shared" si="1"/>
        <v>453.32254215847883</v>
      </c>
      <c r="AK21" s="69">
        <f t="shared" si="1"/>
        <v>455.58915486927117</v>
      </c>
      <c r="AL21" s="69">
        <f t="shared" si="1"/>
        <v>457.8671006436175</v>
      </c>
    </row>
    <row r="22" spans="1:38" x14ac:dyDescent="0.35">
      <c r="A22" s="70"/>
      <c r="B22" s="71"/>
      <c r="C22" s="72"/>
      <c r="D22" s="73"/>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row>
    <row r="23" spans="1:38" ht="15.75" customHeight="1" x14ac:dyDescent="0.45">
      <c r="B23" s="51" t="s">
        <v>84</v>
      </c>
      <c r="C23" s="52"/>
      <c r="D23" s="31"/>
      <c r="E23" s="31"/>
      <c r="F23" s="31"/>
      <c r="G23" s="75"/>
      <c r="H23" s="75"/>
      <c r="I23" s="7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row>
    <row r="24" spans="1:38" x14ac:dyDescent="0.35">
      <c r="A24" s="77"/>
      <c r="B24" s="36" t="s">
        <v>85</v>
      </c>
      <c r="C24" s="78"/>
      <c r="D24" s="407" t="s">
        <v>86</v>
      </c>
      <c r="E24" s="407"/>
      <c r="F24" s="407"/>
      <c r="G24" s="407"/>
      <c r="H24" s="407"/>
      <c r="I24" s="407"/>
      <c r="J24" s="407"/>
      <c r="K24" s="79"/>
      <c r="L24" s="79"/>
      <c r="M24" s="79"/>
      <c r="N24" s="79"/>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8" x14ac:dyDescent="0.35">
      <c r="A25" s="77"/>
      <c r="B25" s="80" t="s">
        <v>87</v>
      </c>
      <c r="D25" s="81" t="s">
        <v>88</v>
      </c>
      <c r="E25" s="53">
        <v>2017</v>
      </c>
      <c r="F25" s="53">
        <v>2018</v>
      </c>
      <c r="G25" s="53">
        <v>2019</v>
      </c>
      <c r="H25" s="53" t="s">
        <v>41</v>
      </c>
      <c r="I25" s="53" t="s">
        <v>42</v>
      </c>
      <c r="J25" s="53" t="s">
        <v>43</v>
      </c>
      <c r="K25" s="82" t="s">
        <v>44</v>
      </c>
      <c r="L25" s="53" t="s">
        <v>45</v>
      </c>
      <c r="M25" s="53" t="s">
        <v>46</v>
      </c>
      <c r="N25" s="53" t="s">
        <v>47</v>
      </c>
      <c r="O25" s="53" t="s">
        <v>48</v>
      </c>
      <c r="P25" s="53" t="s">
        <v>49</v>
      </c>
      <c r="Q25" s="53" t="s">
        <v>50</v>
      </c>
      <c r="R25" s="53" t="s">
        <v>51</v>
      </c>
      <c r="S25" s="82" t="s">
        <v>52</v>
      </c>
      <c r="T25" s="53" t="s">
        <v>53</v>
      </c>
      <c r="U25" s="53" t="s">
        <v>54</v>
      </c>
      <c r="V25" s="53" t="s">
        <v>55</v>
      </c>
      <c r="W25" s="53" t="s">
        <v>56</v>
      </c>
      <c r="X25" s="53" t="s">
        <v>57</v>
      </c>
      <c r="Y25" s="53" t="s">
        <v>58</v>
      </c>
      <c r="Z25" s="53" t="s">
        <v>59</v>
      </c>
      <c r="AA25" s="53" t="s">
        <v>60</v>
      </c>
      <c r="AB25" s="53" t="s">
        <v>61</v>
      </c>
      <c r="AC25" s="53" t="s">
        <v>62</v>
      </c>
      <c r="AD25" s="53" t="s">
        <v>63</v>
      </c>
      <c r="AE25" s="53" t="s">
        <v>64</v>
      </c>
      <c r="AF25" s="53" t="s">
        <v>65</v>
      </c>
      <c r="AG25" s="53" t="s">
        <v>66</v>
      </c>
      <c r="AH25" s="53" t="s">
        <v>67</v>
      </c>
      <c r="AI25" s="53" t="s">
        <v>68</v>
      </c>
      <c r="AJ25" s="53" t="s">
        <v>69</v>
      </c>
      <c r="AK25" s="53" t="s">
        <v>70</v>
      </c>
      <c r="AL25" s="53" t="s">
        <v>71</v>
      </c>
    </row>
    <row r="26" spans="1:38" x14ac:dyDescent="0.35">
      <c r="A26" s="83" t="s">
        <v>89</v>
      </c>
      <c r="B26" s="84" t="s">
        <v>90</v>
      </c>
      <c r="C26" s="85"/>
      <c r="D26" s="86" t="s">
        <v>91</v>
      </c>
      <c r="E26" s="87"/>
      <c r="F26" s="87"/>
      <c r="G26" s="87"/>
      <c r="H26" s="87"/>
      <c r="I26" s="87"/>
      <c r="J26" s="87"/>
      <c r="K26" s="88">
        <v>22.260766983032227</v>
      </c>
      <c r="L26" s="88">
        <v>22.260766983032227</v>
      </c>
      <c r="M26" s="88">
        <v>22.260766983032227</v>
      </c>
      <c r="N26" s="88">
        <v>22.260766983032227</v>
      </c>
      <c r="O26" s="88">
        <v>22.260766983032227</v>
      </c>
      <c r="P26" s="88">
        <v>22.260766983032227</v>
      </c>
      <c r="Q26" s="88">
        <v>22.260766983032227</v>
      </c>
      <c r="R26" s="88">
        <v>0</v>
      </c>
      <c r="S26" s="88">
        <v>0</v>
      </c>
      <c r="T26" s="88">
        <v>0</v>
      </c>
      <c r="U26" s="88">
        <v>0</v>
      </c>
      <c r="V26" s="88">
        <v>0</v>
      </c>
      <c r="W26" s="88">
        <v>0</v>
      </c>
      <c r="X26" s="88">
        <v>0</v>
      </c>
      <c r="Y26" s="88">
        <v>0</v>
      </c>
      <c r="Z26" s="88">
        <v>0</v>
      </c>
      <c r="AA26" s="88">
        <v>0</v>
      </c>
      <c r="AB26" s="88">
        <v>0</v>
      </c>
      <c r="AC26" s="88">
        <v>0</v>
      </c>
      <c r="AD26" s="88">
        <v>0</v>
      </c>
      <c r="AE26" s="88">
        <v>0</v>
      </c>
      <c r="AF26" s="88">
        <v>0</v>
      </c>
      <c r="AG26" s="88">
        <v>0</v>
      </c>
      <c r="AH26" s="88">
        <v>0</v>
      </c>
      <c r="AI26" s="88">
        <v>0</v>
      </c>
      <c r="AJ26" s="88">
        <v>0</v>
      </c>
      <c r="AK26" s="88">
        <v>0</v>
      </c>
      <c r="AL26" s="88">
        <v>0</v>
      </c>
    </row>
    <row r="27" spans="1:38" x14ac:dyDescent="0.35">
      <c r="A27" s="83" t="s">
        <v>92</v>
      </c>
      <c r="B27" s="84" t="s">
        <v>93</v>
      </c>
      <c r="C27" s="85"/>
      <c r="D27" s="89" t="s">
        <v>91</v>
      </c>
      <c r="E27" s="87"/>
      <c r="F27" s="87"/>
      <c r="G27" s="87"/>
      <c r="H27" s="87"/>
      <c r="I27" s="87"/>
      <c r="J27" s="87"/>
      <c r="K27" s="88">
        <v>22.460285186767578</v>
      </c>
      <c r="L27" s="88">
        <v>22.460285186767578</v>
      </c>
      <c r="M27" s="88">
        <v>22.460285186767578</v>
      </c>
      <c r="N27" s="88">
        <v>22.460285186767578</v>
      </c>
      <c r="O27" s="88">
        <v>22.460285186767578</v>
      </c>
      <c r="P27" s="88">
        <v>22.460285186767578</v>
      </c>
      <c r="Q27" s="88">
        <v>22.460285186767578</v>
      </c>
      <c r="R27" s="88">
        <v>0</v>
      </c>
      <c r="S27" s="88">
        <v>0</v>
      </c>
      <c r="T27" s="88">
        <v>0</v>
      </c>
      <c r="U27" s="88">
        <v>0</v>
      </c>
      <c r="V27" s="88">
        <v>0</v>
      </c>
      <c r="W27" s="88">
        <v>0</v>
      </c>
      <c r="X27" s="88">
        <v>0</v>
      </c>
      <c r="Y27" s="88">
        <v>0</v>
      </c>
      <c r="Z27" s="88">
        <v>0</v>
      </c>
      <c r="AA27" s="88">
        <v>0</v>
      </c>
      <c r="AB27" s="88">
        <v>0</v>
      </c>
      <c r="AC27" s="88">
        <v>0</v>
      </c>
      <c r="AD27" s="88">
        <v>0</v>
      </c>
      <c r="AE27" s="88">
        <v>0</v>
      </c>
      <c r="AF27" s="88">
        <v>0</v>
      </c>
      <c r="AG27" s="88">
        <v>0</v>
      </c>
      <c r="AH27" s="88">
        <v>0</v>
      </c>
      <c r="AI27" s="88">
        <v>0</v>
      </c>
      <c r="AJ27" s="88">
        <v>0</v>
      </c>
      <c r="AK27" s="88">
        <v>0</v>
      </c>
      <c r="AL27" s="88">
        <v>0</v>
      </c>
    </row>
    <row r="28" spans="1:38" x14ac:dyDescent="0.35">
      <c r="A28" s="83" t="s">
        <v>94</v>
      </c>
      <c r="B28" s="84" t="s">
        <v>95</v>
      </c>
      <c r="C28" s="85"/>
      <c r="D28" s="89" t="s">
        <v>91</v>
      </c>
      <c r="E28" s="87"/>
      <c r="F28" s="87"/>
      <c r="G28" s="87"/>
      <c r="H28" s="87"/>
      <c r="I28" s="87"/>
      <c r="J28" s="87"/>
      <c r="K28" s="88">
        <v>44.830001831054688</v>
      </c>
      <c r="L28" s="88">
        <v>44.830001831054688</v>
      </c>
      <c r="M28" s="88">
        <v>44.830001831054688</v>
      </c>
      <c r="N28" s="88">
        <v>44.830001831054688</v>
      </c>
      <c r="O28" s="88">
        <v>44.830001831054688</v>
      </c>
      <c r="P28" s="88">
        <v>44.830001831054688</v>
      </c>
      <c r="Q28" s="88">
        <v>44.830001831054688</v>
      </c>
      <c r="R28" s="88">
        <v>0</v>
      </c>
      <c r="S28" s="88">
        <v>0</v>
      </c>
      <c r="T28" s="88">
        <v>0</v>
      </c>
      <c r="U28" s="88">
        <v>0</v>
      </c>
      <c r="V28" s="88">
        <v>0</v>
      </c>
      <c r="W28" s="88">
        <v>0</v>
      </c>
      <c r="X28" s="88">
        <v>0</v>
      </c>
      <c r="Y28" s="88">
        <v>0</v>
      </c>
      <c r="Z28" s="88">
        <v>0</v>
      </c>
      <c r="AA28" s="88">
        <v>0</v>
      </c>
      <c r="AB28" s="88">
        <v>0</v>
      </c>
      <c r="AC28" s="88">
        <v>0</v>
      </c>
      <c r="AD28" s="88">
        <v>0</v>
      </c>
      <c r="AE28" s="88">
        <v>0</v>
      </c>
      <c r="AF28" s="88">
        <v>0</v>
      </c>
      <c r="AG28" s="88">
        <v>0</v>
      </c>
      <c r="AH28" s="88">
        <v>0</v>
      </c>
      <c r="AI28" s="88">
        <v>0</v>
      </c>
      <c r="AJ28" s="88">
        <v>0</v>
      </c>
      <c r="AK28" s="88">
        <v>0</v>
      </c>
      <c r="AL28" s="88">
        <v>0</v>
      </c>
    </row>
    <row r="29" spans="1:38" x14ac:dyDescent="0.35">
      <c r="A29" s="83" t="s">
        <v>96</v>
      </c>
      <c r="B29" s="84" t="s">
        <v>97</v>
      </c>
      <c r="C29" s="85"/>
      <c r="D29" s="89" t="s">
        <v>91</v>
      </c>
      <c r="E29" s="87"/>
      <c r="F29" s="87"/>
      <c r="G29" s="87"/>
      <c r="H29" s="87"/>
      <c r="I29" s="87"/>
      <c r="J29" s="87"/>
      <c r="K29" s="88">
        <v>42.419998168945313</v>
      </c>
      <c r="L29" s="88">
        <v>42.419998168945313</v>
      </c>
      <c r="M29" s="88">
        <v>42.419998168945313</v>
      </c>
      <c r="N29" s="88">
        <v>42.419998168945313</v>
      </c>
      <c r="O29" s="88">
        <v>42.419998168945313</v>
      </c>
      <c r="P29" s="88">
        <v>42.419998168945313</v>
      </c>
      <c r="Q29" s="88">
        <v>42.419998168945313</v>
      </c>
      <c r="R29" s="88">
        <v>0</v>
      </c>
      <c r="S29" s="88">
        <v>0</v>
      </c>
      <c r="T29" s="88">
        <v>0</v>
      </c>
      <c r="U29" s="88">
        <v>0</v>
      </c>
      <c r="V29" s="88">
        <v>0</v>
      </c>
      <c r="W29" s="88">
        <v>0</v>
      </c>
      <c r="X29" s="88">
        <v>0</v>
      </c>
      <c r="Y29" s="88">
        <v>0</v>
      </c>
      <c r="Z29" s="88">
        <v>0</v>
      </c>
      <c r="AA29" s="88">
        <v>0</v>
      </c>
      <c r="AB29" s="88">
        <v>0</v>
      </c>
      <c r="AC29" s="88">
        <v>0</v>
      </c>
      <c r="AD29" s="88">
        <v>0</v>
      </c>
      <c r="AE29" s="88">
        <v>0</v>
      </c>
      <c r="AF29" s="88">
        <v>0</v>
      </c>
      <c r="AG29" s="88">
        <v>0</v>
      </c>
      <c r="AH29" s="88">
        <v>0</v>
      </c>
      <c r="AI29" s="88">
        <v>0</v>
      </c>
      <c r="AJ29" s="88">
        <v>0</v>
      </c>
      <c r="AK29" s="88">
        <v>0</v>
      </c>
      <c r="AL29" s="88">
        <v>0</v>
      </c>
    </row>
    <row r="30" spans="1:38" x14ac:dyDescent="0.35">
      <c r="A30" s="83" t="s">
        <v>98</v>
      </c>
      <c r="B30" s="84" t="s">
        <v>99</v>
      </c>
      <c r="C30" s="85"/>
      <c r="D30" s="89" t="s">
        <v>91</v>
      </c>
      <c r="E30" s="87"/>
      <c r="F30" s="87"/>
      <c r="G30" s="87"/>
      <c r="H30" s="87"/>
      <c r="I30" s="87"/>
      <c r="J30" s="87"/>
      <c r="K30" s="88">
        <v>62.906612396240234</v>
      </c>
      <c r="L30" s="88">
        <v>62.906612396240234</v>
      </c>
      <c r="M30" s="88">
        <v>62.906612396240234</v>
      </c>
      <c r="N30" s="88">
        <v>62.906612396240234</v>
      </c>
      <c r="O30" s="88">
        <v>62.906612396240234</v>
      </c>
      <c r="P30" s="88">
        <v>62.906612396240234</v>
      </c>
      <c r="Q30" s="88">
        <v>62.906612396240234</v>
      </c>
      <c r="R30" s="88">
        <v>0</v>
      </c>
      <c r="S30" s="88">
        <v>0</v>
      </c>
      <c r="T30" s="88">
        <v>0</v>
      </c>
      <c r="U30" s="88">
        <v>0</v>
      </c>
      <c r="V30" s="88">
        <v>0</v>
      </c>
      <c r="W30" s="88">
        <v>0</v>
      </c>
      <c r="X30" s="88">
        <v>0</v>
      </c>
      <c r="Y30" s="88">
        <v>0</v>
      </c>
      <c r="Z30" s="88">
        <v>0</v>
      </c>
      <c r="AA30" s="88">
        <v>0</v>
      </c>
      <c r="AB30" s="88">
        <v>0</v>
      </c>
      <c r="AC30" s="88">
        <v>0</v>
      </c>
      <c r="AD30" s="88">
        <v>0</v>
      </c>
      <c r="AE30" s="88">
        <v>0</v>
      </c>
      <c r="AF30" s="88">
        <v>0</v>
      </c>
      <c r="AG30" s="88">
        <v>0</v>
      </c>
      <c r="AH30" s="88">
        <v>0</v>
      </c>
      <c r="AI30" s="88">
        <v>0</v>
      </c>
      <c r="AJ30" s="88">
        <v>0</v>
      </c>
      <c r="AK30" s="88">
        <v>0</v>
      </c>
      <c r="AL30" s="88">
        <v>0</v>
      </c>
    </row>
    <row r="31" spans="1:38" x14ac:dyDescent="0.35">
      <c r="A31" s="83"/>
      <c r="B31" s="90"/>
      <c r="D31" s="8"/>
      <c r="E31" s="91"/>
      <c r="F31" s="92"/>
      <c r="G31" s="92"/>
      <c r="H31" s="92"/>
      <c r="I31" s="92"/>
      <c r="J31" s="92"/>
      <c r="K31" s="93"/>
      <c r="L31" s="93"/>
      <c r="M31" s="93"/>
      <c r="N31" s="93"/>
      <c r="O31" s="94"/>
      <c r="P31" s="94"/>
      <c r="Q31" s="94"/>
      <c r="R31" s="94"/>
      <c r="S31" s="95"/>
      <c r="T31" s="95"/>
      <c r="U31" s="95"/>
      <c r="V31" s="95"/>
      <c r="W31" s="95"/>
      <c r="X31" s="95"/>
      <c r="Y31" s="95"/>
      <c r="Z31" s="95"/>
      <c r="AA31" s="95"/>
      <c r="AB31" s="95"/>
      <c r="AC31" s="95"/>
      <c r="AD31" s="95"/>
      <c r="AE31" s="95"/>
      <c r="AF31" s="95"/>
      <c r="AG31" s="95"/>
      <c r="AH31" s="95"/>
      <c r="AI31" s="95"/>
      <c r="AJ31" s="95"/>
      <c r="AK31" s="95"/>
      <c r="AL31" s="95"/>
    </row>
    <row r="32" spans="1:38" x14ac:dyDescent="0.35">
      <c r="A32" s="83"/>
      <c r="B32" s="36" t="s">
        <v>100</v>
      </c>
      <c r="C32" s="78"/>
      <c r="D32" s="36"/>
      <c r="E32" s="96"/>
      <c r="F32" s="97"/>
      <c r="G32" s="97"/>
      <c r="H32" s="97"/>
      <c r="I32" s="97"/>
      <c r="J32" s="97"/>
      <c r="K32" s="98"/>
      <c r="L32" s="98"/>
      <c r="M32" s="98"/>
      <c r="N32" s="98"/>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row>
    <row r="33" spans="1:38" x14ac:dyDescent="0.35">
      <c r="A33" s="83"/>
      <c r="B33" s="80" t="s">
        <v>101</v>
      </c>
      <c r="D33" s="81" t="s">
        <v>88</v>
      </c>
      <c r="E33" s="53">
        <v>2017</v>
      </c>
      <c r="F33" s="53">
        <v>2018</v>
      </c>
      <c r="G33" s="53">
        <v>2019</v>
      </c>
      <c r="H33" s="53" t="s">
        <v>41</v>
      </c>
      <c r="I33" s="53" t="s">
        <v>42</v>
      </c>
      <c r="J33" s="53" t="s">
        <v>43</v>
      </c>
      <c r="K33" s="82" t="s">
        <v>44</v>
      </c>
      <c r="L33" s="53" t="s">
        <v>45</v>
      </c>
      <c r="M33" s="53" t="s">
        <v>46</v>
      </c>
      <c r="N33" s="53" t="s">
        <v>47</v>
      </c>
      <c r="O33" s="53" t="s">
        <v>48</v>
      </c>
      <c r="P33" s="53" t="s">
        <v>49</v>
      </c>
      <c r="Q33" s="53" t="s">
        <v>50</v>
      </c>
      <c r="R33" s="53" t="s">
        <v>51</v>
      </c>
      <c r="S33" s="82" t="s">
        <v>52</v>
      </c>
      <c r="T33" s="53" t="s">
        <v>53</v>
      </c>
      <c r="U33" s="53" t="s">
        <v>54</v>
      </c>
      <c r="V33" s="53" t="s">
        <v>55</v>
      </c>
      <c r="W33" s="53" t="s">
        <v>56</v>
      </c>
      <c r="X33" s="53" t="s">
        <v>57</v>
      </c>
      <c r="Y33" s="53" t="s">
        <v>58</v>
      </c>
      <c r="Z33" s="53" t="s">
        <v>59</v>
      </c>
      <c r="AA33" s="53" t="s">
        <v>60</v>
      </c>
      <c r="AB33" s="53" t="s">
        <v>61</v>
      </c>
      <c r="AC33" s="53" t="s">
        <v>62</v>
      </c>
      <c r="AD33" s="53" t="s">
        <v>63</v>
      </c>
      <c r="AE33" s="53" t="s">
        <v>64</v>
      </c>
      <c r="AF33" s="53" t="s">
        <v>65</v>
      </c>
      <c r="AG33" s="53" t="s">
        <v>66</v>
      </c>
      <c r="AH33" s="53" t="s">
        <v>67</v>
      </c>
      <c r="AI33" s="53" t="s">
        <v>68</v>
      </c>
      <c r="AJ33" s="53" t="s">
        <v>69</v>
      </c>
      <c r="AK33" s="53" t="s">
        <v>70</v>
      </c>
      <c r="AL33" s="53" t="s">
        <v>71</v>
      </c>
    </row>
    <row r="34" spans="1:38" x14ac:dyDescent="0.35">
      <c r="A34" s="83" t="s">
        <v>102</v>
      </c>
      <c r="B34" s="84" t="s">
        <v>103</v>
      </c>
      <c r="C34" s="101"/>
      <c r="D34" s="102" t="s">
        <v>104</v>
      </c>
      <c r="E34" s="103"/>
      <c r="F34" s="103"/>
      <c r="G34" s="103"/>
      <c r="H34" s="103"/>
      <c r="I34" s="103"/>
      <c r="J34" s="87"/>
      <c r="K34" s="88">
        <v>105.46112060546875</v>
      </c>
      <c r="L34" s="88">
        <v>105.46112060546875</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row>
    <row r="35" spans="1:38" x14ac:dyDescent="0.35">
      <c r="A35" s="83" t="s">
        <v>105</v>
      </c>
      <c r="B35" s="84" t="s">
        <v>106</v>
      </c>
      <c r="C35" s="101"/>
      <c r="D35" s="102" t="s">
        <v>91</v>
      </c>
      <c r="E35" s="104"/>
      <c r="F35" s="104"/>
      <c r="G35" s="104"/>
      <c r="H35" s="104"/>
      <c r="I35" s="104"/>
      <c r="J35" s="87"/>
      <c r="K35" s="88">
        <v>0</v>
      </c>
      <c r="L35" s="88">
        <v>0</v>
      </c>
      <c r="M35" s="88">
        <v>50</v>
      </c>
      <c r="N35" s="88">
        <v>50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row>
    <row r="36" spans="1:38" x14ac:dyDescent="0.35">
      <c r="A36" s="83" t="s">
        <v>107</v>
      </c>
      <c r="B36" s="84" t="s">
        <v>108</v>
      </c>
      <c r="C36" s="101"/>
      <c r="D36" s="102" t="s">
        <v>91</v>
      </c>
      <c r="E36" s="87"/>
      <c r="F36" s="87"/>
      <c r="G36" s="87"/>
      <c r="H36" s="87"/>
      <c r="I36" s="87"/>
      <c r="J36" s="87"/>
      <c r="K36" s="88">
        <v>14</v>
      </c>
      <c r="L36" s="88">
        <v>14</v>
      </c>
      <c r="M36" s="88">
        <v>14</v>
      </c>
      <c r="N36" s="88">
        <v>14</v>
      </c>
      <c r="O36" s="88">
        <v>14</v>
      </c>
      <c r="P36" s="88">
        <v>14</v>
      </c>
      <c r="Q36" s="88">
        <v>14</v>
      </c>
      <c r="R36" s="88">
        <v>0</v>
      </c>
      <c r="S36" s="88">
        <v>0</v>
      </c>
      <c r="T36" s="88">
        <v>0</v>
      </c>
      <c r="U36" s="88">
        <v>0</v>
      </c>
      <c r="V36" s="88">
        <v>0</v>
      </c>
      <c r="W36" s="88">
        <v>0</v>
      </c>
      <c r="X36" s="88">
        <v>0</v>
      </c>
      <c r="Y36" s="88">
        <v>0</v>
      </c>
      <c r="Z36" s="88">
        <v>0</v>
      </c>
      <c r="AA36" s="88">
        <v>0</v>
      </c>
      <c r="AB36" s="88">
        <v>0</v>
      </c>
      <c r="AC36" s="88">
        <v>0</v>
      </c>
      <c r="AD36" s="88">
        <v>0</v>
      </c>
      <c r="AE36" s="88">
        <v>0</v>
      </c>
      <c r="AF36" s="88">
        <v>0</v>
      </c>
      <c r="AG36" s="88">
        <v>0</v>
      </c>
      <c r="AH36" s="88">
        <v>0</v>
      </c>
      <c r="AI36" s="88">
        <v>0</v>
      </c>
      <c r="AJ36" s="88">
        <v>0</v>
      </c>
      <c r="AK36" s="88">
        <v>0</v>
      </c>
      <c r="AL36" s="88">
        <v>0</v>
      </c>
    </row>
    <row r="37" spans="1:38" x14ac:dyDescent="0.35">
      <c r="A37" s="83" t="s">
        <v>109</v>
      </c>
      <c r="B37" s="84" t="s">
        <v>110</v>
      </c>
      <c r="C37" s="101"/>
      <c r="D37" s="102" t="s">
        <v>111</v>
      </c>
      <c r="E37" s="87"/>
      <c r="F37" s="87"/>
      <c r="G37" s="87"/>
      <c r="H37" s="87"/>
      <c r="I37" s="87"/>
      <c r="J37" s="87"/>
      <c r="K37" s="88">
        <v>9</v>
      </c>
      <c r="L37" s="88">
        <v>9</v>
      </c>
      <c r="M37" s="88">
        <v>9</v>
      </c>
      <c r="N37" s="88">
        <v>9</v>
      </c>
      <c r="O37" s="88">
        <v>9</v>
      </c>
      <c r="P37" s="88">
        <v>9</v>
      </c>
      <c r="Q37" s="88">
        <v>9</v>
      </c>
      <c r="R37" s="88">
        <v>9</v>
      </c>
      <c r="S37" s="88">
        <v>9</v>
      </c>
      <c r="T37" s="88">
        <v>9</v>
      </c>
      <c r="U37" s="88">
        <v>9</v>
      </c>
      <c r="V37" s="88">
        <v>9</v>
      </c>
      <c r="W37" s="88">
        <v>9</v>
      </c>
      <c r="X37" s="88">
        <v>9</v>
      </c>
      <c r="Y37" s="88">
        <v>9</v>
      </c>
      <c r="Z37" s="88">
        <v>9</v>
      </c>
      <c r="AA37" s="88">
        <v>9</v>
      </c>
      <c r="AB37" s="88">
        <v>9</v>
      </c>
      <c r="AC37" s="88">
        <v>9</v>
      </c>
      <c r="AD37" s="88">
        <v>9</v>
      </c>
      <c r="AE37" s="88">
        <v>9</v>
      </c>
      <c r="AF37" s="88">
        <v>9</v>
      </c>
      <c r="AG37" s="88">
        <v>9</v>
      </c>
      <c r="AH37" s="88">
        <v>9</v>
      </c>
      <c r="AI37" s="88">
        <v>9</v>
      </c>
      <c r="AJ37" s="88">
        <v>9</v>
      </c>
      <c r="AK37" s="88">
        <v>9</v>
      </c>
      <c r="AL37" s="88">
        <v>9</v>
      </c>
    </row>
    <row r="38" spans="1:38" x14ac:dyDescent="0.35">
      <c r="A38" s="83" t="s">
        <v>112</v>
      </c>
      <c r="B38" s="84" t="s">
        <v>113</v>
      </c>
      <c r="C38" s="101"/>
      <c r="D38" s="102" t="s">
        <v>114</v>
      </c>
      <c r="E38" s="87"/>
      <c r="F38" s="87"/>
      <c r="G38" s="87"/>
      <c r="H38" s="87"/>
      <c r="I38" s="87"/>
      <c r="J38" s="87"/>
      <c r="K38" s="88">
        <v>9</v>
      </c>
      <c r="L38" s="88">
        <v>9</v>
      </c>
      <c r="M38" s="88">
        <v>9</v>
      </c>
      <c r="N38" s="88">
        <v>9</v>
      </c>
      <c r="O38" s="88">
        <v>9</v>
      </c>
      <c r="P38" s="88">
        <v>9</v>
      </c>
      <c r="Q38" s="88">
        <v>9</v>
      </c>
      <c r="R38" s="88">
        <v>9</v>
      </c>
      <c r="S38" s="88">
        <v>9</v>
      </c>
      <c r="T38" s="88">
        <v>9</v>
      </c>
      <c r="U38" s="88">
        <v>9</v>
      </c>
      <c r="V38" s="88">
        <v>9</v>
      </c>
      <c r="W38" s="88">
        <v>9</v>
      </c>
      <c r="X38" s="88">
        <v>9</v>
      </c>
      <c r="Y38" s="88">
        <v>9</v>
      </c>
      <c r="Z38" s="88">
        <v>9</v>
      </c>
      <c r="AA38" s="88">
        <v>9</v>
      </c>
      <c r="AB38" s="88">
        <v>9</v>
      </c>
      <c r="AC38" s="88">
        <v>9</v>
      </c>
      <c r="AD38" s="88">
        <v>9</v>
      </c>
      <c r="AE38" s="88">
        <v>9</v>
      </c>
      <c r="AF38" s="88">
        <v>9</v>
      </c>
      <c r="AG38" s="88">
        <v>5.3999996185302734</v>
      </c>
      <c r="AH38" s="88">
        <v>2.6999998092651367</v>
      </c>
      <c r="AI38" s="88">
        <v>2.6999998092651367</v>
      </c>
      <c r="AJ38" s="88">
        <v>0</v>
      </c>
      <c r="AK38" s="88">
        <v>0</v>
      </c>
      <c r="AL38" s="88">
        <v>0</v>
      </c>
    </row>
    <row r="39" spans="1:38" x14ac:dyDescent="0.35">
      <c r="A39" s="83" t="s">
        <v>107</v>
      </c>
      <c r="B39" s="84" t="s">
        <v>115</v>
      </c>
      <c r="C39" s="101"/>
      <c r="D39" s="102" t="s">
        <v>116</v>
      </c>
      <c r="E39" s="87"/>
      <c r="F39" s="87"/>
      <c r="G39" s="87"/>
      <c r="H39" s="87"/>
      <c r="I39" s="87"/>
      <c r="J39" s="87"/>
      <c r="K39" s="88">
        <v>0</v>
      </c>
      <c r="L39" s="88">
        <v>0</v>
      </c>
      <c r="M39" s="88">
        <v>0</v>
      </c>
      <c r="N39" s="88">
        <v>0</v>
      </c>
      <c r="O39" s="88">
        <v>19.670000076293945</v>
      </c>
      <c r="P39" s="88">
        <v>19.670000076293945</v>
      </c>
      <c r="Q39" s="88">
        <v>19.670000076293945</v>
      </c>
      <c r="R39" s="88">
        <v>19.670000076293945</v>
      </c>
      <c r="S39" s="88">
        <v>19.670000076293945</v>
      </c>
      <c r="T39" s="88">
        <v>19.670000076293945</v>
      </c>
      <c r="U39" s="88">
        <v>19.670000076293945</v>
      </c>
      <c r="V39" s="88">
        <v>19.670000076293945</v>
      </c>
      <c r="W39" s="88">
        <v>19.670000076293945</v>
      </c>
      <c r="X39" s="88">
        <v>19.670000076293945</v>
      </c>
      <c r="Y39" s="88">
        <v>19.670000076293945</v>
      </c>
      <c r="Z39" s="88">
        <v>19.670000076293945</v>
      </c>
      <c r="AA39" s="88">
        <v>19.670000076293945</v>
      </c>
      <c r="AB39" s="88">
        <v>19.670000076293945</v>
      </c>
      <c r="AC39" s="88">
        <v>19.670000076293945</v>
      </c>
      <c r="AD39" s="88">
        <v>19.670000076293945</v>
      </c>
      <c r="AE39" s="88">
        <v>19.670000076293945</v>
      </c>
      <c r="AF39" s="88">
        <v>19.670000076293945</v>
      </c>
      <c r="AG39" s="88">
        <v>19.670000076293945</v>
      </c>
      <c r="AH39" s="88">
        <v>19.670000076293945</v>
      </c>
      <c r="AI39" s="88">
        <v>0</v>
      </c>
      <c r="AJ39" s="88">
        <v>0</v>
      </c>
      <c r="AK39" s="88">
        <v>0</v>
      </c>
      <c r="AL39" s="88">
        <v>0</v>
      </c>
    </row>
    <row r="40" spans="1:38" x14ac:dyDescent="0.35">
      <c r="A40" s="83"/>
      <c r="B40" s="105"/>
      <c r="C40" s="106"/>
      <c r="D40" s="107"/>
      <c r="E40" s="107"/>
      <c r="F40" s="107"/>
      <c r="G40" s="107"/>
      <c r="H40" s="107"/>
      <c r="I40" s="107"/>
      <c r="J40" s="107"/>
      <c r="K40" s="108"/>
      <c r="L40" s="108"/>
      <c r="M40" s="108"/>
      <c r="N40" s="108"/>
      <c r="O40" s="109"/>
      <c r="P40" s="109"/>
      <c r="Q40" s="109"/>
      <c r="R40" s="109"/>
      <c r="S40" s="110"/>
      <c r="T40" s="110"/>
      <c r="U40" s="110"/>
      <c r="V40" s="110"/>
      <c r="W40" s="110"/>
      <c r="X40" s="110"/>
      <c r="Y40" s="110"/>
      <c r="Z40" s="110"/>
      <c r="AA40" s="110"/>
      <c r="AB40" s="110"/>
      <c r="AC40" s="110"/>
      <c r="AD40" s="110"/>
      <c r="AE40" s="110"/>
      <c r="AF40" s="110"/>
      <c r="AG40" s="110"/>
      <c r="AH40" s="110"/>
      <c r="AI40" s="110"/>
      <c r="AJ40" s="110"/>
      <c r="AK40" s="110"/>
      <c r="AL40" s="110"/>
    </row>
    <row r="41" spans="1:38" ht="31" x14ac:dyDescent="0.35">
      <c r="A41" s="83">
        <v>11</v>
      </c>
      <c r="B41" s="111" t="s">
        <v>117</v>
      </c>
      <c r="C41" s="112"/>
      <c r="D41" s="113"/>
      <c r="E41" s="114">
        <f t="shared" ref="E41:AL41" si="2">SUM(E26:E30,E34:E39)</f>
        <v>0</v>
      </c>
      <c r="F41" s="114">
        <f t="shared" si="2"/>
        <v>0</v>
      </c>
      <c r="G41" s="114">
        <f t="shared" si="2"/>
        <v>0</v>
      </c>
      <c r="H41" s="114">
        <f t="shared" si="2"/>
        <v>0</v>
      </c>
      <c r="I41" s="114">
        <f t="shared" si="2"/>
        <v>0</v>
      </c>
      <c r="J41" s="114">
        <f t="shared" si="2"/>
        <v>0</v>
      </c>
      <c r="K41" s="69">
        <f t="shared" si="2"/>
        <v>332.33878517150879</v>
      </c>
      <c r="L41" s="69">
        <f t="shared" si="2"/>
        <v>332.33878517150879</v>
      </c>
      <c r="M41" s="69">
        <f t="shared" si="2"/>
        <v>276.87766456604004</v>
      </c>
      <c r="N41" s="69">
        <f t="shared" si="2"/>
        <v>276.87766456604004</v>
      </c>
      <c r="O41" s="69">
        <f t="shared" si="2"/>
        <v>246.54766464233398</v>
      </c>
      <c r="P41" s="69">
        <f t="shared" si="2"/>
        <v>246.54766464233398</v>
      </c>
      <c r="Q41" s="69">
        <f t="shared" si="2"/>
        <v>246.54766464233398</v>
      </c>
      <c r="R41" s="69">
        <f t="shared" si="2"/>
        <v>37.670000076293945</v>
      </c>
      <c r="S41" s="69">
        <f t="shared" si="2"/>
        <v>37.670000076293945</v>
      </c>
      <c r="T41" s="69">
        <f t="shared" si="2"/>
        <v>37.670000076293945</v>
      </c>
      <c r="U41" s="69">
        <f t="shared" si="2"/>
        <v>37.670000076293945</v>
      </c>
      <c r="V41" s="69">
        <f t="shared" si="2"/>
        <v>37.670000076293945</v>
      </c>
      <c r="W41" s="69">
        <f t="shared" si="2"/>
        <v>37.670000076293945</v>
      </c>
      <c r="X41" s="69">
        <f t="shared" si="2"/>
        <v>37.670000076293945</v>
      </c>
      <c r="Y41" s="69">
        <f t="shared" si="2"/>
        <v>37.670000076293945</v>
      </c>
      <c r="Z41" s="69">
        <f t="shared" si="2"/>
        <v>37.670000076293945</v>
      </c>
      <c r="AA41" s="69">
        <f t="shared" si="2"/>
        <v>37.670000076293945</v>
      </c>
      <c r="AB41" s="69">
        <f t="shared" si="2"/>
        <v>37.670000076293945</v>
      </c>
      <c r="AC41" s="69">
        <f t="shared" si="2"/>
        <v>37.670000076293945</v>
      </c>
      <c r="AD41" s="69">
        <f t="shared" si="2"/>
        <v>37.670000076293945</v>
      </c>
      <c r="AE41" s="69">
        <f t="shared" si="2"/>
        <v>37.670000076293945</v>
      </c>
      <c r="AF41" s="69">
        <f t="shared" si="2"/>
        <v>37.670000076293945</v>
      </c>
      <c r="AG41" s="69">
        <f t="shared" si="2"/>
        <v>34.069999694824219</v>
      </c>
      <c r="AH41" s="69">
        <f t="shared" si="2"/>
        <v>31.369999885559082</v>
      </c>
      <c r="AI41" s="69">
        <f t="shared" si="2"/>
        <v>11.699999809265137</v>
      </c>
      <c r="AJ41" s="69">
        <f t="shared" si="2"/>
        <v>9</v>
      </c>
      <c r="AK41" s="69">
        <f t="shared" si="2"/>
        <v>9</v>
      </c>
      <c r="AL41" s="69">
        <f t="shared" si="2"/>
        <v>9</v>
      </c>
    </row>
    <row r="42" spans="1:38" x14ac:dyDescent="0.35">
      <c r="A42" s="77"/>
      <c r="B42" s="78"/>
      <c r="C42" s="78"/>
      <c r="D42" s="36"/>
      <c r="E42" s="91"/>
      <c r="F42" s="92"/>
      <c r="G42" s="92"/>
      <c r="H42" s="92"/>
      <c r="I42" s="92"/>
      <c r="J42" s="92"/>
      <c r="K42" s="92"/>
      <c r="L42" s="92"/>
      <c r="M42" s="92"/>
      <c r="N42" s="92"/>
      <c r="O42" s="115"/>
      <c r="P42" s="115"/>
      <c r="Q42" s="115"/>
      <c r="R42" s="115"/>
      <c r="S42" s="116"/>
      <c r="T42" s="116"/>
      <c r="U42" s="116"/>
      <c r="V42" s="116"/>
      <c r="W42" s="116"/>
      <c r="X42" s="116"/>
      <c r="Y42" s="116"/>
      <c r="Z42" s="116"/>
      <c r="AA42" s="116"/>
      <c r="AB42" s="116"/>
      <c r="AC42" s="116"/>
      <c r="AD42" s="116"/>
      <c r="AE42" s="116"/>
      <c r="AF42" s="116"/>
      <c r="AG42" s="116"/>
      <c r="AH42" s="116"/>
      <c r="AI42" s="116"/>
      <c r="AJ42" s="116"/>
      <c r="AK42" s="116"/>
      <c r="AL42" s="116"/>
    </row>
    <row r="43" spans="1:38" x14ac:dyDescent="0.35">
      <c r="A43" s="77"/>
      <c r="B43" s="36" t="s">
        <v>118</v>
      </c>
      <c r="C43" s="78"/>
      <c r="D43" s="8"/>
      <c r="E43" s="117"/>
      <c r="F43" s="118"/>
      <c r="G43" s="118"/>
      <c r="H43" s="118"/>
      <c r="I43" s="118"/>
      <c r="J43" s="118"/>
      <c r="K43" s="118"/>
      <c r="L43" s="118"/>
      <c r="M43" s="118"/>
      <c r="N43" s="118"/>
      <c r="O43" s="119"/>
      <c r="P43" s="119"/>
      <c r="Q43" s="119"/>
      <c r="R43" s="119"/>
      <c r="S43" s="120"/>
      <c r="T43" s="120"/>
      <c r="U43" s="120"/>
      <c r="V43" s="120"/>
      <c r="W43" s="120"/>
      <c r="X43" s="120"/>
      <c r="Y43" s="120"/>
      <c r="Z43" s="120"/>
      <c r="AA43" s="120"/>
      <c r="AB43" s="120"/>
      <c r="AC43" s="120"/>
      <c r="AD43" s="120"/>
      <c r="AE43" s="120"/>
      <c r="AF43" s="120"/>
      <c r="AG43" s="120"/>
      <c r="AH43" s="120"/>
      <c r="AI43" s="120"/>
      <c r="AJ43" s="120"/>
      <c r="AK43" s="120"/>
      <c r="AL43" s="120"/>
    </row>
    <row r="44" spans="1:38" x14ac:dyDescent="0.35">
      <c r="A44" s="77"/>
      <c r="B44" s="8" t="s">
        <v>119</v>
      </c>
      <c r="D44" s="81" t="s">
        <v>88</v>
      </c>
      <c r="E44" s="53">
        <v>2017</v>
      </c>
      <c r="F44" s="53">
        <v>2018</v>
      </c>
      <c r="G44" s="53">
        <v>2019</v>
      </c>
      <c r="H44" s="53" t="s">
        <v>41</v>
      </c>
      <c r="I44" s="53" t="s">
        <v>42</v>
      </c>
      <c r="J44" s="53" t="s">
        <v>43</v>
      </c>
      <c r="K44" s="82" t="s">
        <v>44</v>
      </c>
      <c r="L44" s="53" t="s">
        <v>45</v>
      </c>
      <c r="M44" s="53" t="s">
        <v>46</v>
      </c>
      <c r="N44" s="53" t="s">
        <v>47</v>
      </c>
      <c r="O44" s="53" t="s">
        <v>48</v>
      </c>
      <c r="P44" s="53" t="s">
        <v>49</v>
      </c>
      <c r="Q44" s="53" t="s">
        <v>50</v>
      </c>
      <c r="R44" s="53" t="s">
        <v>51</v>
      </c>
      <c r="S44" s="82" t="s">
        <v>52</v>
      </c>
      <c r="T44" s="53" t="s">
        <v>53</v>
      </c>
      <c r="U44" s="53" t="s">
        <v>54</v>
      </c>
      <c r="V44" s="53" t="s">
        <v>55</v>
      </c>
      <c r="W44" s="53" t="s">
        <v>56</v>
      </c>
      <c r="X44" s="53" t="s">
        <v>57</v>
      </c>
      <c r="Y44" s="53" t="s">
        <v>58</v>
      </c>
      <c r="Z44" s="53" t="s">
        <v>59</v>
      </c>
      <c r="AA44" s="53" t="s">
        <v>60</v>
      </c>
      <c r="AB44" s="53" t="s">
        <v>61</v>
      </c>
      <c r="AC44" s="53" t="s">
        <v>62</v>
      </c>
      <c r="AD44" s="53" t="s">
        <v>63</v>
      </c>
      <c r="AE44" s="53" t="s">
        <v>64</v>
      </c>
      <c r="AF44" s="53" t="s">
        <v>65</v>
      </c>
      <c r="AG44" s="53" t="s">
        <v>66</v>
      </c>
      <c r="AH44" s="53" t="s">
        <v>67</v>
      </c>
      <c r="AI44" s="53" t="s">
        <v>68</v>
      </c>
      <c r="AJ44" s="53" t="s">
        <v>69</v>
      </c>
      <c r="AK44" s="53" t="s">
        <v>70</v>
      </c>
      <c r="AL44" s="53" t="s">
        <v>71</v>
      </c>
    </row>
    <row r="45" spans="1:38" x14ac:dyDescent="0.35">
      <c r="A45" s="83" t="s">
        <v>120</v>
      </c>
      <c r="B45" s="84"/>
      <c r="C45" s="85"/>
      <c r="D45" s="89"/>
      <c r="E45" s="103"/>
      <c r="F45" s="103"/>
      <c r="G45" s="103"/>
      <c r="H45" s="103"/>
      <c r="I45" s="103"/>
      <c r="J45" s="103"/>
      <c r="K45" s="121"/>
      <c r="L45" s="122"/>
      <c r="M45" s="122"/>
      <c r="N45" s="123"/>
      <c r="O45" s="124"/>
      <c r="P45" s="124"/>
      <c r="Q45" s="124"/>
      <c r="R45" s="124"/>
      <c r="S45" s="125"/>
      <c r="T45" s="124"/>
      <c r="U45" s="124"/>
      <c r="V45" s="124"/>
      <c r="W45" s="124"/>
      <c r="X45" s="124"/>
      <c r="Y45" s="124"/>
      <c r="Z45" s="124"/>
      <c r="AA45" s="124"/>
      <c r="AB45" s="124"/>
      <c r="AC45" s="124"/>
      <c r="AD45" s="124"/>
      <c r="AE45" s="124"/>
      <c r="AF45" s="124"/>
      <c r="AG45" s="124"/>
      <c r="AH45" s="124"/>
      <c r="AI45" s="124"/>
      <c r="AJ45" s="124"/>
      <c r="AK45" s="124"/>
      <c r="AL45" s="124"/>
    </row>
    <row r="46" spans="1:38" x14ac:dyDescent="0.35">
      <c r="A46" s="83"/>
      <c r="D46" s="8"/>
      <c r="E46" s="91"/>
      <c r="F46" s="92"/>
      <c r="G46" s="92"/>
      <c r="H46" s="92"/>
      <c r="I46" s="92"/>
      <c r="J46" s="92"/>
      <c r="K46" s="92"/>
      <c r="L46" s="92"/>
      <c r="M46" s="92"/>
      <c r="N46" s="92"/>
      <c r="O46" s="115"/>
      <c r="P46" s="115"/>
      <c r="Q46" s="115"/>
      <c r="R46" s="115"/>
      <c r="S46" s="116"/>
      <c r="T46" s="116"/>
      <c r="U46" s="116"/>
      <c r="V46" s="116"/>
      <c r="W46" s="116"/>
      <c r="X46" s="116"/>
      <c r="Y46" s="116"/>
      <c r="Z46" s="116"/>
      <c r="AA46" s="116"/>
      <c r="AB46" s="116"/>
      <c r="AC46" s="116"/>
      <c r="AD46" s="116"/>
      <c r="AE46" s="116"/>
      <c r="AF46" s="116"/>
      <c r="AG46" s="116"/>
      <c r="AH46" s="116"/>
      <c r="AI46" s="116"/>
      <c r="AJ46" s="116"/>
      <c r="AK46" s="116"/>
      <c r="AL46" s="116"/>
    </row>
    <row r="47" spans="1:38" x14ac:dyDescent="0.35">
      <c r="A47" s="83"/>
      <c r="D47" s="8"/>
      <c r="E47" s="117"/>
      <c r="F47" s="118"/>
      <c r="G47" s="118"/>
      <c r="H47" s="118"/>
      <c r="I47" s="118"/>
      <c r="J47" s="118"/>
      <c r="K47" s="118"/>
      <c r="L47" s="118"/>
      <c r="M47" s="118"/>
      <c r="N47" s="118"/>
      <c r="O47" s="119"/>
      <c r="P47" s="119"/>
      <c r="Q47" s="119"/>
      <c r="R47" s="119"/>
      <c r="S47" s="120"/>
      <c r="T47" s="120"/>
      <c r="U47" s="120"/>
      <c r="V47" s="120"/>
      <c r="W47" s="120"/>
      <c r="X47" s="120"/>
      <c r="Y47" s="120"/>
      <c r="Z47" s="120"/>
      <c r="AA47" s="120"/>
      <c r="AB47" s="120"/>
      <c r="AC47" s="120"/>
      <c r="AD47" s="120"/>
      <c r="AE47" s="120"/>
      <c r="AF47" s="120"/>
      <c r="AG47" s="120"/>
      <c r="AH47" s="120"/>
      <c r="AI47" s="120"/>
      <c r="AJ47" s="120"/>
      <c r="AK47" s="120"/>
      <c r="AL47" s="120"/>
    </row>
    <row r="48" spans="1:38" x14ac:dyDescent="0.35">
      <c r="A48" s="83"/>
      <c r="D48" s="8"/>
      <c r="E48" s="117"/>
      <c r="F48" s="118"/>
      <c r="G48" s="118"/>
      <c r="H48" s="118"/>
      <c r="I48" s="118"/>
      <c r="J48" s="118"/>
      <c r="K48" s="118"/>
      <c r="L48" s="118"/>
      <c r="M48" s="118"/>
      <c r="N48" s="118"/>
      <c r="O48" s="119"/>
      <c r="P48" s="119"/>
      <c r="Q48" s="119"/>
      <c r="R48" s="119"/>
      <c r="S48" s="120"/>
      <c r="T48" s="120"/>
      <c r="U48" s="120"/>
      <c r="V48" s="120"/>
      <c r="W48" s="120"/>
      <c r="X48" s="120"/>
      <c r="Y48" s="120"/>
      <c r="Z48" s="120"/>
      <c r="AA48" s="120"/>
      <c r="AB48" s="120"/>
      <c r="AC48" s="120"/>
      <c r="AD48" s="120"/>
      <c r="AE48" s="120"/>
      <c r="AF48" s="120"/>
      <c r="AG48" s="120"/>
      <c r="AH48" s="120"/>
      <c r="AI48" s="120"/>
      <c r="AJ48" s="120"/>
      <c r="AK48" s="120"/>
      <c r="AL48" s="120"/>
    </row>
    <row r="49" spans="1:38" x14ac:dyDescent="0.35">
      <c r="A49" s="83"/>
      <c r="B49" s="36" t="s">
        <v>121</v>
      </c>
      <c r="D49" s="36"/>
      <c r="E49" s="117"/>
      <c r="F49" s="118"/>
      <c r="G49" s="118"/>
      <c r="H49" s="118"/>
      <c r="I49" s="118"/>
      <c r="J49" s="118"/>
      <c r="K49" s="118"/>
      <c r="L49" s="118"/>
      <c r="M49" s="118"/>
      <c r="N49" s="118"/>
      <c r="O49" s="119"/>
      <c r="P49" s="119"/>
      <c r="Q49" s="119"/>
      <c r="R49" s="119"/>
      <c r="S49" s="120"/>
      <c r="T49" s="120"/>
      <c r="U49" s="120"/>
      <c r="V49" s="120"/>
      <c r="W49" s="120"/>
      <c r="X49" s="120"/>
      <c r="Y49" s="120"/>
      <c r="Z49" s="120"/>
      <c r="AA49" s="120"/>
      <c r="AB49" s="120"/>
      <c r="AC49" s="120"/>
      <c r="AD49" s="120"/>
      <c r="AE49" s="120"/>
      <c r="AF49" s="120"/>
      <c r="AG49" s="120"/>
      <c r="AH49" s="120"/>
      <c r="AI49" s="120"/>
      <c r="AJ49" s="120"/>
      <c r="AK49" s="120"/>
      <c r="AL49" s="120"/>
    </row>
    <row r="50" spans="1:38" x14ac:dyDescent="0.35">
      <c r="A50" s="83"/>
      <c r="B50" s="8" t="s">
        <v>101</v>
      </c>
      <c r="D50" s="81" t="s">
        <v>88</v>
      </c>
      <c r="E50" s="53">
        <v>2017</v>
      </c>
      <c r="F50" s="53">
        <v>2018</v>
      </c>
      <c r="G50" s="53">
        <v>2019</v>
      </c>
      <c r="H50" s="53" t="s">
        <v>41</v>
      </c>
      <c r="I50" s="53" t="s">
        <v>42</v>
      </c>
      <c r="J50" s="53" t="s">
        <v>43</v>
      </c>
      <c r="K50" s="82" t="s">
        <v>44</v>
      </c>
      <c r="L50" s="53" t="s">
        <v>45</v>
      </c>
      <c r="M50" s="53" t="s">
        <v>46</v>
      </c>
      <c r="N50" s="53" t="s">
        <v>47</v>
      </c>
      <c r="O50" s="53" t="s">
        <v>48</v>
      </c>
      <c r="P50" s="53" t="s">
        <v>49</v>
      </c>
      <c r="Q50" s="53" t="s">
        <v>50</v>
      </c>
      <c r="R50" s="53" t="s">
        <v>51</v>
      </c>
      <c r="S50" s="82" t="s">
        <v>52</v>
      </c>
      <c r="T50" s="53" t="s">
        <v>53</v>
      </c>
      <c r="U50" s="53" t="s">
        <v>54</v>
      </c>
      <c r="V50" s="53" t="s">
        <v>55</v>
      </c>
      <c r="W50" s="53" t="s">
        <v>56</v>
      </c>
      <c r="X50" s="53" t="s">
        <v>57</v>
      </c>
      <c r="Y50" s="53" t="s">
        <v>58</v>
      </c>
      <c r="Z50" s="53" t="s">
        <v>59</v>
      </c>
      <c r="AA50" s="53" t="s">
        <v>60</v>
      </c>
      <c r="AB50" s="53" t="s">
        <v>61</v>
      </c>
      <c r="AC50" s="53" t="s">
        <v>62</v>
      </c>
      <c r="AD50" s="53" t="s">
        <v>63</v>
      </c>
      <c r="AE50" s="53" t="s">
        <v>64</v>
      </c>
      <c r="AF50" s="53" t="s">
        <v>65</v>
      </c>
      <c r="AG50" s="53" t="s">
        <v>66</v>
      </c>
      <c r="AH50" s="53" t="s">
        <v>67</v>
      </c>
      <c r="AI50" s="53" t="s">
        <v>68</v>
      </c>
      <c r="AJ50" s="53" t="s">
        <v>69</v>
      </c>
      <c r="AK50" s="53" t="s">
        <v>70</v>
      </c>
      <c r="AL50" s="53" t="s">
        <v>71</v>
      </c>
    </row>
    <row r="51" spans="1:38" ht="20.25" customHeight="1" x14ac:dyDescent="0.35">
      <c r="A51" s="83" t="s">
        <v>122</v>
      </c>
      <c r="B51" s="84" t="s">
        <v>123</v>
      </c>
      <c r="C51" s="101"/>
      <c r="D51" s="102" t="s">
        <v>124</v>
      </c>
      <c r="E51" s="126"/>
      <c r="F51" s="126"/>
      <c r="G51" s="126"/>
      <c r="H51" s="126"/>
      <c r="I51" s="126"/>
      <c r="J51" s="126"/>
      <c r="K51" s="88">
        <v>3.5951163768768311</v>
      </c>
      <c r="L51" s="88">
        <v>3.5951163768768311</v>
      </c>
      <c r="M51" s="88">
        <v>3.623039722442627</v>
      </c>
      <c r="N51" s="88">
        <v>3.623039722442627</v>
      </c>
      <c r="O51" s="88">
        <v>3.5951163768768311</v>
      </c>
      <c r="P51" s="88">
        <v>3.5951163768768311</v>
      </c>
      <c r="Q51" s="88">
        <v>3.5951163768768311</v>
      </c>
      <c r="R51" s="88">
        <v>3.5951163768768311</v>
      </c>
      <c r="S51" s="88">
        <v>0</v>
      </c>
      <c r="T51" s="88">
        <v>0</v>
      </c>
      <c r="U51" s="88">
        <v>0</v>
      </c>
      <c r="V51" s="88">
        <v>0</v>
      </c>
      <c r="W51" s="88">
        <v>0</v>
      </c>
      <c r="X51" s="88">
        <v>0</v>
      </c>
      <c r="Y51" s="88">
        <v>0</v>
      </c>
      <c r="Z51" s="88">
        <v>0</v>
      </c>
      <c r="AA51" s="88">
        <v>0</v>
      </c>
      <c r="AB51" s="88">
        <v>0</v>
      </c>
      <c r="AC51" s="88">
        <v>0</v>
      </c>
      <c r="AD51" s="88">
        <v>0</v>
      </c>
      <c r="AE51" s="88">
        <v>0</v>
      </c>
      <c r="AF51" s="88">
        <v>0</v>
      </c>
      <c r="AG51" s="88">
        <v>0</v>
      </c>
      <c r="AH51" s="88">
        <v>0</v>
      </c>
      <c r="AI51" s="88">
        <v>0</v>
      </c>
      <c r="AJ51" s="88">
        <v>0</v>
      </c>
      <c r="AK51" s="88">
        <v>0</v>
      </c>
      <c r="AL51" s="88">
        <v>0</v>
      </c>
    </row>
    <row r="52" spans="1:38" ht="20.25" customHeight="1" x14ac:dyDescent="0.35">
      <c r="A52" s="83" t="s">
        <v>125</v>
      </c>
      <c r="B52" s="84" t="s">
        <v>126</v>
      </c>
      <c r="C52" s="101"/>
      <c r="D52" s="102" t="s">
        <v>124</v>
      </c>
      <c r="E52" s="127"/>
      <c r="F52" s="127"/>
      <c r="G52" s="127"/>
      <c r="H52" s="127"/>
      <c r="I52" s="127"/>
      <c r="J52" s="127"/>
      <c r="K52" s="88">
        <v>4.2831621170043945</v>
      </c>
      <c r="L52" s="88">
        <v>4.2831621170043945</v>
      </c>
      <c r="M52" s="88">
        <v>4.4581546783447266</v>
      </c>
      <c r="N52" s="88">
        <v>4.4581546783447266</v>
      </c>
      <c r="O52" s="88">
        <v>4.2831621170043945</v>
      </c>
      <c r="P52" s="88">
        <v>4.2831621170043945</v>
      </c>
      <c r="Q52" s="88">
        <v>4.2831621170043945</v>
      </c>
      <c r="R52" s="88">
        <v>4.2831621170043945</v>
      </c>
      <c r="S52" s="88">
        <v>0</v>
      </c>
      <c r="T52" s="88">
        <v>0</v>
      </c>
      <c r="U52" s="88">
        <v>0</v>
      </c>
      <c r="V52" s="88">
        <v>0</v>
      </c>
      <c r="W52" s="88">
        <v>0</v>
      </c>
      <c r="X52" s="88">
        <v>0</v>
      </c>
      <c r="Y52" s="88">
        <v>0</v>
      </c>
      <c r="Z52" s="88">
        <v>0</v>
      </c>
      <c r="AA52" s="88">
        <v>0</v>
      </c>
      <c r="AB52" s="88">
        <v>0</v>
      </c>
      <c r="AC52" s="88">
        <v>0</v>
      </c>
      <c r="AD52" s="88">
        <v>0</v>
      </c>
      <c r="AE52" s="88">
        <v>0</v>
      </c>
      <c r="AF52" s="88">
        <v>0</v>
      </c>
      <c r="AG52" s="88">
        <v>0</v>
      </c>
      <c r="AH52" s="88">
        <v>0</v>
      </c>
      <c r="AI52" s="88">
        <v>0</v>
      </c>
      <c r="AJ52" s="88">
        <v>0</v>
      </c>
      <c r="AK52" s="88">
        <v>0</v>
      </c>
      <c r="AL52" s="88">
        <v>0</v>
      </c>
    </row>
    <row r="53" spans="1:38" ht="20.25" customHeight="1" x14ac:dyDescent="0.35">
      <c r="A53" s="83" t="s">
        <v>127</v>
      </c>
      <c r="B53" s="84" t="s">
        <v>128</v>
      </c>
      <c r="C53" s="101"/>
      <c r="D53" s="102" t="s">
        <v>129</v>
      </c>
      <c r="E53" s="127"/>
      <c r="F53" s="127"/>
      <c r="G53" s="127"/>
      <c r="H53" s="127"/>
      <c r="I53" s="127"/>
      <c r="J53" s="127"/>
      <c r="K53" s="88">
        <v>0</v>
      </c>
      <c r="L53" s="88">
        <v>0</v>
      </c>
      <c r="M53" s="88">
        <v>0</v>
      </c>
      <c r="N53" s="88">
        <v>0</v>
      </c>
      <c r="O53" s="88">
        <v>0</v>
      </c>
      <c r="P53" s="88">
        <v>0</v>
      </c>
      <c r="Q53" s="88">
        <v>0</v>
      </c>
      <c r="R53" s="88">
        <v>0</v>
      </c>
      <c r="S53" s="88">
        <v>0</v>
      </c>
      <c r="T53" s="88">
        <v>0</v>
      </c>
      <c r="U53" s="88">
        <v>0</v>
      </c>
      <c r="V53" s="88">
        <v>0</v>
      </c>
      <c r="W53" s="88">
        <v>0</v>
      </c>
      <c r="X53" s="88">
        <v>0</v>
      </c>
      <c r="Y53" s="88">
        <v>0</v>
      </c>
      <c r="Z53" s="88">
        <v>0</v>
      </c>
      <c r="AA53" s="88">
        <v>0</v>
      </c>
      <c r="AB53" s="88">
        <v>0</v>
      </c>
      <c r="AC53" s="88">
        <v>0</v>
      </c>
      <c r="AD53" s="88">
        <v>0</v>
      </c>
      <c r="AE53" s="88">
        <v>0</v>
      </c>
      <c r="AF53" s="88">
        <v>0</v>
      </c>
      <c r="AG53" s="88">
        <v>0</v>
      </c>
      <c r="AH53" s="88">
        <v>0</v>
      </c>
      <c r="AI53" s="88">
        <v>0</v>
      </c>
      <c r="AJ53" s="88">
        <v>0</v>
      </c>
      <c r="AK53" s="88">
        <v>0</v>
      </c>
      <c r="AL53" s="88">
        <v>0</v>
      </c>
    </row>
    <row r="54" spans="1:38" ht="20.25" customHeight="1" x14ac:dyDescent="0.35">
      <c r="A54" s="83" t="s">
        <v>130</v>
      </c>
      <c r="B54" s="84" t="s">
        <v>131</v>
      </c>
      <c r="C54" s="101"/>
      <c r="D54" s="102" t="s">
        <v>129</v>
      </c>
      <c r="E54" s="127"/>
      <c r="F54" s="127"/>
      <c r="G54" s="127"/>
      <c r="H54" s="127"/>
      <c r="I54" s="127"/>
      <c r="J54" s="127"/>
      <c r="K54" s="88">
        <v>0</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v>0</v>
      </c>
      <c r="AC54" s="88">
        <v>0</v>
      </c>
      <c r="AD54" s="88">
        <v>0</v>
      </c>
      <c r="AE54" s="88">
        <v>0</v>
      </c>
      <c r="AF54" s="88">
        <v>0</v>
      </c>
      <c r="AG54" s="88">
        <v>0</v>
      </c>
      <c r="AH54" s="88">
        <v>0</v>
      </c>
      <c r="AI54" s="88">
        <v>0</v>
      </c>
      <c r="AJ54" s="88">
        <v>0</v>
      </c>
      <c r="AK54" s="88">
        <v>0</v>
      </c>
      <c r="AL54" s="88">
        <v>0</v>
      </c>
    </row>
    <row r="55" spans="1:38" ht="20.25" customHeight="1" x14ac:dyDescent="0.35">
      <c r="A55" s="83" t="s">
        <v>132</v>
      </c>
      <c r="B55" s="84" t="s">
        <v>133</v>
      </c>
      <c r="C55" s="101"/>
      <c r="D55" s="102" t="s">
        <v>134</v>
      </c>
      <c r="E55" s="127"/>
      <c r="F55" s="127"/>
      <c r="G55" s="127"/>
      <c r="H55" s="127"/>
      <c r="I55" s="127"/>
      <c r="J55" s="127"/>
      <c r="K55" s="88">
        <v>0.72705000638961792</v>
      </c>
      <c r="L55" s="88">
        <v>0.64971649646759033</v>
      </c>
      <c r="M55" s="88">
        <v>0.67527413368225098</v>
      </c>
      <c r="N55" s="88">
        <v>0.63941872119903564</v>
      </c>
      <c r="O55" s="88">
        <v>0.54748702049255371</v>
      </c>
      <c r="P55" s="88">
        <v>0.5271456241607666</v>
      </c>
      <c r="Q55" s="88">
        <v>0.50994729995727539</v>
      </c>
      <c r="R55" s="88">
        <v>0.49504935741424561</v>
      </c>
      <c r="S55" s="88">
        <v>0.53834819793701172</v>
      </c>
      <c r="T55" s="88">
        <v>0.47015351057052612</v>
      </c>
      <c r="U55" s="88">
        <v>0.45951986312866211</v>
      </c>
      <c r="V55" s="88">
        <v>0.44981211423873901</v>
      </c>
      <c r="W55" s="88">
        <v>0.4408818781375885</v>
      </c>
      <c r="X55" s="88">
        <v>0.48328018188476563</v>
      </c>
      <c r="Y55" s="88">
        <v>0.47468125820159912</v>
      </c>
      <c r="Z55" s="88">
        <v>0.46663743257522583</v>
      </c>
      <c r="AA55" s="88">
        <v>0.45908147096633911</v>
      </c>
      <c r="AB55" s="88">
        <v>0.45195752382278442</v>
      </c>
      <c r="AC55" s="88">
        <v>0.44521883130073547</v>
      </c>
      <c r="AD55" s="88">
        <v>0</v>
      </c>
      <c r="AE55" s="88">
        <v>0</v>
      </c>
      <c r="AF55" s="88">
        <v>0</v>
      </c>
      <c r="AG55" s="88">
        <v>0</v>
      </c>
      <c r="AH55" s="88">
        <v>0</v>
      </c>
      <c r="AI55" s="88">
        <v>0</v>
      </c>
      <c r="AJ55" s="88">
        <v>0</v>
      </c>
      <c r="AK55" s="88">
        <v>0</v>
      </c>
      <c r="AL55" s="88">
        <v>0</v>
      </c>
    </row>
    <row r="56" spans="1:38" ht="20.25" customHeight="1" x14ac:dyDescent="0.35">
      <c r="A56" s="83" t="s">
        <v>122</v>
      </c>
      <c r="B56" s="84" t="s">
        <v>135</v>
      </c>
      <c r="C56" s="101"/>
      <c r="D56" s="102" t="s">
        <v>134</v>
      </c>
      <c r="E56" s="126"/>
      <c r="F56" s="126"/>
      <c r="G56" s="126"/>
      <c r="H56" s="126"/>
      <c r="I56" s="126"/>
      <c r="J56" s="127"/>
      <c r="K56" s="88">
        <v>2.2200000286102295</v>
      </c>
      <c r="L56" s="88">
        <v>1.9838671684265137</v>
      </c>
      <c r="M56" s="88">
        <v>2.0619056224822998</v>
      </c>
      <c r="N56" s="88">
        <v>1.9524235725402832</v>
      </c>
      <c r="O56" s="88">
        <v>1.6717160940170288</v>
      </c>
      <c r="P56" s="88">
        <v>1.6096049547195435</v>
      </c>
      <c r="Q56" s="88">
        <v>1.5570908784866333</v>
      </c>
      <c r="R56" s="88">
        <v>1.5116010904312134</v>
      </c>
      <c r="S56" s="88">
        <v>1.6438112258911133</v>
      </c>
      <c r="T56" s="88">
        <v>1.435583233833313</v>
      </c>
      <c r="U56" s="88">
        <v>1.4031140804290771</v>
      </c>
      <c r="V56" s="88">
        <v>1.3734720945358276</v>
      </c>
      <c r="W56" s="88">
        <v>1.3462041616439819</v>
      </c>
      <c r="X56" s="88">
        <v>1.4756646156311035</v>
      </c>
      <c r="Y56" s="88">
        <v>0</v>
      </c>
      <c r="Z56" s="88">
        <v>0</v>
      </c>
      <c r="AA56" s="88">
        <v>0</v>
      </c>
      <c r="AB56" s="88">
        <v>0</v>
      </c>
      <c r="AC56" s="88">
        <v>0</v>
      </c>
      <c r="AD56" s="88">
        <v>0</v>
      </c>
      <c r="AE56" s="88">
        <v>0</v>
      </c>
      <c r="AF56" s="88">
        <v>0</v>
      </c>
      <c r="AG56" s="88">
        <v>0</v>
      </c>
      <c r="AH56" s="88">
        <v>0</v>
      </c>
      <c r="AI56" s="88">
        <v>0</v>
      </c>
      <c r="AJ56" s="88">
        <v>0</v>
      </c>
      <c r="AK56" s="88">
        <v>0</v>
      </c>
      <c r="AL56" s="88">
        <v>0</v>
      </c>
    </row>
    <row r="57" spans="1:38" ht="20.25" customHeight="1" x14ac:dyDescent="0.35">
      <c r="A57" s="83" t="s">
        <v>125</v>
      </c>
      <c r="B57" s="84" t="s">
        <v>136</v>
      </c>
      <c r="C57" s="101"/>
      <c r="D57" s="102" t="s">
        <v>134</v>
      </c>
      <c r="E57" s="127"/>
      <c r="F57" s="127"/>
      <c r="G57" s="127"/>
      <c r="H57" s="127"/>
      <c r="I57" s="127"/>
      <c r="J57" s="127"/>
      <c r="K57" s="88">
        <v>0.27417001128196716</v>
      </c>
      <c r="L57" s="88">
        <v>0.24500758945941925</v>
      </c>
      <c r="M57" s="88">
        <v>0.25464534759521484</v>
      </c>
      <c r="N57" s="88">
        <v>0.24112431704998016</v>
      </c>
      <c r="O57" s="88">
        <v>0.20645694434642792</v>
      </c>
      <c r="P57" s="88">
        <v>0.19878621399402618</v>
      </c>
      <c r="Q57" s="88">
        <v>0.19230072200298309</v>
      </c>
      <c r="R57" s="88">
        <v>0.18668273091316223</v>
      </c>
      <c r="S57" s="88">
        <v>0.2030106782913208</v>
      </c>
      <c r="T57" s="88">
        <v>0.1772945374250412</v>
      </c>
      <c r="U57" s="88">
        <v>0.17328459024429321</v>
      </c>
      <c r="V57" s="88">
        <v>0.16962380707263947</v>
      </c>
      <c r="W57" s="88">
        <v>0</v>
      </c>
      <c r="X57" s="88">
        <v>0</v>
      </c>
      <c r="Y57" s="88">
        <v>0</v>
      </c>
      <c r="Z57" s="88">
        <v>0</v>
      </c>
      <c r="AA57" s="88">
        <v>0</v>
      </c>
      <c r="AB57" s="88">
        <v>0</v>
      </c>
      <c r="AC57" s="88">
        <v>0</v>
      </c>
      <c r="AD57" s="88">
        <v>0</v>
      </c>
      <c r="AE57" s="88">
        <v>0</v>
      </c>
      <c r="AF57" s="88">
        <v>0</v>
      </c>
      <c r="AG57" s="88">
        <v>0</v>
      </c>
      <c r="AH57" s="88">
        <v>0</v>
      </c>
      <c r="AI57" s="88">
        <v>0</v>
      </c>
      <c r="AJ57" s="88">
        <v>0</v>
      </c>
      <c r="AK57" s="88">
        <v>0</v>
      </c>
      <c r="AL57" s="88">
        <v>0</v>
      </c>
    </row>
    <row r="58" spans="1:38" ht="20.25" customHeight="1" x14ac:dyDescent="0.35">
      <c r="A58" s="83" t="s">
        <v>127</v>
      </c>
      <c r="B58" s="84" t="s">
        <v>137</v>
      </c>
      <c r="C58" s="101"/>
      <c r="D58" s="102" t="s">
        <v>134</v>
      </c>
      <c r="E58" s="127"/>
      <c r="F58" s="127"/>
      <c r="G58" s="127"/>
      <c r="H58" s="127"/>
      <c r="I58" s="127"/>
      <c r="J58" s="127"/>
      <c r="K58" s="88">
        <v>0.72705000638961792</v>
      </c>
      <c r="L58" s="88">
        <v>0.64971649646759033</v>
      </c>
      <c r="M58" s="88">
        <v>0.67527413368225098</v>
      </c>
      <c r="N58" s="88">
        <v>0.63941872119903564</v>
      </c>
      <c r="O58" s="88">
        <v>0.54748702049255371</v>
      </c>
      <c r="P58" s="88">
        <v>0.5271456241607666</v>
      </c>
      <c r="Q58" s="88">
        <v>0.50994729995727539</v>
      </c>
      <c r="R58" s="88">
        <v>0.49504935741424561</v>
      </c>
      <c r="S58" s="88">
        <v>0.53834819793701172</v>
      </c>
      <c r="T58" s="88">
        <v>0.47015351057052612</v>
      </c>
      <c r="U58" s="88">
        <v>0.45951986312866211</v>
      </c>
      <c r="V58" s="88">
        <v>0.44981211423873901</v>
      </c>
      <c r="W58" s="88">
        <v>0.4408818781375885</v>
      </c>
      <c r="X58" s="88">
        <v>0.48328018188476563</v>
      </c>
      <c r="Y58" s="88">
        <v>0.47468125820159912</v>
      </c>
      <c r="Z58" s="88">
        <v>0.46663743257522583</v>
      </c>
      <c r="AA58" s="88">
        <v>0.45908147096633911</v>
      </c>
      <c r="AB58" s="88">
        <v>0.45195752382278442</v>
      </c>
      <c r="AC58" s="88">
        <v>0.44521883130073547</v>
      </c>
      <c r="AD58" s="88">
        <v>0</v>
      </c>
      <c r="AE58" s="88">
        <v>0</v>
      </c>
      <c r="AF58" s="88">
        <v>0</v>
      </c>
      <c r="AG58" s="88">
        <v>0</v>
      </c>
      <c r="AH58" s="88">
        <v>0</v>
      </c>
      <c r="AI58" s="88">
        <v>0</v>
      </c>
      <c r="AJ58" s="88">
        <v>0</v>
      </c>
      <c r="AK58" s="88">
        <v>0</v>
      </c>
      <c r="AL58" s="88">
        <v>0</v>
      </c>
    </row>
    <row r="59" spans="1:38" ht="20.25" customHeight="1" x14ac:dyDescent="0.35">
      <c r="A59" s="83" t="s">
        <v>130</v>
      </c>
      <c r="B59" s="84" t="s">
        <v>138</v>
      </c>
      <c r="C59" s="101"/>
      <c r="D59" s="102" t="s">
        <v>134</v>
      </c>
      <c r="E59" s="127"/>
      <c r="F59" s="127"/>
      <c r="G59" s="127"/>
      <c r="H59" s="127"/>
      <c r="I59" s="127"/>
      <c r="J59" s="127"/>
      <c r="K59" s="88">
        <v>6.6600002348423004E-2</v>
      </c>
      <c r="L59" s="88">
        <v>5.9516016393899918E-2</v>
      </c>
      <c r="M59" s="88">
        <v>6.1857175081968307E-2</v>
      </c>
      <c r="N59" s="88">
        <v>5.8572709560394287E-2</v>
      </c>
      <c r="O59" s="88">
        <v>5.0151485949754715E-2</v>
      </c>
      <c r="P59" s="88">
        <v>4.8288151621818542E-2</v>
      </c>
      <c r="Q59" s="88">
        <v>4.6712726354598999E-2</v>
      </c>
      <c r="R59" s="88">
        <v>4.5348033308982849E-2</v>
      </c>
      <c r="S59" s="88">
        <v>0</v>
      </c>
      <c r="T59" s="88">
        <v>0</v>
      </c>
      <c r="U59" s="88">
        <v>0</v>
      </c>
      <c r="V59" s="88">
        <v>0</v>
      </c>
      <c r="W59" s="88">
        <v>0</v>
      </c>
      <c r="X59" s="88">
        <v>0</v>
      </c>
      <c r="Y59" s="88">
        <v>0</v>
      </c>
      <c r="Z59" s="88">
        <v>0</v>
      </c>
      <c r="AA59" s="88">
        <v>0</v>
      </c>
      <c r="AB59" s="88">
        <v>0</v>
      </c>
      <c r="AC59" s="88">
        <v>0</v>
      </c>
      <c r="AD59" s="88">
        <v>0</v>
      </c>
      <c r="AE59" s="88">
        <v>0</v>
      </c>
      <c r="AF59" s="88">
        <v>0</v>
      </c>
      <c r="AG59" s="88">
        <v>0</v>
      </c>
      <c r="AH59" s="88">
        <v>0</v>
      </c>
      <c r="AI59" s="88">
        <v>0</v>
      </c>
      <c r="AJ59" s="88">
        <v>0</v>
      </c>
      <c r="AK59" s="88">
        <v>0</v>
      </c>
      <c r="AL59" s="88">
        <v>0</v>
      </c>
    </row>
    <row r="60" spans="1:38" ht="20.25" customHeight="1" x14ac:dyDescent="0.35">
      <c r="A60" s="83" t="s">
        <v>132</v>
      </c>
      <c r="B60" s="84" t="s">
        <v>139</v>
      </c>
      <c r="C60" s="101"/>
      <c r="D60" s="102" t="s">
        <v>140</v>
      </c>
      <c r="E60" s="127"/>
      <c r="F60" s="127"/>
      <c r="G60" s="127"/>
      <c r="H60" s="127"/>
      <c r="I60" s="127"/>
      <c r="J60" s="127"/>
      <c r="K60" s="88">
        <v>0</v>
      </c>
      <c r="L60" s="88">
        <v>0</v>
      </c>
      <c r="M60" s="88">
        <v>0</v>
      </c>
      <c r="N60" s="88">
        <v>0</v>
      </c>
      <c r="O60" s="88">
        <v>9.0168590545654297</v>
      </c>
      <c r="P60" s="88">
        <v>9.0168590545654297</v>
      </c>
      <c r="Q60" s="88">
        <v>9.0168590545654297</v>
      </c>
      <c r="R60" s="88">
        <v>9.0168590545654297</v>
      </c>
      <c r="S60" s="88">
        <v>9.2430028915405273</v>
      </c>
      <c r="T60" s="88">
        <v>9.0168590545654297</v>
      </c>
      <c r="U60" s="88">
        <v>9.0168590545654297</v>
      </c>
      <c r="V60" s="88">
        <v>9.0168590545654297</v>
      </c>
      <c r="W60" s="88">
        <v>9.0168590545654297</v>
      </c>
      <c r="X60" s="88">
        <v>9.2430028915405273</v>
      </c>
      <c r="Y60" s="88">
        <v>20.349819183349609</v>
      </c>
      <c r="Z60" s="88">
        <v>20.349819183349609</v>
      </c>
      <c r="AA60" s="88">
        <v>20.349819183349609</v>
      </c>
      <c r="AB60" s="88">
        <v>20.349819183349609</v>
      </c>
      <c r="AC60" s="88">
        <v>20.349819183349609</v>
      </c>
      <c r="AD60" s="88">
        <v>0</v>
      </c>
      <c r="AE60" s="88">
        <v>0</v>
      </c>
      <c r="AF60" s="88">
        <v>0</v>
      </c>
      <c r="AG60" s="88">
        <v>0</v>
      </c>
      <c r="AH60" s="88">
        <v>0</v>
      </c>
      <c r="AI60" s="88">
        <v>0</v>
      </c>
      <c r="AJ60" s="88">
        <v>0</v>
      </c>
      <c r="AK60" s="88">
        <v>0</v>
      </c>
      <c r="AL60" s="88">
        <v>0</v>
      </c>
    </row>
    <row r="61" spans="1:38" ht="20.25" customHeight="1" x14ac:dyDescent="0.35">
      <c r="A61" s="83" t="s">
        <v>122</v>
      </c>
      <c r="B61" s="84" t="s">
        <v>141</v>
      </c>
      <c r="C61" s="101"/>
      <c r="D61" s="102" t="s">
        <v>140</v>
      </c>
      <c r="E61" s="126"/>
      <c r="F61" s="126"/>
      <c r="G61" s="126"/>
      <c r="H61" s="126"/>
      <c r="I61" s="126"/>
      <c r="J61" s="127"/>
      <c r="K61" s="88">
        <v>0</v>
      </c>
      <c r="L61" s="88">
        <v>0</v>
      </c>
      <c r="M61" s="88">
        <v>0</v>
      </c>
      <c r="N61" s="88">
        <v>0</v>
      </c>
      <c r="O61" s="88">
        <v>23.191509246826172</v>
      </c>
      <c r="P61" s="88">
        <v>23.191509246826172</v>
      </c>
      <c r="Q61" s="88">
        <v>23.191509246826172</v>
      </c>
      <c r="R61" s="88">
        <v>23.191509246826172</v>
      </c>
      <c r="S61" s="88">
        <v>23.773155212402344</v>
      </c>
      <c r="T61" s="88">
        <v>23.191509246826172</v>
      </c>
      <c r="U61" s="88">
        <v>23.191509246826172</v>
      </c>
      <c r="V61" s="88">
        <v>23.191509246826172</v>
      </c>
      <c r="W61" s="88">
        <v>23.191509246826172</v>
      </c>
      <c r="X61" s="88">
        <v>23.773155212402344</v>
      </c>
      <c r="Y61" s="88">
        <v>23.773155212402344</v>
      </c>
      <c r="Z61" s="88">
        <v>23.773155212402344</v>
      </c>
      <c r="AA61" s="88">
        <v>23.773155212402344</v>
      </c>
      <c r="AB61" s="88">
        <v>23.773155212402344</v>
      </c>
      <c r="AC61" s="88">
        <v>23.773155212402344</v>
      </c>
      <c r="AD61" s="88">
        <v>0</v>
      </c>
      <c r="AE61" s="88">
        <v>0</v>
      </c>
      <c r="AF61" s="88">
        <v>0</v>
      </c>
      <c r="AG61" s="88">
        <v>0</v>
      </c>
      <c r="AH61" s="88">
        <v>0</v>
      </c>
      <c r="AI61" s="88">
        <v>0</v>
      </c>
      <c r="AJ61" s="88">
        <v>0</v>
      </c>
      <c r="AK61" s="88">
        <v>0</v>
      </c>
      <c r="AL61" s="88">
        <v>0</v>
      </c>
    </row>
    <row r="62" spans="1:38" ht="20.25" customHeight="1" x14ac:dyDescent="0.35">
      <c r="A62" s="83" t="s">
        <v>125</v>
      </c>
      <c r="B62" s="84" t="s">
        <v>142</v>
      </c>
      <c r="C62" s="101"/>
      <c r="D62" s="102" t="s">
        <v>134</v>
      </c>
      <c r="E62" s="127"/>
      <c r="F62" s="127"/>
      <c r="G62" s="127"/>
      <c r="H62" s="127"/>
      <c r="I62" s="127"/>
      <c r="J62" s="127"/>
      <c r="K62" s="88">
        <v>0</v>
      </c>
      <c r="L62" s="88">
        <v>0</v>
      </c>
      <c r="M62" s="88">
        <v>0</v>
      </c>
      <c r="N62" s="88">
        <v>0</v>
      </c>
      <c r="O62" s="88">
        <v>3.2598464488983154</v>
      </c>
      <c r="P62" s="88">
        <v>3.1387295722961426</v>
      </c>
      <c r="Q62" s="88">
        <v>3.0363271236419678</v>
      </c>
      <c r="R62" s="88">
        <v>2.9476220607757568</v>
      </c>
      <c r="S62" s="88">
        <v>3.2054316997528076</v>
      </c>
      <c r="T62" s="88">
        <v>2.7993872165679932</v>
      </c>
      <c r="U62" s="88">
        <v>2.736072301864624</v>
      </c>
      <c r="V62" s="88">
        <v>2.6782705783843994</v>
      </c>
      <c r="W62" s="88">
        <v>2.6250979900360107</v>
      </c>
      <c r="X62" s="88">
        <v>2.8775460720062256</v>
      </c>
      <c r="Y62" s="88">
        <v>2.8263463973999023</v>
      </c>
      <c r="Z62" s="88">
        <v>2.7784519195556641</v>
      </c>
      <c r="AA62" s="88">
        <v>2.7334620952606201</v>
      </c>
      <c r="AB62" s="88">
        <v>2.6910445690155029</v>
      </c>
      <c r="AC62" s="88">
        <v>2.6509213447570801</v>
      </c>
      <c r="AD62" s="88">
        <v>2.6128561496734619</v>
      </c>
      <c r="AE62" s="88">
        <v>2.5766491889953613</v>
      </c>
      <c r="AF62" s="88">
        <v>2.5421261787414551</v>
      </c>
      <c r="AG62" s="88">
        <v>2.5091385841369629</v>
      </c>
      <c r="AH62" s="88">
        <v>2.4775547981262207</v>
      </c>
      <c r="AI62" s="88">
        <v>0</v>
      </c>
      <c r="AJ62" s="88">
        <v>0</v>
      </c>
      <c r="AK62" s="88">
        <v>0</v>
      </c>
      <c r="AL62" s="88">
        <v>0</v>
      </c>
    </row>
    <row r="63" spans="1:38" x14ac:dyDescent="0.35">
      <c r="A63" s="83"/>
      <c r="B63" s="105"/>
      <c r="C63" s="106"/>
      <c r="D63" s="107"/>
      <c r="E63" s="107"/>
      <c r="F63" s="107"/>
      <c r="G63" s="107"/>
      <c r="H63" s="107"/>
      <c r="I63" s="107"/>
      <c r="J63" s="107"/>
      <c r="K63" s="108"/>
      <c r="L63" s="108"/>
      <c r="M63" s="108"/>
      <c r="N63" s="108"/>
      <c r="O63" s="109"/>
      <c r="P63" s="109"/>
      <c r="Q63" s="109"/>
      <c r="R63" s="109"/>
      <c r="S63" s="110"/>
      <c r="T63" s="110"/>
      <c r="U63" s="110"/>
      <c r="V63" s="110"/>
      <c r="W63" s="110"/>
      <c r="X63" s="110"/>
      <c r="Y63" s="110"/>
      <c r="Z63" s="110"/>
      <c r="AA63" s="110"/>
      <c r="AB63" s="110"/>
      <c r="AC63" s="110"/>
      <c r="AD63" s="110"/>
      <c r="AE63" s="110"/>
      <c r="AF63" s="110"/>
      <c r="AG63" s="110"/>
      <c r="AH63" s="110"/>
      <c r="AI63" s="110"/>
      <c r="AJ63" s="110"/>
      <c r="AK63" s="110"/>
      <c r="AL63" s="110"/>
    </row>
    <row r="64" spans="1:38" ht="31" x14ac:dyDescent="0.35">
      <c r="A64" s="83">
        <v>12</v>
      </c>
      <c r="B64" s="128" t="s">
        <v>143</v>
      </c>
      <c r="C64" s="129"/>
      <c r="D64" s="130"/>
      <c r="E64" s="131">
        <f t="shared" ref="E64:AL64" si="3">SUM(E45:E45,E51:E62)</f>
        <v>0</v>
      </c>
      <c r="F64" s="131">
        <f t="shared" si="3"/>
        <v>0</v>
      </c>
      <c r="G64" s="131">
        <f t="shared" si="3"/>
        <v>0</v>
      </c>
      <c r="H64" s="131">
        <f t="shared" si="3"/>
        <v>0</v>
      </c>
      <c r="I64" s="131">
        <f t="shared" si="3"/>
        <v>0</v>
      </c>
      <c r="J64" s="131">
        <f t="shared" si="3"/>
        <v>0</v>
      </c>
      <c r="K64" s="132">
        <f t="shared" si="3"/>
        <v>11.893148548901081</v>
      </c>
      <c r="L64" s="132">
        <f t="shared" si="3"/>
        <v>11.466102261096239</v>
      </c>
      <c r="M64" s="132">
        <f t="shared" si="3"/>
        <v>11.810150813311338</v>
      </c>
      <c r="N64" s="132">
        <f t="shared" si="3"/>
        <v>11.612152442336082</v>
      </c>
      <c r="O64" s="132">
        <f t="shared" si="3"/>
        <v>46.369791809469461</v>
      </c>
      <c r="P64" s="132">
        <f t="shared" si="3"/>
        <v>46.136346936225891</v>
      </c>
      <c r="Q64" s="132">
        <f t="shared" si="3"/>
        <v>45.938972845673561</v>
      </c>
      <c r="R64" s="132">
        <f t="shared" si="3"/>
        <v>45.767999425530434</v>
      </c>
      <c r="S64" s="132">
        <f t="shared" si="3"/>
        <v>39.145108103752136</v>
      </c>
      <c r="T64" s="132">
        <f t="shared" si="3"/>
        <v>37.560940310359001</v>
      </c>
      <c r="U64" s="132">
        <f t="shared" si="3"/>
        <v>37.43987900018692</v>
      </c>
      <c r="V64" s="132">
        <f t="shared" si="3"/>
        <v>37.329359009861946</v>
      </c>
      <c r="W64" s="132">
        <f t="shared" si="3"/>
        <v>37.061434209346771</v>
      </c>
      <c r="X64" s="132">
        <f t="shared" si="3"/>
        <v>38.335929155349731</v>
      </c>
      <c r="Y64" s="132">
        <f t="shared" si="3"/>
        <v>47.898683309555054</v>
      </c>
      <c r="Z64" s="132">
        <f t="shared" si="3"/>
        <v>47.834701180458069</v>
      </c>
      <c r="AA64" s="132">
        <f t="shared" si="3"/>
        <v>47.774599432945251</v>
      </c>
      <c r="AB64" s="132">
        <f t="shared" si="3"/>
        <v>47.717934012413025</v>
      </c>
      <c r="AC64" s="132">
        <f t="shared" si="3"/>
        <v>47.664333403110504</v>
      </c>
      <c r="AD64" s="132">
        <f t="shared" si="3"/>
        <v>2.6128561496734619</v>
      </c>
      <c r="AE64" s="132">
        <f t="shared" si="3"/>
        <v>2.5766491889953613</v>
      </c>
      <c r="AF64" s="132">
        <f t="shared" si="3"/>
        <v>2.5421261787414551</v>
      </c>
      <c r="AG64" s="132">
        <f t="shared" si="3"/>
        <v>2.5091385841369629</v>
      </c>
      <c r="AH64" s="132">
        <f t="shared" si="3"/>
        <v>2.4775547981262207</v>
      </c>
      <c r="AI64" s="132">
        <f t="shared" si="3"/>
        <v>0</v>
      </c>
      <c r="AJ64" s="132">
        <f t="shared" si="3"/>
        <v>0</v>
      </c>
      <c r="AK64" s="132">
        <f t="shared" si="3"/>
        <v>0</v>
      </c>
      <c r="AL64" s="132">
        <f t="shared" si="3"/>
        <v>0</v>
      </c>
    </row>
    <row r="65" spans="1:38" x14ac:dyDescent="0.35">
      <c r="A65" s="83"/>
      <c r="B65" s="133"/>
      <c r="C65" s="134"/>
      <c r="D65" s="135"/>
      <c r="E65" s="97"/>
      <c r="F65" s="97"/>
      <c r="G65" s="97"/>
      <c r="H65" s="97"/>
      <c r="I65" s="97"/>
      <c r="J65" s="97"/>
      <c r="K65" s="97"/>
      <c r="L65" s="97"/>
      <c r="M65" s="97"/>
      <c r="N65" s="97"/>
      <c r="O65" s="97"/>
      <c r="P65" s="97"/>
      <c r="Q65" s="97"/>
      <c r="R65" s="97"/>
      <c r="S65" s="136"/>
      <c r="T65" s="136"/>
      <c r="U65" s="136"/>
      <c r="V65" s="136"/>
      <c r="W65" s="136"/>
      <c r="X65" s="136"/>
      <c r="Y65" s="136"/>
      <c r="Z65" s="136"/>
      <c r="AA65" s="136"/>
      <c r="AB65" s="136"/>
      <c r="AC65" s="136"/>
      <c r="AD65" s="136"/>
      <c r="AE65" s="136"/>
      <c r="AF65" s="136"/>
      <c r="AG65" s="136"/>
      <c r="AH65" s="136"/>
      <c r="AI65" s="136"/>
      <c r="AJ65" s="136"/>
      <c r="AK65" s="136"/>
      <c r="AL65" s="136"/>
    </row>
    <row r="66" spans="1:38" ht="15" customHeight="1" x14ac:dyDescent="0.35">
      <c r="A66" s="83">
        <v>13</v>
      </c>
      <c r="B66" s="137" t="s">
        <v>144</v>
      </c>
      <c r="C66" s="138"/>
      <c r="D66" s="89"/>
      <c r="E66" s="139">
        <f t="shared" ref="E66:AL66" si="4">E64+E41</f>
        <v>0</v>
      </c>
      <c r="F66" s="139">
        <f t="shared" si="4"/>
        <v>0</v>
      </c>
      <c r="G66" s="139">
        <f t="shared" si="4"/>
        <v>0</v>
      </c>
      <c r="H66" s="139">
        <f t="shared" si="4"/>
        <v>0</v>
      </c>
      <c r="I66" s="139">
        <f t="shared" si="4"/>
        <v>0</v>
      </c>
      <c r="J66" s="139">
        <f t="shared" si="4"/>
        <v>0</v>
      </c>
      <c r="K66" s="65">
        <f t="shared" si="4"/>
        <v>344.23193372040987</v>
      </c>
      <c r="L66" s="140">
        <f t="shared" si="4"/>
        <v>343.80488743260503</v>
      </c>
      <c r="M66" s="140">
        <f t="shared" si="4"/>
        <v>288.68781537935138</v>
      </c>
      <c r="N66" s="140">
        <f t="shared" si="4"/>
        <v>288.48981700837612</v>
      </c>
      <c r="O66" s="140">
        <f t="shared" si="4"/>
        <v>292.91745645180345</v>
      </c>
      <c r="P66" s="140">
        <f t="shared" si="4"/>
        <v>292.68401157855988</v>
      </c>
      <c r="Q66" s="140">
        <f t="shared" si="4"/>
        <v>292.48663748800755</v>
      </c>
      <c r="R66" s="140">
        <f t="shared" si="4"/>
        <v>83.437999501824379</v>
      </c>
      <c r="S66" s="65">
        <f t="shared" si="4"/>
        <v>76.815108180046082</v>
      </c>
      <c r="T66" s="140">
        <f t="shared" si="4"/>
        <v>75.230940386652946</v>
      </c>
      <c r="U66" s="140">
        <f t="shared" si="4"/>
        <v>75.109879076480865</v>
      </c>
      <c r="V66" s="140">
        <f t="shared" si="4"/>
        <v>74.999359086155891</v>
      </c>
      <c r="W66" s="140">
        <f t="shared" si="4"/>
        <v>74.731434285640717</v>
      </c>
      <c r="X66" s="140">
        <f t="shared" si="4"/>
        <v>76.005929231643677</v>
      </c>
      <c r="Y66" s="140">
        <f t="shared" si="4"/>
        <v>85.568683385848999</v>
      </c>
      <c r="Z66" s="140">
        <f t="shared" si="4"/>
        <v>85.504701256752014</v>
      </c>
      <c r="AA66" s="140">
        <f t="shared" si="4"/>
        <v>85.444599509239197</v>
      </c>
      <c r="AB66" s="140">
        <f t="shared" si="4"/>
        <v>85.38793408870697</v>
      </c>
      <c r="AC66" s="140">
        <f t="shared" si="4"/>
        <v>85.334333479404449</v>
      </c>
      <c r="AD66" s="140">
        <f t="shared" si="4"/>
        <v>40.282856225967407</v>
      </c>
      <c r="AE66" s="140">
        <f t="shared" si="4"/>
        <v>40.246649265289307</v>
      </c>
      <c r="AF66" s="140">
        <f t="shared" si="4"/>
        <v>40.2121262550354</v>
      </c>
      <c r="AG66" s="140">
        <f t="shared" si="4"/>
        <v>36.579138278961182</v>
      </c>
      <c r="AH66" s="140">
        <f t="shared" si="4"/>
        <v>33.847554683685303</v>
      </c>
      <c r="AI66" s="140">
        <f t="shared" si="4"/>
        <v>11.699999809265137</v>
      </c>
      <c r="AJ66" s="140">
        <f t="shared" si="4"/>
        <v>9</v>
      </c>
      <c r="AK66" s="140">
        <f t="shared" si="4"/>
        <v>9</v>
      </c>
      <c r="AL66" s="140">
        <f t="shared" si="4"/>
        <v>9</v>
      </c>
    </row>
    <row r="67" spans="1:38" ht="15" customHeight="1" x14ac:dyDescent="0.35">
      <c r="A67" s="83"/>
      <c r="B67" s="12"/>
      <c r="C67" s="141"/>
      <c r="D67" s="8"/>
      <c r="E67" s="8"/>
      <c r="F67" s="8"/>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1:38" ht="15" customHeight="1" x14ac:dyDescent="0.45">
      <c r="A68" s="83"/>
      <c r="B68" s="51" t="s">
        <v>145</v>
      </c>
      <c r="D68" s="8"/>
      <c r="E68" s="8"/>
      <c r="F68" s="8"/>
      <c r="G68" s="142"/>
      <c r="H68" s="142"/>
      <c r="I68" s="142"/>
      <c r="J68" s="142"/>
      <c r="K68" s="142"/>
      <c r="L68" s="142"/>
      <c r="M68" s="142"/>
      <c r="N68" s="142"/>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1:38" ht="15" customHeight="1" x14ac:dyDescent="0.35">
      <c r="A69" s="83"/>
      <c r="B69" s="36" t="s">
        <v>146</v>
      </c>
      <c r="C69" s="78"/>
      <c r="D69" s="8"/>
      <c r="E69" s="8"/>
      <c r="F69" s="8"/>
      <c r="G69" s="142"/>
      <c r="H69" s="142"/>
      <c r="I69" s="142"/>
      <c r="J69" s="142"/>
      <c r="K69" s="142"/>
      <c r="L69" s="142"/>
      <c r="M69" s="142"/>
      <c r="N69" s="142"/>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row r="70" spans="1:38" x14ac:dyDescent="0.35">
      <c r="A70" s="83"/>
      <c r="B70" s="8" t="s">
        <v>147</v>
      </c>
      <c r="C70" s="78"/>
      <c r="D70" s="81" t="s">
        <v>88</v>
      </c>
      <c r="E70" s="53">
        <v>2017</v>
      </c>
      <c r="F70" s="53">
        <v>2018</v>
      </c>
      <c r="G70" s="53" t="s">
        <v>148</v>
      </c>
      <c r="H70" s="53" t="s">
        <v>41</v>
      </c>
      <c r="I70" s="53" t="s">
        <v>42</v>
      </c>
      <c r="J70" s="53" t="s">
        <v>43</v>
      </c>
      <c r="K70" s="82" t="s">
        <v>44</v>
      </c>
      <c r="L70" s="53" t="s">
        <v>45</v>
      </c>
      <c r="M70" s="53" t="s">
        <v>46</v>
      </c>
      <c r="N70" s="53" t="s">
        <v>47</v>
      </c>
      <c r="O70" s="53" t="s">
        <v>48</v>
      </c>
      <c r="P70" s="53" t="s">
        <v>49</v>
      </c>
      <c r="Q70" s="53" t="s">
        <v>50</v>
      </c>
      <c r="R70" s="53" t="s">
        <v>51</v>
      </c>
      <c r="S70" s="82" t="s">
        <v>52</v>
      </c>
      <c r="T70" s="53" t="s">
        <v>53</v>
      </c>
      <c r="U70" s="53" t="s">
        <v>54</v>
      </c>
      <c r="V70" s="53" t="s">
        <v>55</v>
      </c>
      <c r="W70" s="53" t="s">
        <v>56</v>
      </c>
      <c r="X70" s="53" t="s">
        <v>57</v>
      </c>
      <c r="Y70" s="53" t="s">
        <v>58</v>
      </c>
      <c r="Z70" s="53" t="s">
        <v>59</v>
      </c>
      <c r="AA70" s="53" t="s">
        <v>60</v>
      </c>
      <c r="AB70" s="53" t="s">
        <v>61</v>
      </c>
      <c r="AC70" s="53" t="s">
        <v>62</v>
      </c>
      <c r="AD70" s="53" t="s">
        <v>63</v>
      </c>
      <c r="AE70" s="53" t="s">
        <v>64</v>
      </c>
      <c r="AF70" s="53" t="s">
        <v>65</v>
      </c>
      <c r="AG70" s="53" t="s">
        <v>66</v>
      </c>
      <c r="AH70" s="53" t="s">
        <v>67</v>
      </c>
      <c r="AI70" s="53" t="s">
        <v>68</v>
      </c>
      <c r="AJ70" s="53" t="s">
        <v>69</v>
      </c>
      <c r="AK70" s="53" t="s">
        <v>70</v>
      </c>
      <c r="AL70" s="53" t="s">
        <v>71</v>
      </c>
    </row>
    <row r="71" spans="1:38" x14ac:dyDescent="0.35">
      <c r="A71" s="83" t="s">
        <v>149</v>
      </c>
      <c r="B71" s="84" t="s">
        <v>150</v>
      </c>
      <c r="C71" s="143"/>
      <c r="D71" s="102" t="s">
        <v>116</v>
      </c>
      <c r="E71" s="144"/>
      <c r="F71" s="144"/>
      <c r="G71" s="144"/>
      <c r="H71" s="144"/>
      <c r="I71" s="144"/>
      <c r="J71" s="103"/>
      <c r="K71" s="122">
        <v>0</v>
      </c>
      <c r="L71" s="122">
        <v>0</v>
      </c>
      <c r="M71" s="122">
        <v>0.625</v>
      </c>
      <c r="N71" s="122">
        <v>1.25</v>
      </c>
      <c r="O71" s="122">
        <v>1.25</v>
      </c>
      <c r="P71" s="122">
        <v>1.25</v>
      </c>
      <c r="Q71" s="122">
        <v>1.875</v>
      </c>
      <c r="R71" s="122">
        <v>1.875</v>
      </c>
      <c r="S71" s="122">
        <v>1.875</v>
      </c>
      <c r="T71" s="122">
        <v>2.5</v>
      </c>
      <c r="U71" s="122">
        <v>2.5</v>
      </c>
      <c r="V71" s="122">
        <v>3.125</v>
      </c>
      <c r="W71" s="122">
        <v>3.125</v>
      </c>
      <c r="X71" s="122">
        <v>3.75</v>
      </c>
      <c r="Y71" s="122">
        <v>3.75</v>
      </c>
      <c r="Z71" s="122">
        <v>4.375</v>
      </c>
      <c r="AA71" s="122">
        <v>5</v>
      </c>
      <c r="AB71" s="122">
        <v>5</v>
      </c>
      <c r="AC71" s="122">
        <v>5.625</v>
      </c>
      <c r="AD71" s="122">
        <v>6.25</v>
      </c>
      <c r="AE71" s="122">
        <v>6.875</v>
      </c>
      <c r="AF71" s="122">
        <v>6.875</v>
      </c>
      <c r="AG71" s="122">
        <v>7.5</v>
      </c>
      <c r="AH71" s="122">
        <v>8.125</v>
      </c>
      <c r="AI71" s="122">
        <v>8.75</v>
      </c>
      <c r="AJ71" s="122">
        <v>9.375</v>
      </c>
      <c r="AK71" s="122">
        <v>10.625</v>
      </c>
      <c r="AL71" s="122">
        <v>10.625</v>
      </c>
    </row>
    <row r="72" spans="1:38" x14ac:dyDescent="0.35">
      <c r="A72" s="83" t="s">
        <v>151</v>
      </c>
      <c r="B72" s="84" t="s">
        <v>152</v>
      </c>
      <c r="C72" s="101"/>
      <c r="D72" s="102" t="s">
        <v>116</v>
      </c>
      <c r="E72" s="144"/>
      <c r="F72" s="144"/>
      <c r="G72" s="144"/>
      <c r="H72" s="144"/>
      <c r="I72" s="144"/>
      <c r="J72" s="353"/>
      <c r="K72" s="122">
        <v>0</v>
      </c>
      <c r="L72" s="122">
        <v>0</v>
      </c>
      <c r="M72" s="122">
        <v>1</v>
      </c>
      <c r="N72" s="122">
        <v>2</v>
      </c>
      <c r="O72" s="122">
        <v>2</v>
      </c>
      <c r="P72" s="122">
        <v>2</v>
      </c>
      <c r="Q72" s="122">
        <v>6</v>
      </c>
      <c r="R72" s="122">
        <v>350</v>
      </c>
      <c r="S72" s="122">
        <v>350</v>
      </c>
      <c r="T72" s="122">
        <v>360</v>
      </c>
      <c r="U72" s="122">
        <v>360</v>
      </c>
      <c r="V72" s="122">
        <v>360</v>
      </c>
      <c r="W72" s="122">
        <v>360</v>
      </c>
      <c r="X72" s="122">
        <v>360</v>
      </c>
      <c r="Y72" s="122">
        <v>360</v>
      </c>
      <c r="Z72" s="122">
        <v>360</v>
      </c>
      <c r="AA72" s="122">
        <v>360</v>
      </c>
      <c r="AB72" s="122">
        <v>360</v>
      </c>
      <c r="AC72" s="122">
        <v>360</v>
      </c>
      <c r="AD72" s="122">
        <v>364</v>
      </c>
      <c r="AE72" s="122">
        <v>364</v>
      </c>
      <c r="AF72" s="122">
        <v>364</v>
      </c>
      <c r="AG72" s="122">
        <v>363</v>
      </c>
      <c r="AH72" s="122">
        <v>362</v>
      </c>
      <c r="AI72" s="122">
        <v>362</v>
      </c>
      <c r="AJ72" s="122">
        <v>362</v>
      </c>
      <c r="AK72" s="122">
        <v>358</v>
      </c>
      <c r="AL72" s="122">
        <v>350</v>
      </c>
    </row>
    <row r="73" spans="1:38" x14ac:dyDescent="0.35">
      <c r="A73" s="83" t="s">
        <v>153</v>
      </c>
      <c r="B73" s="84" t="s">
        <v>154</v>
      </c>
      <c r="C73" s="101"/>
      <c r="D73" s="102" t="s">
        <v>116</v>
      </c>
      <c r="E73" s="144"/>
      <c r="F73" s="144"/>
      <c r="G73" s="144"/>
      <c r="H73" s="144"/>
      <c r="I73" s="144"/>
      <c r="J73" s="353"/>
      <c r="K73" s="122">
        <v>0</v>
      </c>
      <c r="L73" s="122">
        <v>0</v>
      </c>
      <c r="M73" s="122">
        <v>0</v>
      </c>
      <c r="N73" s="122">
        <v>0</v>
      </c>
      <c r="O73" s="122">
        <v>0</v>
      </c>
      <c r="P73" s="122">
        <v>0</v>
      </c>
      <c r="Q73" s="122">
        <v>0</v>
      </c>
      <c r="R73" s="122">
        <v>40</v>
      </c>
      <c r="S73" s="122">
        <v>40</v>
      </c>
      <c r="T73" s="122">
        <v>40</v>
      </c>
      <c r="U73" s="122">
        <v>40</v>
      </c>
      <c r="V73" s="122">
        <v>40</v>
      </c>
      <c r="W73" s="122">
        <v>40</v>
      </c>
      <c r="X73" s="122">
        <v>40</v>
      </c>
      <c r="Y73" s="122">
        <v>40</v>
      </c>
      <c r="Z73" s="122">
        <v>40</v>
      </c>
      <c r="AA73" s="122">
        <v>40</v>
      </c>
      <c r="AB73" s="122">
        <v>40</v>
      </c>
      <c r="AC73" s="122">
        <v>40</v>
      </c>
      <c r="AD73" s="122">
        <v>40</v>
      </c>
      <c r="AE73" s="122">
        <v>50</v>
      </c>
      <c r="AF73" s="122">
        <v>50</v>
      </c>
      <c r="AG73" s="122">
        <v>70</v>
      </c>
      <c r="AH73" s="122">
        <v>70</v>
      </c>
      <c r="AI73" s="122">
        <v>80</v>
      </c>
      <c r="AJ73" s="122">
        <v>80</v>
      </c>
      <c r="AK73" s="122">
        <v>80</v>
      </c>
      <c r="AL73" s="122">
        <v>60</v>
      </c>
    </row>
    <row r="74" spans="1:38" x14ac:dyDescent="0.35">
      <c r="A74" s="83" t="s">
        <v>155</v>
      </c>
      <c r="B74" s="84" t="s">
        <v>156</v>
      </c>
      <c r="C74" s="101"/>
      <c r="D74" s="102" t="s">
        <v>116</v>
      </c>
      <c r="E74" s="144"/>
      <c r="F74" s="144"/>
      <c r="G74" s="144"/>
      <c r="H74" s="144"/>
      <c r="I74" s="144"/>
      <c r="J74" s="353"/>
      <c r="K74" s="122">
        <v>0</v>
      </c>
      <c r="L74" s="122">
        <v>0</v>
      </c>
      <c r="M74" s="122">
        <v>80</v>
      </c>
      <c r="N74" s="122">
        <v>80</v>
      </c>
      <c r="O74" s="122">
        <v>80</v>
      </c>
      <c r="P74" s="122">
        <v>90</v>
      </c>
      <c r="Q74" s="122">
        <v>90</v>
      </c>
      <c r="R74" s="122">
        <v>200</v>
      </c>
      <c r="S74" s="122">
        <v>200</v>
      </c>
      <c r="T74" s="122">
        <v>200</v>
      </c>
      <c r="U74" s="122">
        <v>200</v>
      </c>
      <c r="V74" s="122">
        <v>200</v>
      </c>
      <c r="W74" s="122">
        <v>200</v>
      </c>
      <c r="X74" s="122">
        <v>200</v>
      </c>
      <c r="Y74" s="122">
        <v>200</v>
      </c>
      <c r="Z74" s="122">
        <v>200</v>
      </c>
      <c r="AA74" s="122">
        <v>200</v>
      </c>
      <c r="AB74" s="122">
        <v>200</v>
      </c>
      <c r="AC74" s="122">
        <v>200</v>
      </c>
      <c r="AD74" s="122">
        <v>200</v>
      </c>
      <c r="AE74" s="122">
        <v>200</v>
      </c>
      <c r="AF74" s="122">
        <v>200</v>
      </c>
      <c r="AG74" s="122">
        <v>180</v>
      </c>
      <c r="AH74" s="122">
        <v>180</v>
      </c>
      <c r="AI74" s="122">
        <v>180</v>
      </c>
      <c r="AJ74" s="122">
        <v>190</v>
      </c>
      <c r="AK74" s="122">
        <v>190</v>
      </c>
      <c r="AL74" s="122">
        <v>130</v>
      </c>
    </row>
    <row r="75" spans="1:38" x14ac:dyDescent="0.35">
      <c r="A75" s="83" t="s">
        <v>157</v>
      </c>
      <c r="B75" s="84" t="s">
        <v>158</v>
      </c>
      <c r="C75" s="101"/>
      <c r="D75" s="145" t="s">
        <v>116</v>
      </c>
      <c r="E75" s="144"/>
      <c r="F75" s="144"/>
      <c r="G75" s="144"/>
      <c r="H75" s="144"/>
      <c r="I75" s="144"/>
      <c r="J75" s="353"/>
      <c r="K75" s="122">
        <v>0</v>
      </c>
      <c r="L75" s="122">
        <v>0</v>
      </c>
      <c r="M75" s="122">
        <v>5</v>
      </c>
      <c r="N75" s="122">
        <v>5</v>
      </c>
      <c r="O75" s="122">
        <v>5</v>
      </c>
      <c r="P75" s="122">
        <v>5</v>
      </c>
      <c r="Q75" s="122">
        <v>5</v>
      </c>
      <c r="R75" s="122">
        <v>5</v>
      </c>
      <c r="S75" s="122">
        <v>5</v>
      </c>
      <c r="T75" s="122">
        <v>5</v>
      </c>
      <c r="U75" s="122">
        <v>5</v>
      </c>
      <c r="V75" s="122">
        <v>5</v>
      </c>
      <c r="W75" s="122">
        <v>5</v>
      </c>
      <c r="X75" s="122">
        <v>5</v>
      </c>
      <c r="Y75" s="122">
        <v>5</v>
      </c>
      <c r="Z75" s="122">
        <v>5</v>
      </c>
      <c r="AA75" s="122">
        <v>5</v>
      </c>
      <c r="AB75" s="122">
        <v>5</v>
      </c>
      <c r="AC75" s="122">
        <v>5</v>
      </c>
      <c r="AD75" s="122">
        <v>5</v>
      </c>
      <c r="AE75" s="122">
        <v>5</v>
      </c>
      <c r="AF75" s="122">
        <v>5</v>
      </c>
      <c r="AG75" s="122">
        <v>5</v>
      </c>
      <c r="AH75" s="122">
        <v>5</v>
      </c>
      <c r="AI75" s="122">
        <v>5</v>
      </c>
      <c r="AJ75" s="122">
        <v>5</v>
      </c>
      <c r="AK75" s="122">
        <v>5</v>
      </c>
      <c r="AL75" s="122">
        <v>5</v>
      </c>
    </row>
    <row r="76" spans="1:38" x14ac:dyDescent="0.35">
      <c r="A76" s="83" t="s">
        <v>159</v>
      </c>
      <c r="B76" s="84" t="s">
        <v>160</v>
      </c>
      <c r="C76" s="101"/>
      <c r="D76" s="145" t="s">
        <v>116</v>
      </c>
      <c r="E76" s="144"/>
      <c r="F76" s="144"/>
      <c r="G76" s="144"/>
      <c r="H76" s="144"/>
      <c r="I76" s="144"/>
      <c r="J76" s="353"/>
      <c r="K76" s="122">
        <v>0</v>
      </c>
      <c r="L76" s="122">
        <v>0</v>
      </c>
      <c r="M76" s="122">
        <v>0</v>
      </c>
      <c r="N76" s="122">
        <v>0</v>
      </c>
      <c r="O76" s="122">
        <v>0</v>
      </c>
      <c r="P76" s="122">
        <v>0</v>
      </c>
      <c r="Q76" s="122">
        <v>0</v>
      </c>
      <c r="R76" s="122">
        <v>0</v>
      </c>
      <c r="S76" s="122">
        <v>0</v>
      </c>
      <c r="T76" s="122">
        <v>0</v>
      </c>
      <c r="U76" s="122">
        <v>0</v>
      </c>
      <c r="V76" s="122">
        <v>0</v>
      </c>
      <c r="W76" s="122">
        <v>0</v>
      </c>
      <c r="X76" s="122">
        <v>0</v>
      </c>
      <c r="Y76" s="122">
        <v>0</v>
      </c>
      <c r="Z76" s="122">
        <v>0</v>
      </c>
      <c r="AA76" s="122">
        <v>0</v>
      </c>
      <c r="AB76" s="122">
        <v>0</v>
      </c>
      <c r="AC76" s="122">
        <v>0</v>
      </c>
      <c r="AD76" s="122">
        <v>0</v>
      </c>
      <c r="AE76" s="122">
        <v>0</v>
      </c>
      <c r="AF76" s="122">
        <v>0</v>
      </c>
      <c r="AG76" s="122">
        <v>0</v>
      </c>
      <c r="AH76" s="122">
        <v>0</v>
      </c>
      <c r="AI76" s="122">
        <v>0</v>
      </c>
      <c r="AJ76" s="122">
        <v>0</v>
      </c>
      <c r="AK76" s="122">
        <v>0</v>
      </c>
      <c r="AL76" s="122">
        <v>0</v>
      </c>
    </row>
    <row r="77" spans="1:38" x14ac:dyDescent="0.35">
      <c r="A77" s="83" t="s">
        <v>161</v>
      </c>
      <c r="B77" s="84" t="s">
        <v>162</v>
      </c>
      <c r="C77" s="101"/>
      <c r="D77" s="145" t="s">
        <v>116</v>
      </c>
      <c r="E77" s="144"/>
      <c r="F77" s="144"/>
      <c r="G77" s="144"/>
      <c r="H77" s="144"/>
      <c r="I77" s="144"/>
      <c r="J77" s="353"/>
      <c r="K77" s="122">
        <v>0</v>
      </c>
      <c r="L77" s="122">
        <v>0</v>
      </c>
      <c r="M77" s="122">
        <v>0</v>
      </c>
      <c r="N77" s="122">
        <v>0</v>
      </c>
      <c r="O77" s="122">
        <v>0</v>
      </c>
      <c r="P77" s="122">
        <v>0</v>
      </c>
      <c r="Q77" s="122">
        <v>0</v>
      </c>
      <c r="R77" s="122">
        <v>0</v>
      </c>
      <c r="S77" s="122">
        <v>0</v>
      </c>
      <c r="T77" s="122">
        <v>0</v>
      </c>
      <c r="U77" s="122">
        <v>0</v>
      </c>
      <c r="V77" s="122">
        <v>0</v>
      </c>
      <c r="W77" s="122">
        <v>0</v>
      </c>
      <c r="X77" s="122">
        <v>0</v>
      </c>
      <c r="Y77" s="122">
        <v>0</v>
      </c>
      <c r="Z77" s="122">
        <v>0</v>
      </c>
      <c r="AA77" s="122">
        <v>0</v>
      </c>
      <c r="AB77" s="122">
        <v>0</v>
      </c>
      <c r="AC77" s="122">
        <v>0</v>
      </c>
      <c r="AD77" s="122">
        <v>0</v>
      </c>
      <c r="AE77" s="122">
        <v>0</v>
      </c>
      <c r="AF77" s="122">
        <v>0</v>
      </c>
      <c r="AG77" s="122">
        <v>5</v>
      </c>
      <c r="AH77" s="122">
        <v>5</v>
      </c>
      <c r="AI77" s="122">
        <v>5</v>
      </c>
      <c r="AJ77" s="122">
        <v>5</v>
      </c>
      <c r="AK77" s="122">
        <v>5</v>
      </c>
      <c r="AL77" s="122">
        <v>5</v>
      </c>
    </row>
    <row r="78" spans="1:38" x14ac:dyDescent="0.35">
      <c r="A78" s="83" t="s">
        <v>163</v>
      </c>
      <c r="B78" s="84" t="s">
        <v>164</v>
      </c>
      <c r="C78" s="101"/>
      <c r="D78" s="145" t="s">
        <v>116</v>
      </c>
      <c r="E78" s="144"/>
      <c r="F78" s="144"/>
      <c r="G78" s="144"/>
      <c r="H78" s="144"/>
      <c r="I78" s="144"/>
      <c r="J78" s="353"/>
      <c r="K78" s="122">
        <v>0</v>
      </c>
      <c r="L78" s="122">
        <v>0</v>
      </c>
      <c r="M78" s="122">
        <v>0</v>
      </c>
      <c r="N78" s="122">
        <v>0</v>
      </c>
      <c r="O78" s="122">
        <v>0</v>
      </c>
      <c r="P78" s="122">
        <v>0</v>
      </c>
      <c r="Q78" s="122">
        <v>0</v>
      </c>
      <c r="R78" s="122">
        <v>0</v>
      </c>
      <c r="S78" s="122">
        <v>0</v>
      </c>
      <c r="T78" s="122">
        <v>0</v>
      </c>
      <c r="U78" s="122">
        <v>0</v>
      </c>
      <c r="V78" s="122">
        <v>0</v>
      </c>
      <c r="W78" s="122">
        <v>0</v>
      </c>
      <c r="X78" s="122">
        <v>0</v>
      </c>
      <c r="Y78" s="122">
        <v>0</v>
      </c>
      <c r="Z78" s="122">
        <v>0</v>
      </c>
      <c r="AA78" s="122">
        <v>0</v>
      </c>
      <c r="AB78" s="122">
        <v>0</v>
      </c>
      <c r="AC78" s="122">
        <v>0</v>
      </c>
      <c r="AD78" s="122">
        <v>0</v>
      </c>
      <c r="AE78" s="122">
        <v>0</v>
      </c>
      <c r="AF78" s="122">
        <v>0</v>
      </c>
      <c r="AG78" s="122">
        <v>0</v>
      </c>
      <c r="AH78" s="122">
        <v>0</v>
      </c>
      <c r="AI78" s="122">
        <v>0</v>
      </c>
      <c r="AJ78" s="122">
        <v>0</v>
      </c>
      <c r="AK78" s="122">
        <v>0</v>
      </c>
      <c r="AL78" s="122">
        <v>0</v>
      </c>
    </row>
    <row r="79" spans="1:38" x14ac:dyDescent="0.35">
      <c r="A79" s="83" t="s">
        <v>165</v>
      </c>
      <c r="B79" s="84" t="s">
        <v>166</v>
      </c>
      <c r="C79" s="101"/>
      <c r="D79" s="145" t="s">
        <v>116</v>
      </c>
      <c r="E79" s="144"/>
      <c r="F79" s="144"/>
      <c r="G79" s="144"/>
      <c r="H79" s="144"/>
      <c r="I79" s="144"/>
      <c r="J79" s="353"/>
      <c r="K79" s="122">
        <v>0</v>
      </c>
      <c r="L79" s="122">
        <v>0</v>
      </c>
      <c r="M79" s="122">
        <v>0</v>
      </c>
      <c r="N79" s="122">
        <v>0</v>
      </c>
      <c r="O79" s="122">
        <v>0</v>
      </c>
      <c r="P79" s="122">
        <v>0</v>
      </c>
      <c r="Q79" s="122">
        <v>0</v>
      </c>
      <c r="R79" s="122">
        <v>0</v>
      </c>
      <c r="S79" s="122">
        <v>0</v>
      </c>
      <c r="T79" s="122">
        <v>0</v>
      </c>
      <c r="U79" s="122">
        <v>0</v>
      </c>
      <c r="V79" s="122">
        <v>0</v>
      </c>
      <c r="W79" s="122">
        <v>0</v>
      </c>
      <c r="X79" s="122">
        <v>0</v>
      </c>
      <c r="Y79" s="122">
        <v>0</v>
      </c>
      <c r="Z79" s="122">
        <v>0</v>
      </c>
      <c r="AA79" s="122">
        <v>0</v>
      </c>
      <c r="AB79" s="122">
        <v>0</v>
      </c>
      <c r="AC79" s="122">
        <v>0</v>
      </c>
      <c r="AD79" s="122">
        <v>0</v>
      </c>
      <c r="AE79" s="122">
        <v>0</v>
      </c>
      <c r="AF79" s="122">
        <v>0</v>
      </c>
      <c r="AG79" s="122">
        <v>0</v>
      </c>
      <c r="AH79" s="122">
        <v>0</v>
      </c>
      <c r="AI79" s="122">
        <v>0</v>
      </c>
      <c r="AJ79" s="122">
        <v>0</v>
      </c>
      <c r="AK79" s="122">
        <v>0</v>
      </c>
      <c r="AL79" s="122">
        <v>50</v>
      </c>
    </row>
    <row r="80" spans="1:38" x14ac:dyDescent="0.35">
      <c r="A80" s="83" t="s">
        <v>165</v>
      </c>
      <c r="B80" s="84" t="s">
        <v>167</v>
      </c>
      <c r="C80" s="101"/>
      <c r="D80" s="145" t="s">
        <v>116</v>
      </c>
      <c r="E80" s="146"/>
      <c r="F80" s="144"/>
      <c r="G80" s="144"/>
      <c r="H80" s="144"/>
      <c r="I80" s="144"/>
      <c r="J80" s="353"/>
      <c r="K80" s="122">
        <v>0</v>
      </c>
      <c r="L80" s="122">
        <v>0</v>
      </c>
      <c r="M80" s="122">
        <v>0</v>
      </c>
      <c r="N80" s="122">
        <v>0</v>
      </c>
      <c r="O80" s="122">
        <v>0</v>
      </c>
      <c r="P80" s="122">
        <v>0</v>
      </c>
      <c r="Q80" s="122">
        <v>0</v>
      </c>
      <c r="R80" s="122">
        <v>0</v>
      </c>
      <c r="S80" s="122">
        <v>0</v>
      </c>
      <c r="T80" s="122">
        <v>0</v>
      </c>
      <c r="U80" s="122">
        <v>0</v>
      </c>
      <c r="V80" s="122">
        <v>0</v>
      </c>
      <c r="W80" s="122">
        <v>0</v>
      </c>
      <c r="X80" s="122">
        <v>0</v>
      </c>
      <c r="Y80" s="122">
        <v>0</v>
      </c>
      <c r="Z80" s="122">
        <v>0</v>
      </c>
      <c r="AA80" s="122">
        <v>0</v>
      </c>
      <c r="AB80" s="122">
        <v>0</v>
      </c>
      <c r="AC80" s="122">
        <v>0</v>
      </c>
      <c r="AD80" s="122">
        <v>0</v>
      </c>
      <c r="AE80" s="122">
        <v>0</v>
      </c>
      <c r="AF80" s="122">
        <v>0</v>
      </c>
      <c r="AG80" s="122">
        <v>0</v>
      </c>
      <c r="AH80" s="122">
        <v>0</v>
      </c>
      <c r="AI80" s="122">
        <v>0</v>
      </c>
      <c r="AJ80" s="122">
        <v>0</v>
      </c>
      <c r="AK80" s="122">
        <v>0</v>
      </c>
      <c r="AL80" s="122">
        <v>0</v>
      </c>
    </row>
    <row r="81" spans="1:38" x14ac:dyDescent="0.35">
      <c r="A81" s="83" t="s">
        <v>165</v>
      </c>
      <c r="B81" s="84" t="s">
        <v>168</v>
      </c>
      <c r="C81" s="101"/>
      <c r="D81" s="145" t="s">
        <v>116</v>
      </c>
      <c r="E81" s="146"/>
      <c r="F81" s="144"/>
      <c r="G81" s="144"/>
      <c r="H81" s="144"/>
      <c r="I81" s="144"/>
      <c r="J81" s="353"/>
      <c r="K81" s="122">
        <v>0</v>
      </c>
      <c r="L81" s="122">
        <v>0</v>
      </c>
      <c r="M81" s="122">
        <v>0</v>
      </c>
      <c r="N81" s="122">
        <v>0</v>
      </c>
      <c r="O81" s="122">
        <v>0</v>
      </c>
      <c r="P81" s="122">
        <v>0</v>
      </c>
      <c r="Q81" s="122">
        <v>0</v>
      </c>
      <c r="R81" s="122">
        <v>0</v>
      </c>
      <c r="S81" s="122">
        <v>0</v>
      </c>
      <c r="T81" s="122">
        <v>0</v>
      </c>
      <c r="U81" s="122">
        <v>0</v>
      </c>
      <c r="V81" s="122">
        <v>0</v>
      </c>
      <c r="W81" s="122">
        <v>0</v>
      </c>
      <c r="X81" s="122">
        <v>0</v>
      </c>
      <c r="Y81" s="122">
        <v>0</v>
      </c>
      <c r="Z81" s="122">
        <v>0</v>
      </c>
      <c r="AA81" s="122">
        <v>0</v>
      </c>
      <c r="AB81" s="122">
        <v>0</v>
      </c>
      <c r="AC81" s="122">
        <v>0</v>
      </c>
      <c r="AD81" s="122">
        <v>0</v>
      </c>
      <c r="AE81" s="122">
        <v>0</v>
      </c>
      <c r="AF81" s="122">
        <v>0</v>
      </c>
      <c r="AG81" s="122">
        <v>0</v>
      </c>
      <c r="AH81" s="122">
        <v>0</v>
      </c>
      <c r="AI81" s="122">
        <v>0</v>
      </c>
      <c r="AJ81" s="122">
        <v>0</v>
      </c>
      <c r="AK81" s="122">
        <v>0</v>
      </c>
      <c r="AL81" s="122">
        <v>0</v>
      </c>
    </row>
    <row r="82" spans="1:38" x14ac:dyDescent="0.35">
      <c r="A82" s="83">
        <v>14</v>
      </c>
      <c r="B82" s="111" t="s">
        <v>169</v>
      </c>
      <c r="C82" s="112"/>
      <c r="D82" s="147"/>
      <c r="E82" s="114">
        <f t="shared" ref="E82:J82" si="5">SUM(E71:E79)</f>
        <v>0</v>
      </c>
      <c r="F82" s="139">
        <f t="shared" si="5"/>
        <v>0</v>
      </c>
      <c r="G82" s="139">
        <f t="shared" si="5"/>
        <v>0</v>
      </c>
      <c r="H82" s="139">
        <f t="shared" si="5"/>
        <v>0</v>
      </c>
      <c r="I82" s="139">
        <f t="shared" si="5"/>
        <v>0</v>
      </c>
      <c r="J82" s="139">
        <f t="shared" si="5"/>
        <v>0</v>
      </c>
      <c r="K82" s="65">
        <f t="shared" ref="K82:AL82" si="6">SUM(K71:K81)</f>
        <v>0</v>
      </c>
      <c r="L82" s="65">
        <f t="shared" si="6"/>
        <v>0</v>
      </c>
      <c r="M82" s="65">
        <f t="shared" si="6"/>
        <v>86.625</v>
      </c>
      <c r="N82" s="65">
        <f t="shared" si="6"/>
        <v>88.25</v>
      </c>
      <c r="O82" s="65">
        <f t="shared" si="6"/>
        <v>88.25</v>
      </c>
      <c r="P82" s="65">
        <f t="shared" si="6"/>
        <v>98.25</v>
      </c>
      <c r="Q82" s="65">
        <f t="shared" si="6"/>
        <v>102.875</v>
      </c>
      <c r="R82" s="65">
        <f t="shared" si="6"/>
        <v>596.875</v>
      </c>
      <c r="S82" s="65">
        <f t="shared" si="6"/>
        <v>596.875</v>
      </c>
      <c r="T82" s="65">
        <f t="shared" si="6"/>
        <v>607.5</v>
      </c>
      <c r="U82" s="65">
        <f t="shared" si="6"/>
        <v>607.5</v>
      </c>
      <c r="V82" s="65">
        <f t="shared" si="6"/>
        <v>608.125</v>
      </c>
      <c r="W82" s="65">
        <f t="shared" si="6"/>
        <v>608.125</v>
      </c>
      <c r="X82" s="65">
        <f t="shared" si="6"/>
        <v>608.75</v>
      </c>
      <c r="Y82" s="65">
        <f t="shared" si="6"/>
        <v>608.75</v>
      </c>
      <c r="Z82" s="65">
        <f t="shared" si="6"/>
        <v>609.375</v>
      </c>
      <c r="AA82" s="65">
        <f t="shared" si="6"/>
        <v>610</v>
      </c>
      <c r="AB82" s="65">
        <f t="shared" si="6"/>
        <v>610</v>
      </c>
      <c r="AC82" s="65">
        <f t="shared" si="6"/>
        <v>610.625</v>
      </c>
      <c r="AD82" s="65">
        <f t="shared" si="6"/>
        <v>615.25</v>
      </c>
      <c r="AE82" s="65">
        <f t="shared" si="6"/>
        <v>625.875</v>
      </c>
      <c r="AF82" s="65">
        <f t="shared" si="6"/>
        <v>625.875</v>
      </c>
      <c r="AG82" s="65">
        <f t="shared" si="6"/>
        <v>630.5</v>
      </c>
      <c r="AH82" s="65">
        <f t="shared" si="6"/>
        <v>630.125</v>
      </c>
      <c r="AI82" s="65">
        <f t="shared" si="6"/>
        <v>640.75</v>
      </c>
      <c r="AJ82" s="65">
        <f t="shared" si="6"/>
        <v>651.375</v>
      </c>
      <c r="AK82" s="65">
        <f t="shared" si="6"/>
        <v>648.625</v>
      </c>
      <c r="AL82" s="65">
        <f t="shared" si="6"/>
        <v>610.625</v>
      </c>
    </row>
    <row r="83" spans="1:38" x14ac:dyDescent="0.35">
      <c r="A83" s="83"/>
      <c r="C83" s="78"/>
      <c r="D83" s="148"/>
      <c r="E83" s="149"/>
      <c r="F83" s="150"/>
      <c r="G83" s="150"/>
      <c r="H83" s="150"/>
      <c r="I83" s="150"/>
      <c r="J83" s="150"/>
      <c r="K83" s="150"/>
      <c r="L83" s="150"/>
      <c r="M83" s="150"/>
      <c r="N83" s="150"/>
      <c r="O83" s="151"/>
      <c r="P83" s="151"/>
      <c r="Q83" s="151"/>
      <c r="R83" s="151"/>
      <c r="S83" s="152"/>
      <c r="T83" s="152"/>
      <c r="U83" s="152"/>
      <c r="V83" s="152"/>
      <c r="W83" s="152"/>
      <c r="X83" s="152"/>
      <c r="Y83" s="152"/>
      <c r="Z83" s="152"/>
      <c r="AA83" s="152"/>
      <c r="AB83" s="152"/>
      <c r="AC83" s="152"/>
      <c r="AD83" s="152"/>
      <c r="AE83" s="152"/>
      <c r="AF83" s="152"/>
      <c r="AG83" s="152"/>
      <c r="AH83" s="152"/>
      <c r="AI83" s="152"/>
      <c r="AJ83" s="152"/>
      <c r="AK83" s="152"/>
      <c r="AL83" s="152"/>
    </row>
    <row r="84" spans="1:38" x14ac:dyDescent="0.35">
      <c r="A84" s="83"/>
      <c r="B84" s="36" t="s">
        <v>170</v>
      </c>
      <c r="D84" s="8"/>
      <c r="E84" s="96"/>
      <c r="F84" s="97"/>
      <c r="G84" s="97"/>
      <c r="H84" s="97"/>
      <c r="I84" s="97"/>
      <c r="J84" s="97"/>
      <c r="K84" s="97"/>
      <c r="L84" s="97"/>
      <c r="M84" s="97"/>
      <c r="N84" s="97"/>
      <c r="O84" s="119"/>
      <c r="P84" s="119"/>
      <c r="Q84" s="119"/>
      <c r="R84" s="119"/>
      <c r="S84" s="120"/>
      <c r="T84" s="120"/>
      <c r="U84" s="120"/>
      <c r="V84" s="120"/>
      <c r="W84" s="120"/>
      <c r="X84" s="120"/>
      <c r="Y84" s="120"/>
      <c r="Z84" s="120"/>
      <c r="AA84" s="120"/>
      <c r="AB84" s="120"/>
      <c r="AC84" s="120"/>
      <c r="AD84" s="120"/>
      <c r="AE84" s="120"/>
      <c r="AF84" s="120"/>
      <c r="AG84" s="120"/>
      <c r="AH84" s="120"/>
      <c r="AI84" s="120"/>
      <c r="AJ84" s="120"/>
      <c r="AK84" s="120"/>
      <c r="AL84" s="120"/>
    </row>
    <row r="85" spans="1:38" x14ac:dyDescent="0.35">
      <c r="A85" s="83"/>
      <c r="B85" s="8" t="s">
        <v>147</v>
      </c>
      <c r="D85" s="81" t="s">
        <v>88</v>
      </c>
      <c r="E85" s="53">
        <v>2017</v>
      </c>
      <c r="F85" s="53">
        <v>2018</v>
      </c>
      <c r="G85" s="53">
        <v>2019</v>
      </c>
      <c r="H85" s="53" t="s">
        <v>41</v>
      </c>
      <c r="I85" s="53" t="s">
        <v>42</v>
      </c>
      <c r="J85" s="53" t="s">
        <v>43</v>
      </c>
      <c r="K85" s="82" t="s">
        <v>44</v>
      </c>
      <c r="L85" s="53" t="s">
        <v>45</v>
      </c>
      <c r="M85" s="53" t="s">
        <v>46</v>
      </c>
      <c r="N85" s="53" t="s">
        <v>47</v>
      </c>
      <c r="O85" s="53" t="s">
        <v>48</v>
      </c>
      <c r="P85" s="53" t="s">
        <v>49</v>
      </c>
      <c r="Q85" s="53" t="s">
        <v>50</v>
      </c>
      <c r="R85" s="53" t="s">
        <v>51</v>
      </c>
      <c r="S85" s="82" t="s">
        <v>52</v>
      </c>
      <c r="T85" s="53" t="s">
        <v>53</v>
      </c>
      <c r="U85" s="53" t="s">
        <v>54</v>
      </c>
      <c r="V85" s="53" t="s">
        <v>55</v>
      </c>
      <c r="W85" s="53" t="s">
        <v>56</v>
      </c>
      <c r="X85" s="53" t="s">
        <v>57</v>
      </c>
      <c r="Y85" s="53" t="s">
        <v>58</v>
      </c>
      <c r="Z85" s="53" t="s">
        <v>59</v>
      </c>
      <c r="AA85" s="53" t="s">
        <v>60</v>
      </c>
      <c r="AB85" s="53" t="s">
        <v>61</v>
      </c>
      <c r="AC85" s="53" t="s">
        <v>62</v>
      </c>
      <c r="AD85" s="53" t="s">
        <v>63</v>
      </c>
      <c r="AE85" s="53" t="s">
        <v>64</v>
      </c>
      <c r="AF85" s="53" t="s">
        <v>65</v>
      </c>
      <c r="AG85" s="53" t="s">
        <v>66</v>
      </c>
      <c r="AH85" s="53" t="s">
        <v>67</v>
      </c>
      <c r="AI85" s="53" t="s">
        <v>68</v>
      </c>
      <c r="AJ85" s="53" t="s">
        <v>69</v>
      </c>
      <c r="AK85" s="53" t="s">
        <v>70</v>
      </c>
      <c r="AL85" s="53" t="s">
        <v>71</v>
      </c>
    </row>
    <row r="86" spans="1:38" x14ac:dyDescent="0.35">
      <c r="A86" s="83" t="s">
        <v>171</v>
      </c>
      <c r="B86" s="84" t="s">
        <v>172</v>
      </c>
      <c r="C86" s="101"/>
      <c r="D86" s="102" t="s">
        <v>129</v>
      </c>
      <c r="E86" s="126"/>
      <c r="F86" s="126"/>
      <c r="G86" s="126"/>
      <c r="H86" s="126"/>
      <c r="I86" s="126"/>
      <c r="J86" s="103"/>
      <c r="K86" s="122">
        <v>0</v>
      </c>
      <c r="L86" s="122">
        <v>0</v>
      </c>
      <c r="M86" s="122">
        <v>8.2799997329711914</v>
      </c>
      <c r="N86" s="122">
        <v>8.2799997329711914</v>
      </c>
      <c r="O86" s="122">
        <v>8.5200004577636719</v>
      </c>
      <c r="P86" s="122">
        <v>8.5200004577636719</v>
      </c>
      <c r="Q86" s="122">
        <v>8.5200004577636719</v>
      </c>
      <c r="R86" s="122">
        <v>8.5200004577636719</v>
      </c>
      <c r="S86" s="122">
        <v>8.2799997329711914</v>
      </c>
      <c r="T86" s="122">
        <v>11.360000610351563</v>
      </c>
      <c r="U86" s="122">
        <v>11.360000610351563</v>
      </c>
      <c r="V86" s="122">
        <v>11.360000610351563</v>
      </c>
      <c r="W86" s="122">
        <v>11.360000610351563</v>
      </c>
      <c r="X86" s="122">
        <v>11.039999961853027</v>
      </c>
      <c r="Y86" s="122">
        <v>11.039999961853027</v>
      </c>
      <c r="Z86" s="122">
        <v>11.039999961853027</v>
      </c>
      <c r="AA86" s="122">
        <v>11.039999961853027</v>
      </c>
      <c r="AB86" s="122">
        <v>11.039999961853027</v>
      </c>
      <c r="AC86" s="122">
        <v>12.420000076293945</v>
      </c>
      <c r="AD86" s="122">
        <v>13.799999237060547</v>
      </c>
      <c r="AE86" s="122">
        <v>13.799999237060547</v>
      </c>
      <c r="AF86" s="122">
        <v>13.799999237060547</v>
      </c>
      <c r="AG86" s="122">
        <v>8.2799997329711914</v>
      </c>
      <c r="AH86" s="122">
        <v>8.2799997329711914</v>
      </c>
      <c r="AI86" s="122">
        <v>8.2799997329711914</v>
      </c>
      <c r="AJ86" s="122">
        <v>8.2799997329711914</v>
      </c>
      <c r="AK86" s="122">
        <v>8.2799997329711914</v>
      </c>
      <c r="AL86" s="122">
        <v>8.2799997329711914</v>
      </c>
    </row>
    <row r="87" spans="1:38" x14ac:dyDescent="0.35">
      <c r="A87" s="83" t="s">
        <v>173</v>
      </c>
      <c r="B87" s="84" t="s">
        <v>174</v>
      </c>
      <c r="C87" s="101"/>
      <c r="D87" s="102" t="s">
        <v>129</v>
      </c>
      <c r="E87" s="126"/>
      <c r="F87" s="126"/>
      <c r="G87" s="126"/>
      <c r="H87" s="126"/>
      <c r="I87" s="126"/>
      <c r="J87" s="353"/>
      <c r="K87" s="122">
        <v>0</v>
      </c>
      <c r="L87" s="122">
        <v>0</v>
      </c>
      <c r="M87" s="122">
        <v>0</v>
      </c>
      <c r="N87" s="122">
        <v>0</v>
      </c>
      <c r="O87" s="122">
        <v>0</v>
      </c>
      <c r="P87" s="122">
        <v>0</v>
      </c>
      <c r="Q87" s="122">
        <v>0</v>
      </c>
      <c r="R87" s="122">
        <v>0</v>
      </c>
      <c r="S87" s="122">
        <v>0</v>
      </c>
      <c r="T87" s="122">
        <v>0</v>
      </c>
      <c r="U87" s="122">
        <v>0</v>
      </c>
      <c r="V87" s="122">
        <v>0</v>
      </c>
      <c r="W87" s="122">
        <v>0</v>
      </c>
      <c r="X87" s="122">
        <v>0</v>
      </c>
      <c r="Y87" s="122">
        <v>0</v>
      </c>
      <c r="Z87" s="122">
        <v>0</v>
      </c>
      <c r="AA87" s="122">
        <v>0</v>
      </c>
      <c r="AB87" s="122">
        <v>0</v>
      </c>
      <c r="AC87" s="122">
        <v>0</v>
      </c>
      <c r="AD87" s="122">
        <v>0</v>
      </c>
      <c r="AE87" s="122">
        <v>0</v>
      </c>
      <c r="AF87" s="122">
        <v>0</v>
      </c>
      <c r="AG87" s="122">
        <v>1.3799999952316284</v>
      </c>
      <c r="AH87" s="122">
        <v>1.3799999952316284</v>
      </c>
      <c r="AI87" s="122">
        <v>1.3799999952316284</v>
      </c>
      <c r="AJ87" s="122">
        <v>1.3799999952316284</v>
      </c>
      <c r="AK87" s="122">
        <v>1.3799999952316284</v>
      </c>
      <c r="AL87" s="122">
        <v>1.3799999952316284</v>
      </c>
    </row>
    <row r="88" spans="1:38" x14ac:dyDescent="0.35">
      <c r="A88" s="83" t="s">
        <v>175</v>
      </c>
      <c r="B88" s="84" t="s">
        <v>176</v>
      </c>
      <c r="C88" s="101"/>
      <c r="D88" s="102" t="s">
        <v>134</v>
      </c>
      <c r="E88" s="153"/>
      <c r="F88" s="153"/>
      <c r="G88" s="153"/>
      <c r="H88" s="153"/>
      <c r="I88" s="153"/>
      <c r="J88" s="353"/>
      <c r="K88" s="122">
        <v>0</v>
      </c>
      <c r="L88" s="122">
        <v>0</v>
      </c>
      <c r="M88" s="122">
        <v>9.2785758972167969</v>
      </c>
      <c r="N88" s="122">
        <v>8.7859058380126953</v>
      </c>
      <c r="O88" s="122">
        <v>7.5227227210998535</v>
      </c>
      <c r="P88" s="122">
        <v>7.2432222366333008</v>
      </c>
      <c r="Q88" s="122">
        <v>7.0069088935852051</v>
      </c>
      <c r="R88" s="122">
        <v>6.8022046089172363</v>
      </c>
      <c r="S88" s="122">
        <v>7.3971500396728516</v>
      </c>
      <c r="T88" s="122">
        <v>7.8957076072692871</v>
      </c>
      <c r="U88" s="122">
        <v>7.7171273231506348</v>
      </c>
      <c r="V88" s="122">
        <v>7.5540962219238281</v>
      </c>
      <c r="W88" s="122">
        <v>7.4041228294372559</v>
      </c>
      <c r="X88" s="122">
        <v>8.1161556243896484</v>
      </c>
      <c r="Y88" s="122">
        <v>7.9717459678649902</v>
      </c>
      <c r="Z88" s="122">
        <v>7.8366589546203613</v>
      </c>
      <c r="AA88" s="122">
        <v>7.7097649574279785</v>
      </c>
      <c r="AB88" s="122">
        <v>7.5901260375976563</v>
      </c>
      <c r="AC88" s="122">
        <v>7.4769573211669922</v>
      </c>
      <c r="AD88" s="122">
        <v>9.3794841766357422</v>
      </c>
      <c r="AE88" s="122">
        <v>9.2495098114013672</v>
      </c>
      <c r="AF88" s="122">
        <v>9.1255807876586914</v>
      </c>
      <c r="AG88" s="122">
        <v>10.937271118164063</v>
      </c>
      <c r="AH88" s="122">
        <v>10.79959774017334</v>
      </c>
      <c r="AI88" s="122">
        <v>11.922552108764648</v>
      </c>
      <c r="AJ88" s="122">
        <v>11.780754089355469</v>
      </c>
      <c r="AK88" s="122">
        <v>11.644309043884277</v>
      </c>
      <c r="AL88" s="122">
        <v>11.512826919555664</v>
      </c>
    </row>
    <row r="89" spans="1:38" x14ac:dyDescent="0.35">
      <c r="A89" s="83" t="s">
        <v>177</v>
      </c>
      <c r="B89" s="84" t="s">
        <v>178</v>
      </c>
      <c r="C89" s="101"/>
      <c r="D89" s="102" t="s">
        <v>134</v>
      </c>
      <c r="E89" s="153"/>
      <c r="F89" s="153"/>
      <c r="G89" s="153"/>
      <c r="H89" s="153"/>
      <c r="I89" s="153"/>
      <c r="J89" s="353"/>
      <c r="K89" s="122">
        <v>0</v>
      </c>
      <c r="L89" s="122">
        <v>0</v>
      </c>
      <c r="M89" s="122">
        <v>1.0309528112411499</v>
      </c>
      <c r="N89" s="122">
        <v>0.9762117862701416</v>
      </c>
      <c r="O89" s="122">
        <v>0.8358580470085144</v>
      </c>
      <c r="P89" s="122">
        <v>0.80480247735977173</v>
      </c>
      <c r="Q89" s="122">
        <v>0.77854543924331665</v>
      </c>
      <c r="R89" s="122">
        <v>0.75580054521560669</v>
      </c>
      <c r="S89" s="122">
        <v>0.82190561294555664</v>
      </c>
      <c r="T89" s="122">
        <v>0.71779161691665649</v>
      </c>
      <c r="U89" s="122">
        <v>0.70155704021453857</v>
      </c>
      <c r="V89" s="122">
        <v>0.68673604726791382</v>
      </c>
      <c r="W89" s="122">
        <v>0.67310208082199097</v>
      </c>
      <c r="X89" s="122">
        <v>0.73783230781555176</v>
      </c>
      <c r="Y89" s="122">
        <v>0.72470420598983765</v>
      </c>
      <c r="Z89" s="122">
        <v>0.71242356300354004</v>
      </c>
      <c r="AA89" s="122">
        <v>0.70088773965835571</v>
      </c>
      <c r="AB89" s="122">
        <v>0.69001144170761108</v>
      </c>
      <c r="AC89" s="122">
        <v>0.67972338199615479</v>
      </c>
      <c r="AD89" s="122">
        <v>0.66996312141418457</v>
      </c>
      <c r="AE89" s="122">
        <v>0.66067928075790405</v>
      </c>
      <c r="AF89" s="122">
        <v>0.65182721614837646</v>
      </c>
      <c r="AG89" s="122">
        <v>0.64336889982223511</v>
      </c>
      <c r="AH89" s="122">
        <v>0.63527047634124756</v>
      </c>
      <c r="AI89" s="122">
        <v>0.62750273942947388</v>
      </c>
      <c r="AJ89" s="122">
        <v>0.62003970146179199</v>
      </c>
      <c r="AK89" s="122">
        <v>0.61285841464996338</v>
      </c>
      <c r="AL89" s="122">
        <v>0.60593825578689575</v>
      </c>
    </row>
    <row r="90" spans="1:38" x14ac:dyDescent="0.35">
      <c r="A90" s="83" t="s">
        <v>179</v>
      </c>
      <c r="B90" s="84" t="s">
        <v>180</v>
      </c>
      <c r="C90" s="101"/>
      <c r="D90" s="102" t="s">
        <v>134</v>
      </c>
      <c r="E90" s="153"/>
      <c r="F90" s="153"/>
      <c r="G90" s="153"/>
      <c r="H90" s="153"/>
      <c r="I90" s="153"/>
      <c r="J90" s="353"/>
      <c r="K90" s="122">
        <v>0</v>
      </c>
      <c r="L90" s="122">
        <v>0</v>
      </c>
      <c r="M90" s="122">
        <v>0</v>
      </c>
      <c r="N90" s="122">
        <v>0</v>
      </c>
      <c r="O90" s="122">
        <v>0</v>
      </c>
      <c r="P90" s="122">
        <v>0</v>
      </c>
      <c r="Q90" s="122">
        <v>0</v>
      </c>
      <c r="R90" s="122">
        <v>0</v>
      </c>
      <c r="S90" s="122">
        <v>0</v>
      </c>
      <c r="T90" s="122">
        <v>0</v>
      </c>
      <c r="U90" s="122">
        <v>0</v>
      </c>
      <c r="V90" s="122">
        <v>0</v>
      </c>
      <c r="W90" s="122">
        <v>0</v>
      </c>
      <c r="X90" s="122">
        <v>0</v>
      </c>
      <c r="Y90" s="122">
        <v>0</v>
      </c>
      <c r="Z90" s="122">
        <v>0</v>
      </c>
      <c r="AA90" s="122">
        <v>0</v>
      </c>
      <c r="AB90" s="122">
        <v>0</v>
      </c>
      <c r="AC90" s="122">
        <v>0</v>
      </c>
      <c r="AD90" s="122">
        <v>0</v>
      </c>
      <c r="AE90" s="122">
        <v>0</v>
      </c>
      <c r="AF90" s="122">
        <v>0</v>
      </c>
      <c r="AG90" s="122">
        <v>0</v>
      </c>
      <c r="AH90" s="122">
        <v>0</v>
      </c>
      <c r="AI90" s="122">
        <v>0</v>
      </c>
      <c r="AJ90" s="122">
        <v>0</v>
      </c>
      <c r="AK90" s="122">
        <v>0</v>
      </c>
      <c r="AL90" s="122">
        <v>0</v>
      </c>
    </row>
    <row r="91" spans="1:38" x14ac:dyDescent="0.35">
      <c r="A91" s="83" t="s">
        <v>181</v>
      </c>
      <c r="B91" s="84" t="s">
        <v>182</v>
      </c>
      <c r="C91" s="101"/>
      <c r="D91" s="102" t="s">
        <v>134</v>
      </c>
      <c r="E91" s="153"/>
      <c r="F91" s="153"/>
      <c r="G91" s="153"/>
      <c r="H91" s="153"/>
      <c r="I91" s="153"/>
      <c r="J91" s="353"/>
      <c r="K91" s="122">
        <v>0</v>
      </c>
      <c r="L91" s="122">
        <v>0</v>
      </c>
      <c r="M91" s="122">
        <v>0.51547640562057495</v>
      </c>
      <c r="N91" s="122">
        <v>0.4881058931350708</v>
      </c>
      <c r="O91" s="122">
        <v>0.4179290235042572</v>
      </c>
      <c r="P91" s="122">
        <v>0.40240123867988586</v>
      </c>
      <c r="Q91" s="122">
        <v>0.38927271962165833</v>
      </c>
      <c r="R91" s="122">
        <v>0.37790027260780334</v>
      </c>
      <c r="S91" s="122">
        <v>0.41095280647277832</v>
      </c>
      <c r="T91" s="122">
        <v>0.35889580845832825</v>
      </c>
      <c r="U91" s="122">
        <v>0.35077852010726929</v>
      </c>
      <c r="V91" s="122">
        <v>0.34336802363395691</v>
      </c>
      <c r="W91" s="122">
        <v>0.33655104041099548</v>
      </c>
      <c r="X91" s="122">
        <v>0.36891615390777588</v>
      </c>
      <c r="Y91" s="122">
        <v>0.36235210299491882</v>
      </c>
      <c r="Z91" s="122">
        <v>0.35621178150177002</v>
      </c>
      <c r="AA91" s="122">
        <v>0.35044386982917786</v>
      </c>
      <c r="AB91" s="122">
        <v>0.34500572085380554</v>
      </c>
      <c r="AC91" s="122">
        <v>0.33986169099807739</v>
      </c>
      <c r="AD91" s="122">
        <v>0.33498156070709229</v>
      </c>
      <c r="AE91" s="122">
        <v>0.33033964037895203</v>
      </c>
      <c r="AF91" s="122">
        <v>0.32591360807418823</v>
      </c>
      <c r="AG91" s="122">
        <v>0.32168444991111755</v>
      </c>
      <c r="AH91" s="122">
        <v>0.31763523817062378</v>
      </c>
      <c r="AI91" s="122">
        <v>0.31375136971473694</v>
      </c>
      <c r="AJ91" s="122">
        <v>0.310019850730896</v>
      </c>
      <c r="AK91" s="122">
        <v>0.30642920732498169</v>
      </c>
      <c r="AL91" s="122">
        <v>0.30296912789344788</v>
      </c>
    </row>
    <row r="92" spans="1:38" x14ac:dyDescent="0.35">
      <c r="A92" s="83" t="s">
        <v>183</v>
      </c>
      <c r="B92" s="84" t="s">
        <v>184</v>
      </c>
      <c r="C92" s="101"/>
      <c r="D92" s="102" t="s">
        <v>134</v>
      </c>
      <c r="E92" s="153"/>
      <c r="F92" s="153"/>
      <c r="G92" s="153"/>
      <c r="H92" s="153"/>
      <c r="I92" s="153"/>
      <c r="J92" s="353"/>
      <c r="K92" s="122">
        <v>0</v>
      </c>
      <c r="L92" s="122">
        <v>0</v>
      </c>
      <c r="M92" s="122">
        <v>0</v>
      </c>
      <c r="N92" s="122">
        <v>0</v>
      </c>
      <c r="O92" s="122">
        <v>0</v>
      </c>
      <c r="P92" s="122">
        <v>0</v>
      </c>
      <c r="Q92" s="122">
        <v>0</v>
      </c>
      <c r="R92" s="122">
        <v>0</v>
      </c>
      <c r="S92" s="122">
        <v>0</v>
      </c>
      <c r="T92" s="122">
        <v>0</v>
      </c>
      <c r="U92" s="122">
        <v>0</v>
      </c>
      <c r="V92" s="122">
        <v>0</v>
      </c>
      <c r="W92" s="122">
        <v>0</v>
      </c>
      <c r="X92" s="122">
        <v>0</v>
      </c>
      <c r="Y92" s="122">
        <v>0</v>
      </c>
      <c r="Z92" s="122">
        <v>0</v>
      </c>
      <c r="AA92" s="122">
        <v>0</v>
      </c>
      <c r="AB92" s="122">
        <v>0</v>
      </c>
      <c r="AC92" s="122">
        <v>0</v>
      </c>
      <c r="AD92" s="122">
        <v>0</v>
      </c>
      <c r="AE92" s="122">
        <v>0</v>
      </c>
      <c r="AF92" s="122">
        <v>0</v>
      </c>
      <c r="AG92" s="122">
        <v>0</v>
      </c>
      <c r="AH92" s="122">
        <v>0</v>
      </c>
      <c r="AI92" s="122">
        <v>0</v>
      </c>
      <c r="AJ92" s="122">
        <v>0</v>
      </c>
      <c r="AK92" s="122">
        <v>0</v>
      </c>
      <c r="AL92" s="122">
        <v>0</v>
      </c>
    </row>
    <row r="93" spans="1:38" x14ac:dyDescent="0.35">
      <c r="A93" s="83" t="s">
        <v>185</v>
      </c>
      <c r="B93" s="84" t="s">
        <v>186</v>
      </c>
      <c r="C93" s="101"/>
      <c r="D93" s="102" t="s">
        <v>134</v>
      </c>
      <c r="E93" s="153"/>
      <c r="F93" s="153"/>
      <c r="G93" s="153"/>
      <c r="H93" s="153"/>
      <c r="I93" s="153"/>
      <c r="J93" s="353"/>
      <c r="K93" s="122">
        <v>0</v>
      </c>
      <c r="L93" s="122">
        <v>0</v>
      </c>
      <c r="M93" s="122">
        <v>3.1959538459777832</v>
      </c>
      <c r="N93" s="122">
        <v>3.0262565612792969</v>
      </c>
      <c r="O93" s="122">
        <v>2.5911600589752197</v>
      </c>
      <c r="P93" s="122">
        <v>2.4948875904083252</v>
      </c>
      <c r="Q93" s="122">
        <v>2.4134907722473145</v>
      </c>
      <c r="R93" s="122">
        <v>26.453018188476563</v>
      </c>
      <c r="S93" s="122">
        <v>28.766695022583008</v>
      </c>
      <c r="T93" s="122">
        <v>25.122707366943359</v>
      </c>
      <c r="U93" s="122">
        <v>25.045585632324219</v>
      </c>
      <c r="V93" s="122">
        <v>24.516475677490234</v>
      </c>
      <c r="W93" s="122">
        <v>24.029743194580078</v>
      </c>
      <c r="X93" s="122">
        <v>26.340614318847656</v>
      </c>
      <c r="Y93" s="122">
        <v>25.871938705444336</v>
      </c>
      <c r="Z93" s="122">
        <v>25.433521270751953</v>
      </c>
      <c r="AA93" s="122">
        <v>25.021692276000977</v>
      </c>
      <c r="AB93" s="122">
        <v>24.771411895751953</v>
      </c>
      <c r="AC93" s="122">
        <v>24.470043182373047</v>
      </c>
      <c r="AD93" s="122">
        <v>25.123617172241211</v>
      </c>
      <c r="AE93" s="122">
        <v>24.775472640991211</v>
      </c>
      <c r="AF93" s="122">
        <v>24.443521499633789</v>
      </c>
      <c r="AG93" s="122">
        <v>24.126333236694336</v>
      </c>
      <c r="AH93" s="122">
        <v>23.822643280029297</v>
      </c>
      <c r="AI93" s="122">
        <v>23.531352996826172</v>
      </c>
      <c r="AJ93" s="122">
        <v>23.251489639282227</v>
      </c>
      <c r="AK93" s="122">
        <v>23.349905014038086</v>
      </c>
      <c r="AL93" s="122">
        <v>21.20783805847168</v>
      </c>
    </row>
    <row r="94" spans="1:38" x14ac:dyDescent="0.35">
      <c r="A94" s="83" t="s">
        <v>187</v>
      </c>
      <c r="B94" s="84" t="s">
        <v>188</v>
      </c>
      <c r="C94" s="101"/>
      <c r="D94" s="102" t="s">
        <v>134</v>
      </c>
      <c r="E94" s="153"/>
      <c r="F94" s="153"/>
      <c r="G94" s="153"/>
      <c r="H94" s="153"/>
      <c r="I94" s="153"/>
      <c r="J94" s="353"/>
      <c r="K94" s="122">
        <v>0</v>
      </c>
      <c r="L94" s="122">
        <v>0</v>
      </c>
      <c r="M94" s="122">
        <v>1.7526198625564575</v>
      </c>
      <c r="N94" s="122">
        <v>2.0500447750091553</v>
      </c>
      <c r="O94" s="122">
        <v>1.7553019523620605</v>
      </c>
      <c r="P94" s="122">
        <v>1.7705655097961426</v>
      </c>
      <c r="Q94" s="122">
        <v>1.7128000259399414</v>
      </c>
      <c r="R94" s="122">
        <v>1.738341212272644</v>
      </c>
      <c r="S94" s="122">
        <v>2.0547640323638916</v>
      </c>
      <c r="T94" s="122">
        <v>1.8662581443786621</v>
      </c>
      <c r="U94" s="122">
        <v>1.9643596410751343</v>
      </c>
      <c r="V94" s="122">
        <v>2.1288816928863525</v>
      </c>
      <c r="W94" s="122">
        <v>2.5577878952026367</v>
      </c>
      <c r="X94" s="122">
        <v>2.8037629127502441</v>
      </c>
      <c r="Y94" s="122">
        <v>2.7538759708404541</v>
      </c>
      <c r="Z94" s="122">
        <v>2.707209587097168</v>
      </c>
      <c r="AA94" s="122">
        <v>2.6633734703063965</v>
      </c>
      <c r="AB94" s="122">
        <v>2.6910445690155029</v>
      </c>
      <c r="AC94" s="122">
        <v>2.7188935279846191</v>
      </c>
      <c r="AD94" s="122">
        <v>3.0818305015563965</v>
      </c>
      <c r="AE94" s="122">
        <v>3.0391247272491455</v>
      </c>
      <c r="AF94" s="122">
        <v>2.9984052181243896</v>
      </c>
      <c r="AG94" s="122">
        <v>3.6672027111053467</v>
      </c>
      <c r="AH94" s="122">
        <v>3.3669335842132568</v>
      </c>
      <c r="AI94" s="122">
        <v>3.3257644176483154</v>
      </c>
      <c r="AJ94" s="122">
        <v>3.2242064476013184</v>
      </c>
      <c r="AK94" s="122">
        <v>3.5545785427093506</v>
      </c>
      <c r="AL94" s="122">
        <v>3.453848123550415</v>
      </c>
    </row>
    <row r="95" spans="1:38" x14ac:dyDescent="0.35">
      <c r="A95" s="83" t="s">
        <v>189</v>
      </c>
      <c r="B95" s="84" t="s">
        <v>190</v>
      </c>
      <c r="C95" s="101"/>
      <c r="D95" s="102" t="s">
        <v>140</v>
      </c>
      <c r="E95" s="153"/>
      <c r="F95" s="153"/>
      <c r="G95" s="153"/>
      <c r="H95" s="153"/>
      <c r="I95" s="153"/>
      <c r="J95" s="353"/>
      <c r="K95" s="122">
        <v>0</v>
      </c>
      <c r="L95" s="122">
        <v>0</v>
      </c>
      <c r="M95" s="122">
        <v>0</v>
      </c>
      <c r="N95" s="122">
        <v>0</v>
      </c>
      <c r="O95" s="122">
        <v>0</v>
      </c>
      <c r="P95" s="122">
        <v>0</v>
      </c>
      <c r="Q95" s="122">
        <v>0</v>
      </c>
      <c r="R95" s="122">
        <v>9.2766036987304688</v>
      </c>
      <c r="S95" s="122">
        <v>19.018524169921875</v>
      </c>
      <c r="T95" s="122">
        <v>18.553207397460938</v>
      </c>
      <c r="U95" s="122">
        <v>18.553207397460938</v>
      </c>
      <c r="V95" s="122">
        <v>18.553207397460938</v>
      </c>
      <c r="W95" s="122">
        <v>18.553207397460938</v>
      </c>
      <c r="X95" s="122">
        <v>19.018524169921875</v>
      </c>
      <c r="Y95" s="122">
        <v>19.018524169921875</v>
      </c>
      <c r="Z95" s="122">
        <v>19.018524169921875</v>
      </c>
      <c r="AA95" s="122">
        <v>19.018524169921875</v>
      </c>
      <c r="AB95" s="122">
        <v>19.018524169921875</v>
      </c>
      <c r="AC95" s="122">
        <v>19.018524169921875</v>
      </c>
      <c r="AD95" s="122">
        <v>19.018524169921875</v>
      </c>
      <c r="AE95" s="122">
        <v>19.018524169921875</v>
      </c>
      <c r="AF95" s="122">
        <v>19.018524169921875</v>
      </c>
      <c r="AG95" s="122">
        <v>19.018524169921875</v>
      </c>
      <c r="AH95" s="122">
        <v>19.018524169921875</v>
      </c>
      <c r="AI95" s="122">
        <v>19.018524169921875</v>
      </c>
      <c r="AJ95" s="122">
        <v>19.018524169921875</v>
      </c>
      <c r="AK95" s="122">
        <v>19.018524169921875</v>
      </c>
      <c r="AL95" s="122">
        <v>9.5092620849609375</v>
      </c>
    </row>
    <row r="96" spans="1:38" x14ac:dyDescent="0.35">
      <c r="A96" s="83" t="s">
        <v>191</v>
      </c>
      <c r="B96" s="84" t="s">
        <v>192</v>
      </c>
      <c r="C96" s="101"/>
      <c r="D96" s="102" t="s">
        <v>124</v>
      </c>
      <c r="E96" s="153"/>
      <c r="F96" s="153"/>
      <c r="G96" s="153"/>
      <c r="H96" s="153"/>
      <c r="I96" s="153"/>
      <c r="J96" s="353"/>
      <c r="K96" s="122">
        <v>0</v>
      </c>
      <c r="L96" s="122">
        <v>0</v>
      </c>
      <c r="M96" s="122">
        <v>0</v>
      </c>
      <c r="N96" s="122">
        <v>0</v>
      </c>
      <c r="O96" s="122">
        <v>0</v>
      </c>
      <c r="P96" s="122">
        <v>0</v>
      </c>
      <c r="Q96" s="122">
        <v>0</v>
      </c>
      <c r="R96" s="122">
        <v>29.790000915527344</v>
      </c>
      <c r="S96" s="122">
        <v>29.790000915527344</v>
      </c>
      <c r="T96" s="122">
        <v>29.790000915527344</v>
      </c>
      <c r="U96" s="122">
        <v>29.790000915527344</v>
      </c>
      <c r="V96" s="122">
        <v>29.790000915527344</v>
      </c>
      <c r="W96" s="122">
        <v>29.790000915527344</v>
      </c>
      <c r="X96" s="122">
        <v>29.790000915527344</v>
      </c>
      <c r="Y96" s="122">
        <v>29.790000915527344</v>
      </c>
      <c r="Z96" s="122">
        <v>29.790000915527344</v>
      </c>
      <c r="AA96" s="122">
        <v>29.790000915527344</v>
      </c>
      <c r="AB96" s="122">
        <v>29.790000915527344</v>
      </c>
      <c r="AC96" s="122">
        <v>29.790000915527344</v>
      </c>
      <c r="AD96" s="122">
        <v>59.580001831054688</v>
      </c>
      <c r="AE96" s="122">
        <v>59.580001831054688</v>
      </c>
      <c r="AF96" s="122">
        <v>59.580001831054688</v>
      </c>
      <c r="AG96" s="122">
        <v>59.580001831054688</v>
      </c>
      <c r="AH96" s="122">
        <v>69.510002136230469</v>
      </c>
      <c r="AI96" s="122">
        <v>79.44000244140625</v>
      </c>
      <c r="AJ96" s="122">
        <v>79.44000244140625</v>
      </c>
      <c r="AK96" s="122">
        <v>79.44000244140625</v>
      </c>
      <c r="AL96" s="122">
        <v>109.23000335693359</v>
      </c>
    </row>
    <row r="97" spans="1:38" x14ac:dyDescent="0.35">
      <c r="A97" s="83" t="s">
        <v>193</v>
      </c>
      <c r="B97" s="84" t="s">
        <v>194</v>
      </c>
      <c r="C97" s="101"/>
      <c r="D97" s="102" t="s">
        <v>124</v>
      </c>
      <c r="E97" s="153"/>
      <c r="F97" s="153"/>
      <c r="G97" s="153"/>
      <c r="H97" s="153"/>
      <c r="I97" s="153"/>
      <c r="J97" s="353"/>
      <c r="K97" s="122">
        <v>0</v>
      </c>
      <c r="L97" s="122">
        <v>0</v>
      </c>
      <c r="M97" s="122">
        <v>0</v>
      </c>
      <c r="N97" s="122">
        <v>0</v>
      </c>
      <c r="O97" s="122">
        <v>0</v>
      </c>
      <c r="P97" s="122">
        <v>0</v>
      </c>
      <c r="Q97" s="122">
        <v>0</v>
      </c>
      <c r="R97" s="122">
        <v>4.9650001525878906</v>
      </c>
      <c r="S97" s="122">
        <v>4.9650001525878906</v>
      </c>
      <c r="T97" s="122">
        <v>4.9650001525878906</v>
      </c>
      <c r="U97" s="122">
        <v>4.9650001525878906</v>
      </c>
      <c r="V97" s="122">
        <v>4.9650001525878906</v>
      </c>
      <c r="W97" s="122">
        <v>4.9650001525878906</v>
      </c>
      <c r="X97" s="122">
        <v>4.9650001525878906</v>
      </c>
      <c r="Y97" s="122">
        <v>4.9650001525878906</v>
      </c>
      <c r="Z97" s="122">
        <v>4.9650001525878906</v>
      </c>
      <c r="AA97" s="122">
        <v>4.9650001525878906</v>
      </c>
      <c r="AB97" s="122">
        <v>4.9650001525878906</v>
      </c>
      <c r="AC97" s="122">
        <v>4.9650001525878906</v>
      </c>
      <c r="AD97" s="122">
        <v>4.9650001525878906</v>
      </c>
      <c r="AE97" s="122">
        <v>4.9650001525878906</v>
      </c>
      <c r="AF97" s="122">
        <v>4.9650001525878906</v>
      </c>
      <c r="AG97" s="122">
        <v>4.9650001525878906</v>
      </c>
      <c r="AH97" s="122">
        <v>4.9650001525878906</v>
      </c>
      <c r="AI97" s="122">
        <v>4.9650001525878906</v>
      </c>
      <c r="AJ97" s="122">
        <v>4.9650001525878906</v>
      </c>
      <c r="AK97" s="122">
        <v>4.9650001525878906</v>
      </c>
      <c r="AL97" s="122">
        <v>4.9650001525878906</v>
      </c>
    </row>
    <row r="98" spans="1:38" x14ac:dyDescent="0.35">
      <c r="A98" s="83" t="s">
        <v>195</v>
      </c>
      <c r="B98" s="84" t="s">
        <v>196</v>
      </c>
      <c r="C98" s="101"/>
      <c r="D98" s="102" t="s">
        <v>129</v>
      </c>
      <c r="E98" s="153"/>
      <c r="F98" s="153"/>
      <c r="G98" s="153"/>
      <c r="H98" s="153"/>
      <c r="I98" s="153"/>
      <c r="J98" s="353"/>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122">
        <v>0</v>
      </c>
      <c r="AJ98" s="122">
        <v>0</v>
      </c>
      <c r="AK98" s="122">
        <v>0</v>
      </c>
      <c r="AL98" s="122">
        <v>0</v>
      </c>
    </row>
    <row r="99" spans="1:38" x14ac:dyDescent="0.35">
      <c r="A99" s="83">
        <v>15</v>
      </c>
      <c r="B99" s="111" t="s">
        <v>197</v>
      </c>
      <c r="C99" s="112"/>
      <c r="D99" s="113"/>
      <c r="E99" s="154"/>
      <c r="F99" s="154"/>
      <c r="G99" s="154"/>
      <c r="H99" s="154"/>
      <c r="I99" s="154"/>
      <c r="J99" s="353"/>
      <c r="K99" s="65">
        <f t="shared" ref="K99:AL99" si="7">SUM(K86:K98)</f>
        <v>0</v>
      </c>
      <c r="L99" s="65">
        <f t="shared" si="7"/>
        <v>0</v>
      </c>
      <c r="M99" s="65">
        <f t="shared" si="7"/>
        <v>24.053578555583954</v>
      </c>
      <c r="N99" s="65">
        <f t="shared" si="7"/>
        <v>23.606524586677551</v>
      </c>
      <c r="O99" s="65">
        <f t="shared" si="7"/>
        <v>21.642972260713577</v>
      </c>
      <c r="P99" s="65">
        <f t="shared" si="7"/>
        <v>21.235879510641098</v>
      </c>
      <c r="Q99" s="65">
        <f t="shared" si="7"/>
        <v>20.821018308401108</v>
      </c>
      <c r="R99" s="65">
        <f t="shared" si="7"/>
        <v>88.678870052099228</v>
      </c>
      <c r="S99" s="65">
        <f t="shared" si="7"/>
        <v>101.50499248504639</v>
      </c>
      <c r="T99" s="65">
        <f t="shared" si="7"/>
        <v>100.62956961989403</v>
      </c>
      <c r="U99" s="65">
        <f t="shared" si="7"/>
        <v>100.44761723279953</v>
      </c>
      <c r="V99" s="65">
        <f t="shared" si="7"/>
        <v>99.89776673913002</v>
      </c>
      <c r="W99" s="65">
        <f t="shared" si="7"/>
        <v>99.669516116380692</v>
      </c>
      <c r="X99" s="65">
        <f t="shared" si="7"/>
        <v>103.18080651760101</v>
      </c>
      <c r="Y99" s="65">
        <f t="shared" si="7"/>
        <v>102.49814215302467</v>
      </c>
      <c r="Z99" s="65">
        <f t="shared" si="7"/>
        <v>101.85955035686493</v>
      </c>
      <c r="AA99" s="65">
        <f t="shared" si="7"/>
        <v>101.25968751311302</v>
      </c>
      <c r="AB99" s="65">
        <f t="shared" si="7"/>
        <v>100.90112486481667</v>
      </c>
      <c r="AC99" s="65">
        <f t="shared" si="7"/>
        <v>101.87900441884995</v>
      </c>
      <c r="AD99" s="65">
        <f t="shared" si="7"/>
        <v>135.95340192317963</v>
      </c>
      <c r="AE99" s="65">
        <f t="shared" si="7"/>
        <v>135.41865149140358</v>
      </c>
      <c r="AF99" s="65">
        <f t="shared" si="7"/>
        <v>134.90877372026443</v>
      </c>
      <c r="AG99" s="65">
        <f t="shared" si="7"/>
        <v>132.91938629746437</v>
      </c>
      <c r="AH99" s="65">
        <f t="shared" si="7"/>
        <v>142.09560650587082</v>
      </c>
      <c r="AI99" s="65">
        <f t="shared" si="7"/>
        <v>152.80445012450218</v>
      </c>
      <c r="AJ99" s="65">
        <f t="shared" si="7"/>
        <v>152.27003622055054</v>
      </c>
      <c r="AK99" s="65">
        <f t="shared" si="7"/>
        <v>152.55160671472549</v>
      </c>
      <c r="AL99" s="65">
        <f t="shared" si="7"/>
        <v>170.44768580794334</v>
      </c>
    </row>
    <row r="100" spans="1:38" x14ac:dyDescent="0.35">
      <c r="A100" s="83"/>
      <c r="B100" s="133"/>
      <c r="C100" s="155"/>
      <c r="D100" s="156"/>
      <c r="E100" s="97"/>
      <c r="F100" s="97"/>
      <c r="G100" s="97"/>
      <c r="H100" s="97"/>
      <c r="I100" s="97"/>
      <c r="J100" s="97"/>
      <c r="K100" s="97"/>
      <c r="L100" s="97"/>
      <c r="M100" s="97"/>
      <c r="N100" s="97"/>
      <c r="O100" s="97"/>
      <c r="P100" s="97"/>
      <c r="Q100" s="97"/>
      <c r="R100" s="97"/>
      <c r="S100" s="136"/>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5" customHeight="1" x14ac:dyDescent="0.35">
      <c r="A101" s="83">
        <v>16</v>
      </c>
      <c r="B101" s="137" t="s">
        <v>198</v>
      </c>
      <c r="C101" s="138"/>
      <c r="D101" s="89"/>
      <c r="E101" s="139"/>
      <c r="F101" s="139"/>
      <c r="G101" s="139"/>
      <c r="H101" s="139"/>
      <c r="I101" s="139"/>
      <c r="J101" s="139"/>
      <c r="K101" s="65">
        <f t="shared" ref="K101:AL101" si="8">K99+K82</f>
        <v>0</v>
      </c>
      <c r="L101" s="140">
        <f t="shared" si="8"/>
        <v>0</v>
      </c>
      <c r="M101" s="140">
        <f t="shared" si="8"/>
        <v>110.67857855558395</v>
      </c>
      <c r="N101" s="140">
        <f t="shared" si="8"/>
        <v>111.85652458667755</v>
      </c>
      <c r="O101" s="140">
        <f t="shared" si="8"/>
        <v>109.89297226071358</v>
      </c>
      <c r="P101" s="140">
        <f t="shared" si="8"/>
        <v>119.4858795106411</v>
      </c>
      <c r="Q101" s="140">
        <f t="shared" si="8"/>
        <v>123.69601830840111</v>
      </c>
      <c r="R101" s="140">
        <f t="shared" si="8"/>
        <v>685.55387005209923</v>
      </c>
      <c r="S101" s="65">
        <f t="shared" si="8"/>
        <v>698.37999248504639</v>
      </c>
      <c r="T101" s="140">
        <f t="shared" si="8"/>
        <v>708.12956961989403</v>
      </c>
      <c r="U101" s="140">
        <f t="shared" si="8"/>
        <v>707.94761723279953</v>
      </c>
      <c r="V101" s="140">
        <f t="shared" si="8"/>
        <v>708.02276673913002</v>
      </c>
      <c r="W101" s="140">
        <f t="shared" si="8"/>
        <v>707.79451611638069</v>
      </c>
      <c r="X101" s="140">
        <f t="shared" si="8"/>
        <v>711.93080651760101</v>
      </c>
      <c r="Y101" s="140">
        <f t="shared" si="8"/>
        <v>711.24814215302467</v>
      </c>
      <c r="Z101" s="140">
        <f t="shared" si="8"/>
        <v>711.23455035686493</v>
      </c>
      <c r="AA101" s="140">
        <f t="shared" si="8"/>
        <v>711.25968751311302</v>
      </c>
      <c r="AB101" s="140">
        <f t="shared" si="8"/>
        <v>710.90112486481667</v>
      </c>
      <c r="AC101" s="140">
        <f t="shared" si="8"/>
        <v>712.50400441884995</v>
      </c>
      <c r="AD101" s="140">
        <f t="shared" si="8"/>
        <v>751.20340192317963</v>
      </c>
      <c r="AE101" s="140">
        <f t="shared" si="8"/>
        <v>761.29365149140358</v>
      </c>
      <c r="AF101" s="140">
        <f t="shared" si="8"/>
        <v>760.78377372026443</v>
      </c>
      <c r="AG101" s="140">
        <f t="shared" si="8"/>
        <v>763.41938629746437</v>
      </c>
      <c r="AH101" s="140">
        <f t="shared" si="8"/>
        <v>772.22060650587082</v>
      </c>
      <c r="AI101" s="140">
        <f t="shared" si="8"/>
        <v>793.55445012450218</v>
      </c>
      <c r="AJ101" s="140">
        <f t="shared" si="8"/>
        <v>803.64503622055054</v>
      </c>
      <c r="AK101" s="140">
        <f t="shared" si="8"/>
        <v>801.17660671472549</v>
      </c>
      <c r="AL101" s="140">
        <f t="shared" si="8"/>
        <v>781.07268580794334</v>
      </c>
    </row>
    <row r="102" spans="1:38" x14ac:dyDescent="0.35">
      <c r="A102" s="83"/>
      <c r="B102" s="36"/>
      <c r="D102" s="8"/>
      <c r="E102" s="8"/>
      <c r="F102" s="8"/>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row>
    <row r="103" spans="1:38" ht="18.5" x14ac:dyDescent="0.35">
      <c r="A103" s="83"/>
      <c r="B103" s="157" t="s">
        <v>199</v>
      </c>
      <c r="D103" s="8"/>
      <c r="E103" s="8"/>
      <c r="F103" s="8"/>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row>
    <row r="104" spans="1:38" x14ac:dyDescent="0.35">
      <c r="A104" s="83"/>
      <c r="B104" s="27"/>
      <c r="D104" s="8"/>
      <c r="E104" s="53" t="s">
        <v>200</v>
      </c>
      <c r="F104" s="53" t="s">
        <v>201</v>
      </c>
      <c r="G104" s="53" t="s">
        <v>148</v>
      </c>
      <c r="H104" s="53" t="s">
        <v>41</v>
      </c>
      <c r="I104" s="53" t="s">
        <v>42</v>
      </c>
      <c r="J104" s="53" t="s">
        <v>201</v>
      </c>
      <c r="K104" s="82" t="s">
        <v>44</v>
      </c>
      <c r="L104" s="53" t="s">
        <v>45</v>
      </c>
      <c r="M104" s="53" t="s">
        <v>46</v>
      </c>
      <c r="N104" s="53" t="s">
        <v>47</v>
      </c>
      <c r="O104" s="53" t="s">
        <v>48</v>
      </c>
      <c r="P104" s="53" t="s">
        <v>49</v>
      </c>
      <c r="Q104" s="53" t="s">
        <v>50</v>
      </c>
      <c r="R104" s="53" t="s">
        <v>51</v>
      </c>
      <c r="S104" s="82" t="s">
        <v>52</v>
      </c>
      <c r="T104" s="53" t="s">
        <v>53</v>
      </c>
      <c r="U104" s="53" t="s">
        <v>54</v>
      </c>
      <c r="V104" s="53" t="s">
        <v>55</v>
      </c>
      <c r="W104" s="53" t="s">
        <v>56</v>
      </c>
      <c r="X104" s="53" t="s">
        <v>57</v>
      </c>
      <c r="Y104" s="53" t="s">
        <v>58</v>
      </c>
      <c r="Z104" s="53" t="s">
        <v>59</v>
      </c>
      <c r="AA104" s="53" t="s">
        <v>60</v>
      </c>
      <c r="AB104" s="53" t="s">
        <v>61</v>
      </c>
      <c r="AC104" s="53" t="s">
        <v>62</v>
      </c>
      <c r="AD104" s="53" t="s">
        <v>63</v>
      </c>
      <c r="AE104" s="53" t="s">
        <v>64</v>
      </c>
      <c r="AF104" s="53" t="s">
        <v>65</v>
      </c>
      <c r="AG104" s="53" t="s">
        <v>66</v>
      </c>
      <c r="AH104" s="53" t="s">
        <v>67</v>
      </c>
      <c r="AI104" s="53" t="s">
        <v>68</v>
      </c>
      <c r="AJ104" s="53" t="s">
        <v>69</v>
      </c>
      <c r="AK104" s="53" t="s">
        <v>70</v>
      </c>
      <c r="AL104" s="53" t="s">
        <v>71</v>
      </c>
    </row>
    <row r="105" spans="1:38" x14ac:dyDescent="0.35">
      <c r="A105" s="83">
        <v>17</v>
      </c>
      <c r="B105" s="111" t="s">
        <v>202</v>
      </c>
      <c r="C105" s="101"/>
      <c r="D105" s="158"/>
      <c r="E105" s="139">
        <f t="shared" ref="E105:AL105" si="9">E21</f>
        <v>0</v>
      </c>
      <c r="F105" s="139">
        <f t="shared" si="9"/>
        <v>0</v>
      </c>
      <c r="G105" s="139">
        <f t="shared" si="9"/>
        <v>0</v>
      </c>
      <c r="H105" s="139">
        <f t="shared" si="9"/>
        <v>0</v>
      </c>
      <c r="I105" s="139">
        <f t="shared" si="9"/>
        <v>0</v>
      </c>
      <c r="J105" s="139">
        <f t="shared" ref="J105" si="10">J7</f>
        <v>0</v>
      </c>
      <c r="K105" s="140">
        <f t="shared" si="9"/>
        <v>368</v>
      </c>
      <c r="L105" s="140">
        <f t="shared" si="9"/>
        <v>371.02691499999997</v>
      </c>
      <c r="M105" s="140">
        <f t="shared" si="9"/>
        <v>393.93543499999993</v>
      </c>
      <c r="N105" s="140">
        <f t="shared" si="9"/>
        <v>397.02815249999992</v>
      </c>
      <c r="O105" s="140">
        <f t="shared" si="9"/>
        <v>400.12086999999997</v>
      </c>
      <c r="P105" s="140">
        <f t="shared" si="9"/>
        <v>403.21358749999996</v>
      </c>
      <c r="Q105" s="140">
        <f t="shared" si="9"/>
        <v>406.30630499999995</v>
      </c>
      <c r="R105" s="140">
        <f t="shared" si="9"/>
        <v>409.39902249999994</v>
      </c>
      <c r="S105" s="65">
        <f t="shared" si="9"/>
        <v>412.49173999999994</v>
      </c>
      <c r="T105" s="140">
        <f t="shared" si="9"/>
        <v>415.58445749999998</v>
      </c>
      <c r="U105" s="140">
        <f t="shared" si="9"/>
        <v>418.67717500000003</v>
      </c>
      <c r="V105" s="140">
        <f t="shared" si="9"/>
        <v>421.76989249999991</v>
      </c>
      <c r="W105" s="140">
        <f t="shared" si="9"/>
        <v>424.86260999999996</v>
      </c>
      <c r="X105" s="140">
        <f t="shared" si="9"/>
        <v>426.98692304999992</v>
      </c>
      <c r="Y105" s="140">
        <f t="shared" si="9"/>
        <v>429.12185766524988</v>
      </c>
      <c r="Z105" s="140">
        <f t="shared" si="9"/>
        <v>431.2674669535761</v>
      </c>
      <c r="AA105" s="140">
        <f t="shared" si="9"/>
        <v>433.42380428834394</v>
      </c>
      <c r="AB105" s="140">
        <f t="shared" si="9"/>
        <v>435.59092330978558</v>
      </c>
      <c r="AC105" s="140">
        <f t="shared" si="9"/>
        <v>437.76887792633448</v>
      </c>
      <c r="AD105" s="140">
        <f t="shared" si="9"/>
        <v>439.95772231596618</v>
      </c>
      <c r="AE105" s="140">
        <f t="shared" si="9"/>
        <v>442.1575109275459</v>
      </c>
      <c r="AF105" s="140">
        <f t="shared" si="9"/>
        <v>444.3682984821836</v>
      </c>
      <c r="AG105" s="140">
        <f t="shared" si="9"/>
        <v>446.59013997459448</v>
      </c>
      <c r="AH105" s="140">
        <f t="shared" si="9"/>
        <v>448.82309067446738</v>
      </c>
      <c r="AI105" s="140">
        <f t="shared" si="9"/>
        <v>451.06720612783971</v>
      </c>
      <c r="AJ105" s="140">
        <f t="shared" si="9"/>
        <v>453.32254215847883</v>
      </c>
      <c r="AK105" s="140">
        <f t="shared" si="9"/>
        <v>455.58915486927117</v>
      </c>
      <c r="AL105" s="140">
        <f t="shared" si="9"/>
        <v>457.8671006436175</v>
      </c>
    </row>
    <row r="106" spans="1:38" ht="31" x14ac:dyDescent="0.35">
      <c r="A106" s="83">
        <v>18</v>
      </c>
      <c r="B106" s="111" t="s">
        <v>203</v>
      </c>
      <c r="C106" s="101"/>
      <c r="D106" s="158"/>
      <c r="E106" s="139">
        <f t="shared" ref="E106:AL106" si="11">E66</f>
        <v>0</v>
      </c>
      <c r="F106" s="139">
        <f t="shared" si="11"/>
        <v>0</v>
      </c>
      <c r="G106" s="139">
        <f t="shared" si="11"/>
        <v>0</v>
      </c>
      <c r="H106" s="139">
        <f t="shared" si="11"/>
        <v>0</v>
      </c>
      <c r="I106" s="139">
        <f t="shared" si="11"/>
        <v>0</v>
      </c>
      <c r="J106" s="139">
        <f t="shared" ref="J106" si="12">J62</f>
        <v>0</v>
      </c>
      <c r="K106" s="140">
        <f t="shared" si="11"/>
        <v>344.23193372040987</v>
      </c>
      <c r="L106" s="140">
        <f t="shared" si="11"/>
        <v>343.80488743260503</v>
      </c>
      <c r="M106" s="140">
        <f t="shared" si="11"/>
        <v>288.68781537935138</v>
      </c>
      <c r="N106" s="140">
        <f t="shared" si="11"/>
        <v>288.48981700837612</v>
      </c>
      <c r="O106" s="140">
        <f t="shared" si="11"/>
        <v>292.91745645180345</v>
      </c>
      <c r="P106" s="140">
        <f t="shared" si="11"/>
        <v>292.68401157855988</v>
      </c>
      <c r="Q106" s="140">
        <f t="shared" si="11"/>
        <v>292.48663748800755</v>
      </c>
      <c r="R106" s="140">
        <f t="shared" si="11"/>
        <v>83.437999501824379</v>
      </c>
      <c r="S106" s="65">
        <f t="shared" si="11"/>
        <v>76.815108180046082</v>
      </c>
      <c r="T106" s="140">
        <f t="shared" si="11"/>
        <v>75.230940386652946</v>
      </c>
      <c r="U106" s="140">
        <f t="shared" si="11"/>
        <v>75.109879076480865</v>
      </c>
      <c r="V106" s="140">
        <f t="shared" si="11"/>
        <v>74.999359086155891</v>
      </c>
      <c r="W106" s="140">
        <f t="shared" si="11"/>
        <v>74.731434285640717</v>
      </c>
      <c r="X106" s="140">
        <f t="shared" si="11"/>
        <v>76.005929231643677</v>
      </c>
      <c r="Y106" s="140">
        <f t="shared" si="11"/>
        <v>85.568683385848999</v>
      </c>
      <c r="Z106" s="140">
        <f t="shared" si="11"/>
        <v>85.504701256752014</v>
      </c>
      <c r="AA106" s="140">
        <f t="shared" si="11"/>
        <v>85.444599509239197</v>
      </c>
      <c r="AB106" s="140">
        <f t="shared" si="11"/>
        <v>85.38793408870697</v>
      </c>
      <c r="AC106" s="140">
        <f t="shared" si="11"/>
        <v>85.334333479404449</v>
      </c>
      <c r="AD106" s="140">
        <f t="shared" si="11"/>
        <v>40.282856225967407</v>
      </c>
      <c r="AE106" s="140">
        <f t="shared" si="11"/>
        <v>40.246649265289307</v>
      </c>
      <c r="AF106" s="140">
        <f t="shared" si="11"/>
        <v>40.2121262550354</v>
      </c>
      <c r="AG106" s="140">
        <f t="shared" si="11"/>
        <v>36.579138278961182</v>
      </c>
      <c r="AH106" s="140">
        <f t="shared" si="11"/>
        <v>33.847554683685303</v>
      </c>
      <c r="AI106" s="140">
        <f t="shared" si="11"/>
        <v>11.699999809265137</v>
      </c>
      <c r="AJ106" s="140">
        <f t="shared" si="11"/>
        <v>9</v>
      </c>
      <c r="AK106" s="140">
        <f t="shared" si="11"/>
        <v>9</v>
      </c>
      <c r="AL106" s="140">
        <f t="shared" si="11"/>
        <v>9</v>
      </c>
    </row>
    <row r="107" spans="1:38" x14ac:dyDescent="0.35">
      <c r="A107" s="83">
        <v>19</v>
      </c>
      <c r="B107" s="159" t="s">
        <v>204</v>
      </c>
      <c r="C107" s="101"/>
      <c r="D107" s="158"/>
      <c r="E107" s="139">
        <f>E106-E105</f>
        <v>0</v>
      </c>
      <c r="F107" s="139">
        <f>F106-F105</f>
        <v>0</v>
      </c>
      <c r="G107" s="139">
        <f t="shared" ref="G107:I107" si="13">G106-G105</f>
        <v>0</v>
      </c>
      <c r="H107" s="139">
        <f t="shared" si="13"/>
        <v>0</v>
      </c>
      <c r="I107" s="139">
        <f t="shared" si="13"/>
        <v>0</v>
      </c>
      <c r="J107" s="139">
        <f>J106-J105</f>
        <v>0</v>
      </c>
      <c r="K107" s="140">
        <f t="shared" ref="K107:AL107" si="14">K106-K105</f>
        <v>-23.76806627959013</v>
      </c>
      <c r="L107" s="140">
        <f t="shared" si="14"/>
        <v>-27.222027567394946</v>
      </c>
      <c r="M107" s="140">
        <f t="shared" si="14"/>
        <v>-105.24761962064855</v>
      </c>
      <c r="N107" s="140">
        <f t="shared" si="14"/>
        <v>-108.5383354916238</v>
      </c>
      <c r="O107" s="140">
        <f t="shared" si="14"/>
        <v>-107.20341354819652</v>
      </c>
      <c r="P107" s="140">
        <f t="shared" si="14"/>
        <v>-110.52957592144008</v>
      </c>
      <c r="Q107" s="140">
        <f t="shared" si="14"/>
        <v>-113.81966751199241</v>
      </c>
      <c r="R107" s="140">
        <f t="shared" si="14"/>
        <v>-325.96102299817557</v>
      </c>
      <c r="S107" s="65">
        <f t="shared" si="14"/>
        <v>-335.67663181995385</v>
      </c>
      <c r="T107" s="140">
        <f t="shared" si="14"/>
        <v>-340.35351711334704</v>
      </c>
      <c r="U107" s="140">
        <f t="shared" si="14"/>
        <v>-343.56729592351917</v>
      </c>
      <c r="V107" s="140">
        <f t="shared" si="14"/>
        <v>-346.77053341384402</v>
      </c>
      <c r="W107" s="140">
        <f t="shared" si="14"/>
        <v>-350.13117571435924</v>
      </c>
      <c r="X107" s="140">
        <f t="shared" si="14"/>
        <v>-350.98099381835624</v>
      </c>
      <c r="Y107" s="140">
        <f t="shared" si="14"/>
        <v>-343.55317427940088</v>
      </c>
      <c r="Z107" s="140">
        <f t="shared" si="14"/>
        <v>-345.76276569682409</v>
      </c>
      <c r="AA107" s="140">
        <f t="shared" si="14"/>
        <v>-347.97920477910475</v>
      </c>
      <c r="AB107" s="140">
        <f t="shared" si="14"/>
        <v>-350.20298922107861</v>
      </c>
      <c r="AC107" s="140">
        <f t="shared" si="14"/>
        <v>-352.43454444693003</v>
      </c>
      <c r="AD107" s="140">
        <f t="shared" si="14"/>
        <v>-399.67486608999877</v>
      </c>
      <c r="AE107" s="140">
        <f t="shared" si="14"/>
        <v>-401.91086166225659</v>
      </c>
      <c r="AF107" s="140">
        <f t="shared" si="14"/>
        <v>-404.1561722271482</v>
      </c>
      <c r="AG107" s="140">
        <f t="shared" si="14"/>
        <v>-410.0110016956333</v>
      </c>
      <c r="AH107" s="140">
        <f t="shared" si="14"/>
        <v>-414.97553599078208</v>
      </c>
      <c r="AI107" s="140">
        <f t="shared" si="14"/>
        <v>-439.36720631857457</v>
      </c>
      <c r="AJ107" s="140">
        <f t="shared" si="14"/>
        <v>-444.32254215847883</v>
      </c>
      <c r="AK107" s="140">
        <f t="shared" si="14"/>
        <v>-446.58915486927117</v>
      </c>
      <c r="AL107" s="140">
        <f t="shared" si="14"/>
        <v>-448.8671006436175</v>
      </c>
    </row>
    <row r="108" spans="1:38" x14ac:dyDescent="0.35">
      <c r="A108" s="83">
        <v>20</v>
      </c>
      <c r="B108" s="111" t="s">
        <v>205</v>
      </c>
      <c r="C108" s="101"/>
      <c r="D108" s="158"/>
      <c r="E108" s="139"/>
      <c r="F108" s="139"/>
      <c r="G108" s="139"/>
      <c r="H108" s="139"/>
      <c r="I108" s="139"/>
      <c r="J108" s="139"/>
      <c r="K108" s="140">
        <f t="shared" ref="K108:AL108" si="15">K101</f>
        <v>0</v>
      </c>
      <c r="L108" s="140">
        <f t="shared" si="15"/>
        <v>0</v>
      </c>
      <c r="M108" s="140">
        <f t="shared" si="15"/>
        <v>110.67857855558395</v>
      </c>
      <c r="N108" s="140">
        <f t="shared" si="15"/>
        <v>111.85652458667755</v>
      </c>
      <c r="O108" s="140">
        <f t="shared" si="15"/>
        <v>109.89297226071358</v>
      </c>
      <c r="P108" s="140">
        <f t="shared" si="15"/>
        <v>119.4858795106411</v>
      </c>
      <c r="Q108" s="140">
        <f t="shared" si="15"/>
        <v>123.69601830840111</v>
      </c>
      <c r="R108" s="140">
        <f t="shared" si="15"/>
        <v>685.55387005209923</v>
      </c>
      <c r="S108" s="65">
        <f t="shared" si="15"/>
        <v>698.37999248504639</v>
      </c>
      <c r="T108" s="140">
        <f t="shared" si="15"/>
        <v>708.12956961989403</v>
      </c>
      <c r="U108" s="140">
        <f t="shared" si="15"/>
        <v>707.94761723279953</v>
      </c>
      <c r="V108" s="140">
        <f t="shared" si="15"/>
        <v>708.02276673913002</v>
      </c>
      <c r="W108" s="140">
        <f t="shared" si="15"/>
        <v>707.79451611638069</v>
      </c>
      <c r="X108" s="140">
        <f t="shared" si="15"/>
        <v>711.93080651760101</v>
      </c>
      <c r="Y108" s="140">
        <f t="shared" si="15"/>
        <v>711.24814215302467</v>
      </c>
      <c r="Z108" s="140">
        <f t="shared" si="15"/>
        <v>711.23455035686493</v>
      </c>
      <c r="AA108" s="140">
        <f t="shared" si="15"/>
        <v>711.25968751311302</v>
      </c>
      <c r="AB108" s="140">
        <f t="shared" si="15"/>
        <v>710.90112486481667</v>
      </c>
      <c r="AC108" s="140">
        <f t="shared" si="15"/>
        <v>712.50400441884995</v>
      </c>
      <c r="AD108" s="140">
        <f t="shared" si="15"/>
        <v>751.20340192317963</v>
      </c>
      <c r="AE108" s="140">
        <f t="shared" si="15"/>
        <v>761.29365149140358</v>
      </c>
      <c r="AF108" s="140">
        <f t="shared" si="15"/>
        <v>760.78377372026443</v>
      </c>
      <c r="AG108" s="140">
        <f t="shared" si="15"/>
        <v>763.41938629746437</v>
      </c>
      <c r="AH108" s="140">
        <f t="shared" si="15"/>
        <v>772.22060650587082</v>
      </c>
      <c r="AI108" s="140">
        <f t="shared" si="15"/>
        <v>793.55445012450218</v>
      </c>
      <c r="AJ108" s="140">
        <f t="shared" si="15"/>
        <v>803.64503622055054</v>
      </c>
      <c r="AK108" s="140">
        <f t="shared" si="15"/>
        <v>801.17660671472549</v>
      </c>
      <c r="AL108" s="140">
        <f t="shared" si="15"/>
        <v>781.07268580794334</v>
      </c>
    </row>
    <row r="109" spans="1:38" ht="35.25" customHeight="1" x14ac:dyDescent="0.35">
      <c r="A109" s="83">
        <v>21</v>
      </c>
      <c r="B109" s="111" t="s">
        <v>206</v>
      </c>
      <c r="C109" s="101"/>
      <c r="D109" s="85"/>
      <c r="E109" s="139">
        <f>E108+E107</f>
        <v>0</v>
      </c>
      <c r="F109" s="139">
        <f>F108+F107</f>
        <v>0</v>
      </c>
      <c r="G109" s="139">
        <f t="shared" ref="G109:I109" si="16">G108+G107</f>
        <v>0</v>
      </c>
      <c r="H109" s="139">
        <f t="shared" si="16"/>
        <v>0</v>
      </c>
      <c r="I109" s="139">
        <f t="shared" si="16"/>
        <v>0</v>
      </c>
      <c r="J109" s="139">
        <f>J108+J107</f>
        <v>0</v>
      </c>
      <c r="K109" s="140">
        <f t="shared" ref="K109:AL109" si="17">K108+K107</f>
        <v>-23.76806627959013</v>
      </c>
      <c r="L109" s="140">
        <f t="shared" si="17"/>
        <v>-27.222027567394946</v>
      </c>
      <c r="M109" s="140">
        <f t="shared" si="17"/>
        <v>5.4309589349354042</v>
      </c>
      <c r="N109" s="140">
        <f t="shared" si="17"/>
        <v>3.3181890950537536</v>
      </c>
      <c r="O109" s="140">
        <f t="shared" si="17"/>
        <v>2.689558712517055</v>
      </c>
      <c r="P109" s="140">
        <f t="shared" si="17"/>
        <v>8.9563035892010134</v>
      </c>
      <c r="Q109" s="140">
        <f t="shared" si="17"/>
        <v>9.8763507964087012</v>
      </c>
      <c r="R109" s="140">
        <f t="shared" si="17"/>
        <v>359.59284705392366</v>
      </c>
      <c r="S109" s="65">
        <f t="shared" si="17"/>
        <v>362.70336066509253</v>
      </c>
      <c r="T109" s="140">
        <f t="shared" si="17"/>
        <v>367.77605250654699</v>
      </c>
      <c r="U109" s="140">
        <f t="shared" si="17"/>
        <v>364.38032130928036</v>
      </c>
      <c r="V109" s="140">
        <f t="shared" si="17"/>
        <v>361.252233325286</v>
      </c>
      <c r="W109" s="140">
        <f t="shared" si="17"/>
        <v>357.66334040202145</v>
      </c>
      <c r="X109" s="140">
        <f t="shared" si="17"/>
        <v>360.94981269924477</v>
      </c>
      <c r="Y109" s="140">
        <f t="shared" si="17"/>
        <v>367.6949678736238</v>
      </c>
      <c r="Z109" s="140">
        <f t="shared" si="17"/>
        <v>365.47178466004084</v>
      </c>
      <c r="AA109" s="140">
        <f t="shared" si="17"/>
        <v>363.28048273400827</v>
      </c>
      <c r="AB109" s="140">
        <f t="shared" si="17"/>
        <v>360.69813564373806</v>
      </c>
      <c r="AC109" s="140">
        <f t="shared" si="17"/>
        <v>360.06945997191991</v>
      </c>
      <c r="AD109" s="140">
        <f t="shared" si="17"/>
        <v>351.52853583318085</v>
      </c>
      <c r="AE109" s="140">
        <f t="shared" si="17"/>
        <v>359.38278982914699</v>
      </c>
      <c r="AF109" s="140">
        <f t="shared" si="17"/>
        <v>356.62760149311623</v>
      </c>
      <c r="AG109" s="140">
        <f t="shared" si="17"/>
        <v>353.40838460183107</v>
      </c>
      <c r="AH109" s="140">
        <f t="shared" si="17"/>
        <v>357.24507051508874</v>
      </c>
      <c r="AI109" s="140">
        <f t="shared" si="17"/>
        <v>354.18724380592761</v>
      </c>
      <c r="AJ109" s="140">
        <f t="shared" si="17"/>
        <v>359.32249406207171</v>
      </c>
      <c r="AK109" s="140">
        <f t="shared" si="17"/>
        <v>354.58745184545432</v>
      </c>
      <c r="AL109" s="140">
        <f t="shared" si="17"/>
        <v>332.20558516432584</v>
      </c>
    </row>
  </sheetData>
  <dataConsolidate/>
  <mergeCells count="1">
    <mergeCell ref="D24:J24"/>
  </mergeCells>
  <printOptions horizontalCentered="1" verticalCentered="1"/>
  <pageMargins left="0.25" right="0.25" top="0.75" bottom="0.75" header="0.3" footer="0.3"/>
  <pageSetup scale="20" pageOrder="overThenDown"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B528-C160-48F6-9B03-BEC2D4AA2A5B}">
  <sheetPr>
    <tabColor theme="9" tint="0.39997558519241921"/>
    <pageSetUpPr fitToPage="1"/>
  </sheetPr>
  <dimension ref="A1:AL138"/>
  <sheetViews>
    <sheetView showGridLines="0" view="pageBreakPreview" zoomScaleNormal="100" zoomScaleSheetLayoutView="100" workbookViewId="0">
      <selection activeCell="C118" sqref="C118"/>
    </sheetView>
  </sheetViews>
  <sheetFormatPr defaultColWidth="10.26953125" defaultRowHeight="15.5" x14ac:dyDescent="0.35"/>
  <cols>
    <col min="1" max="1" width="10.26953125" style="160"/>
    <col min="2" max="2" width="91.453125" style="28" customWidth="1"/>
    <col min="3" max="3" width="52" style="28" customWidth="1"/>
    <col min="4" max="4" width="25" style="28" customWidth="1"/>
    <col min="5" max="9" width="15.1796875" style="29" customWidth="1"/>
    <col min="10" max="10" width="6.1796875" style="29" customWidth="1"/>
    <col min="11" max="38" width="13" style="263" bestFit="1" customWidth="1"/>
    <col min="39" max="131" width="8.1796875" style="27" customWidth="1"/>
    <col min="132" max="16384" width="10.26953125" style="27"/>
  </cols>
  <sheetData>
    <row r="1" spans="1:38" x14ac:dyDescent="0.35">
      <c r="B1" s="8" t="s">
        <v>7</v>
      </c>
      <c r="C1" s="8"/>
      <c r="K1" s="29"/>
      <c r="L1" s="29"/>
      <c r="M1" s="29"/>
      <c r="N1" s="29"/>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35">
      <c r="B2" s="8" t="s">
        <v>8</v>
      </c>
      <c r="C2" s="8"/>
      <c r="K2" s="29"/>
      <c r="L2" s="29"/>
      <c r="M2" s="29"/>
      <c r="N2" s="29"/>
      <c r="O2" s="27"/>
      <c r="P2" s="27"/>
      <c r="Q2" s="27"/>
      <c r="R2" s="27"/>
      <c r="S2" s="27"/>
      <c r="T2" s="27"/>
      <c r="U2" s="27"/>
      <c r="V2" s="27"/>
      <c r="W2" s="27"/>
      <c r="X2" s="27"/>
      <c r="Y2" s="27"/>
      <c r="Z2" s="27"/>
      <c r="AA2" s="27"/>
      <c r="AB2" s="27"/>
      <c r="AC2" s="27"/>
      <c r="AD2" s="27"/>
      <c r="AE2" s="27"/>
      <c r="AF2" s="27"/>
      <c r="AG2" s="27"/>
      <c r="AH2" s="27"/>
      <c r="AI2" s="27"/>
      <c r="AJ2" s="27"/>
      <c r="AK2" s="27"/>
      <c r="AL2" s="27"/>
    </row>
    <row r="3" spans="1:38" s="30" customFormat="1" x14ac:dyDescent="0.35">
      <c r="A3" s="160"/>
      <c r="B3" s="12" t="s">
        <v>9</v>
      </c>
      <c r="C3" s="31"/>
      <c r="D3" s="32"/>
    </row>
    <row r="4" spans="1:38" s="30" customFormat="1" x14ac:dyDescent="0.35">
      <c r="A4" s="160"/>
      <c r="B4" s="33" t="s">
        <v>207</v>
      </c>
      <c r="C4" s="31"/>
      <c r="D4" s="34"/>
    </row>
    <row r="5" spans="1:38" s="30" customFormat="1" x14ac:dyDescent="0.35">
      <c r="A5" s="160"/>
      <c r="B5" s="14" t="s">
        <v>208</v>
      </c>
      <c r="C5" s="404"/>
      <c r="D5" s="34"/>
    </row>
    <row r="6" spans="1:38" s="30" customFormat="1" x14ac:dyDescent="0.35">
      <c r="A6" s="160"/>
      <c r="B6" s="34"/>
      <c r="C6" s="404"/>
      <c r="D6" s="34"/>
    </row>
    <row r="7" spans="1:38" s="30" customFormat="1" ht="15.75" customHeight="1" x14ac:dyDescent="0.35">
      <c r="A7" s="160"/>
      <c r="B7" s="35" t="s">
        <v>414</v>
      </c>
      <c r="C7" s="404"/>
      <c r="D7" s="28"/>
      <c r="E7" s="38" t="s">
        <v>209</v>
      </c>
      <c r="F7" s="38"/>
      <c r="G7" s="38"/>
      <c r="H7" s="38"/>
      <c r="I7" s="38"/>
      <c r="J7" s="38"/>
      <c r="K7" s="38"/>
      <c r="L7" s="38"/>
      <c r="M7" s="38"/>
      <c r="N7" s="38"/>
      <c r="O7" s="38"/>
    </row>
    <row r="8" spans="1:38" s="30" customFormat="1" x14ac:dyDescent="0.35">
      <c r="A8" s="160"/>
      <c r="B8" s="8"/>
      <c r="C8" s="404"/>
      <c r="D8" s="8"/>
      <c r="E8" s="43"/>
      <c r="F8" s="43"/>
      <c r="G8" s="43"/>
      <c r="H8" s="43"/>
      <c r="I8" s="43"/>
      <c r="J8" s="43"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44" t="s">
        <v>210</v>
      </c>
      <c r="F9" s="44"/>
      <c r="G9" s="44"/>
      <c r="H9" s="44"/>
      <c r="I9" s="44"/>
      <c r="J9" s="44"/>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s="50" customFormat="1" ht="19.5" customHeight="1" x14ac:dyDescent="0.45">
      <c r="A10" s="161"/>
      <c r="B10" s="51" t="s">
        <v>211</v>
      </c>
      <c r="C10" s="52"/>
      <c r="D10" s="52"/>
      <c r="E10" s="53" t="s">
        <v>200</v>
      </c>
      <c r="F10" s="53" t="s">
        <v>201</v>
      </c>
      <c r="G10" s="53" t="s">
        <v>148</v>
      </c>
      <c r="H10" s="53" t="s">
        <v>41</v>
      </c>
      <c r="I10" s="53" t="s">
        <v>42</v>
      </c>
      <c r="J10" s="54" t="s">
        <v>43</v>
      </c>
      <c r="K10" s="53" t="s">
        <v>44</v>
      </c>
      <c r="L10" s="53" t="s">
        <v>45</v>
      </c>
      <c r="M10" s="53" t="s">
        <v>46</v>
      </c>
      <c r="N10" s="53" t="s">
        <v>47</v>
      </c>
      <c r="O10" s="53" t="s">
        <v>48</v>
      </c>
      <c r="P10" s="53" t="s">
        <v>49</v>
      </c>
      <c r="Q10" s="53" t="s">
        <v>50</v>
      </c>
      <c r="R10" s="53" t="s">
        <v>51</v>
      </c>
      <c r="S10" s="82"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ht="17.25" customHeight="1" x14ac:dyDescent="0.35">
      <c r="A11" s="31">
        <v>1</v>
      </c>
      <c r="B11" s="8" t="s">
        <v>212</v>
      </c>
      <c r="C11" s="8"/>
      <c r="D11" s="55"/>
      <c r="E11" s="162"/>
      <c r="F11" s="162"/>
      <c r="G11" s="162"/>
      <c r="H11" s="162"/>
      <c r="I11" s="162"/>
      <c r="J11" s="163"/>
      <c r="K11" s="164">
        <v>1047922.7621824222</v>
      </c>
      <c r="L11" s="164">
        <v>1059783.6120738811</v>
      </c>
      <c r="M11" s="164">
        <v>1156277.4057045521</v>
      </c>
      <c r="N11" s="164">
        <v>1173514.8837392298</v>
      </c>
      <c r="O11" s="164">
        <v>1192801.8678098167</v>
      </c>
      <c r="P11" s="164">
        <v>1215252.6581309396</v>
      </c>
      <c r="Q11" s="164">
        <v>1239018.3523835915</v>
      </c>
      <c r="R11" s="164">
        <v>1265082.0726022907</v>
      </c>
      <c r="S11" s="164">
        <v>1291633.2912288536</v>
      </c>
      <c r="T11" s="164">
        <v>1315005.5745002411</v>
      </c>
      <c r="U11" s="164">
        <v>1338073.2418301869</v>
      </c>
      <c r="V11" s="164">
        <v>1358606.8514395969</v>
      </c>
      <c r="W11" s="164">
        <v>1371813.5871202943</v>
      </c>
      <c r="X11" s="164">
        <v>1384238.9582082848</v>
      </c>
      <c r="Y11" s="164">
        <v>1395351.1171530101</v>
      </c>
      <c r="Z11" s="164">
        <v>1405368.9723888538</v>
      </c>
      <c r="AA11" s="164">
        <v>1414511.9773172264</v>
      </c>
      <c r="AB11" s="164">
        <v>1422988.03184569</v>
      </c>
      <c r="AC11" s="164">
        <v>1430986.4011173416</v>
      </c>
      <c r="AD11" s="164">
        <v>1438674.1443595751</v>
      </c>
      <c r="AE11" s="164">
        <v>1446194.8861927125</v>
      </c>
      <c r="AF11" s="164">
        <v>1453669.0801738566</v>
      </c>
      <c r="AG11" s="164">
        <v>1461195.1728198456</v>
      </c>
      <c r="AH11" s="164">
        <v>1468851.4612971053</v>
      </c>
      <c r="AI11" s="164">
        <v>1476697.6654640639</v>
      </c>
      <c r="AJ11" s="164">
        <v>1484777.133125816</v>
      </c>
      <c r="AK11" s="164">
        <v>1493118.7658750603</v>
      </c>
      <c r="AL11" s="164">
        <v>1501738.9157993677</v>
      </c>
    </row>
    <row r="12" spans="1:38" ht="17.25" customHeight="1" x14ac:dyDescent="0.35">
      <c r="A12" s="31">
        <v>2</v>
      </c>
      <c r="B12" s="8" t="s">
        <v>213</v>
      </c>
      <c r="C12" s="8"/>
      <c r="D12" s="55"/>
      <c r="E12" s="165"/>
      <c r="F12" s="165"/>
      <c r="G12" s="165"/>
      <c r="H12" s="165"/>
      <c r="I12" s="165"/>
      <c r="J12" s="163"/>
      <c r="K12" s="164">
        <v>0</v>
      </c>
      <c r="L12" s="164">
        <v>0</v>
      </c>
      <c r="M12" s="164">
        <v>109495.64065039158</v>
      </c>
      <c r="N12" s="164">
        <v>125673.67907613516</v>
      </c>
      <c r="O12" s="164">
        <v>164197.0929056406</v>
      </c>
      <c r="P12" s="164">
        <v>187740.98069965839</v>
      </c>
      <c r="Q12" s="164">
        <v>199939.34777379036</v>
      </c>
      <c r="R12" s="164">
        <v>1002587.1470123529</v>
      </c>
      <c r="S12" s="164">
        <v>991361.66144907475</v>
      </c>
      <c r="T12" s="164">
        <v>1004844.7223901749</v>
      </c>
      <c r="U12" s="164">
        <v>991501.6180574894</v>
      </c>
      <c r="V12" s="164">
        <v>955434.77299809456</v>
      </c>
      <c r="W12" s="164">
        <v>929914.75634276867</v>
      </c>
      <c r="X12" s="164">
        <v>834697.59672880173</v>
      </c>
      <c r="Y12" s="164">
        <v>790297.23267257214</v>
      </c>
      <c r="Z12" s="164">
        <v>783142.3260346055</v>
      </c>
      <c r="AA12" s="164">
        <v>801350.28770565987</v>
      </c>
      <c r="AB12" s="164">
        <v>770446.93978875875</v>
      </c>
      <c r="AC12" s="164">
        <v>740841.09644591808</v>
      </c>
      <c r="AD12" s="164">
        <v>744768.25547218323</v>
      </c>
      <c r="AE12" s="164">
        <v>769454.2527794838</v>
      </c>
      <c r="AF12" s="164">
        <v>758401.44079178572</v>
      </c>
      <c r="AG12" s="164">
        <v>727632.50623643398</v>
      </c>
      <c r="AH12" s="164">
        <v>694800.04115402699</v>
      </c>
      <c r="AI12" s="164">
        <v>685626.3610124588</v>
      </c>
      <c r="AJ12" s="164">
        <v>766624.46343898773</v>
      </c>
      <c r="AK12" s="164">
        <v>772771.0100710392</v>
      </c>
      <c r="AL12" s="164">
        <v>774643.76730471849</v>
      </c>
    </row>
    <row r="13" spans="1:38" s="168" customFormat="1" ht="17.25" customHeight="1" x14ac:dyDescent="0.35">
      <c r="A13" s="166" t="s">
        <v>74</v>
      </c>
      <c r="B13" s="405" t="s">
        <v>214</v>
      </c>
      <c r="C13" s="406" t="s">
        <v>215</v>
      </c>
      <c r="D13" s="406" t="s">
        <v>116</v>
      </c>
      <c r="E13" s="167"/>
      <c r="F13" s="167"/>
      <c r="G13" s="167"/>
      <c r="H13" s="167"/>
      <c r="I13" s="167"/>
      <c r="J13" s="163"/>
      <c r="K13" s="164">
        <v>0</v>
      </c>
      <c r="L13" s="164">
        <v>0</v>
      </c>
      <c r="M13" s="164">
        <v>0</v>
      </c>
      <c r="N13" s="164">
        <v>0</v>
      </c>
      <c r="O13" s="164">
        <v>22844.855785369873</v>
      </c>
      <c r="P13" s="164">
        <v>26474.970579147339</v>
      </c>
      <c r="Q13" s="164">
        <v>28199.238538742065</v>
      </c>
      <c r="R13" s="164">
        <v>27839.364767074585</v>
      </c>
      <c r="S13" s="164">
        <v>26429.221868515015</v>
      </c>
      <c r="T13" s="164">
        <v>23542.80149936676</v>
      </c>
      <c r="U13" s="164">
        <v>22128.928899765015</v>
      </c>
      <c r="V13" s="164">
        <v>20337.758958339691</v>
      </c>
      <c r="W13" s="164">
        <v>18504.714131355286</v>
      </c>
      <c r="X13" s="164">
        <v>12748.334258794785</v>
      </c>
      <c r="Y13" s="164">
        <v>10648.204863071442</v>
      </c>
      <c r="Z13" s="164">
        <v>10577.70761847496</v>
      </c>
      <c r="AA13" s="164">
        <v>11407.297253608704</v>
      </c>
      <c r="AB13" s="164">
        <v>10907.446205615997</v>
      </c>
      <c r="AC13" s="164">
        <v>10471.330344676971</v>
      </c>
      <c r="AD13" s="164">
        <v>9858.0425381660461</v>
      </c>
      <c r="AE13" s="164">
        <v>10031.59761428833</v>
      </c>
      <c r="AF13" s="164">
        <v>9976.0211110115051</v>
      </c>
      <c r="AG13" s="164">
        <v>9655.4425954818726</v>
      </c>
      <c r="AH13" s="164">
        <v>9552.6566505432129</v>
      </c>
      <c r="AI13" s="164">
        <v>0</v>
      </c>
      <c r="AJ13" s="164">
        <v>0</v>
      </c>
      <c r="AK13" s="164">
        <v>0</v>
      </c>
      <c r="AL13" s="164">
        <v>0</v>
      </c>
    </row>
    <row r="14" spans="1:38" s="168" customFormat="1" ht="17.25" customHeight="1" x14ac:dyDescent="0.35">
      <c r="A14" s="166" t="s">
        <v>216</v>
      </c>
      <c r="B14" s="405" t="s">
        <v>214</v>
      </c>
      <c r="C14" s="406" t="s">
        <v>217</v>
      </c>
      <c r="D14" s="406" t="s">
        <v>116</v>
      </c>
      <c r="E14" s="167"/>
      <c r="F14" s="167"/>
      <c r="G14" s="167"/>
      <c r="H14" s="167"/>
      <c r="I14" s="167"/>
      <c r="J14" s="163"/>
      <c r="K14" s="164">
        <v>0</v>
      </c>
      <c r="L14" s="164">
        <v>0</v>
      </c>
      <c r="M14" s="164">
        <v>735.25401949882507</v>
      </c>
      <c r="N14" s="164">
        <v>1892.851397395134</v>
      </c>
      <c r="O14" s="164">
        <v>2005.2204877138138</v>
      </c>
      <c r="P14" s="164">
        <v>2021.8003541231155</v>
      </c>
      <c r="Q14" s="164">
        <v>3043.6412394046783</v>
      </c>
      <c r="R14" s="164">
        <v>2960.1601511240005</v>
      </c>
      <c r="S14" s="164">
        <v>2878.3531337976456</v>
      </c>
      <c r="T14" s="164">
        <v>4032.0276916027069</v>
      </c>
      <c r="U14" s="164">
        <v>4053.8148283958435</v>
      </c>
      <c r="V14" s="164">
        <v>4703.2329142093658</v>
      </c>
      <c r="W14" s="164">
        <v>4694.7819888591766</v>
      </c>
      <c r="X14" s="164">
        <v>5215.4063284397125</v>
      </c>
      <c r="Y14" s="164">
        <v>4987.241119146347</v>
      </c>
      <c r="Z14" s="164">
        <v>5754.1869878768921</v>
      </c>
      <c r="AA14" s="164">
        <v>6730.7011187076569</v>
      </c>
      <c r="AB14" s="164">
        <v>6630.1510334014893</v>
      </c>
      <c r="AC14" s="164">
        <v>7127.3733079433441</v>
      </c>
      <c r="AD14" s="164">
        <v>7631.8983733654022</v>
      </c>
      <c r="AE14" s="164">
        <v>8458.3945870399475</v>
      </c>
      <c r="AF14" s="164">
        <v>8396.022617816925</v>
      </c>
      <c r="AG14" s="164">
        <v>9121.3442087173462</v>
      </c>
      <c r="AH14" s="164">
        <v>9641.7888998985291</v>
      </c>
      <c r="AI14" s="164">
        <v>10042.419761419296</v>
      </c>
      <c r="AJ14" s="164">
        <v>12198.885440826416</v>
      </c>
      <c r="AK14" s="164">
        <v>14471.890032291412</v>
      </c>
      <c r="AL14" s="164">
        <v>14691.893815994263</v>
      </c>
    </row>
    <row r="15" spans="1:38" s="168" customFormat="1" ht="17.25" customHeight="1" x14ac:dyDescent="0.35">
      <c r="A15" s="166" t="s">
        <v>218</v>
      </c>
      <c r="B15" s="405" t="s">
        <v>214</v>
      </c>
      <c r="C15" s="406" t="s">
        <v>219</v>
      </c>
      <c r="D15" s="406" t="s">
        <v>116</v>
      </c>
      <c r="E15" s="167"/>
      <c r="F15" s="167"/>
      <c r="G15" s="167"/>
      <c r="H15" s="167"/>
      <c r="I15" s="167"/>
      <c r="J15" s="163"/>
      <c r="K15" s="164">
        <v>0</v>
      </c>
      <c r="L15" s="164">
        <v>0</v>
      </c>
      <c r="M15" s="164">
        <v>1320.5851204693317</v>
      </c>
      <c r="N15" s="164">
        <v>2945.3630894422531</v>
      </c>
      <c r="O15" s="164">
        <v>3254.755049943924</v>
      </c>
      <c r="P15" s="164">
        <v>3290.166974067688</v>
      </c>
      <c r="Q15" s="164">
        <v>10114.754974842072</v>
      </c>
      <c r="R15" s="164">
        <v>578846.57287597656</v>
      </c>
      <c r="S15" s="164">
        <v>576573.00567626953</v>
      </c>
      <c r="T15" s="164">
        <v>595883.0680847168</v>
      </c>
      <c r="U15" s="164">
        <v>591311.34796142578</v>
      </c>
      <c r="V15" s="164">
        <v>571644.40155029297</v>
      </c>
      <c r="W15" s="164">
        <v>559951.78604125977</v>
      </c>
      <c r="X15" s="164">
        <v>510766.66831970215</v>
      </c>
      <c r="Y15" s="164">
        <v>484961.91215515137</v>
      </c>
      <c r="Z15" s="164">
        <v>478823.06098937988</v>
      </c>
      <c r="AA15" s="164">
        <v>488667.80662536621</v>
      </c>
      <c r="AB15" s="164">
        <v>471160.79521179199</v>
      </c>
      <c r="AC15" s="164">
        <v>451826.63536071777</v>
      </c>
      <c r="AD15" s="164">
        <v>456958.41407775879</v>
      </c>
      <c r="AE15" s="164">
        <v>465393.65768432617</v>
      </c>
      <c r="AF15" s="164">
        <v>461179.59022521973</v>
      </c>
      <c r="AG15" s="164">
        <v>449431.35643005371</v>
      </c>
      <c r="AH15" s="164">
        <v>428930.23490905762</v>
      </c>
      <c r="AI15" s="164">
        <v>425306.75506591797</v>
      </c>
      <c r="AJ15" s="164">
        <v>468536.01264953613</v>
      </c>
      <c r="AK15" s="164">
        <v>468921.9970703125</v>
      </c>
      <c r="AL15" s="164">
        <v>464825.41847229004</v>
      </c>
    </row>
    <row r="16" spans="1:38" s="168" customFormat="1" ht="17.25" customHeight="1" x14ac:dyDescent="0.35">
      <c r="A16" s="166" t="s">
        <v>220</v>
      </c>
      <c r="B16" s="405" t="s">
        <v>214</v>
      </c>
      <c r="C16" s="406" t="s">
        <v>221</v>
      </c>
      <c r="D16" s="406" t="s">
        <v>116</v>
      </c>
      <c r="E16" s="167"/>
      <c r="F16" s="167"/>
      <c r="G16" s="167"/>
      <c r="H16" s="167"/>
      <c r="I16" s="167"/>
      <c r="J16" s="163"/>
      <c r="K16" s="164">
        <v>0</v>
      </c>
      <c r="L16" s="164">
        <v>0</v>
      </c>
      <c r="M16" s="164">
        <v>0</v>
      </c>
      <c r="N16" s="164">
        <v>0</v>
      </c>
      <c r="O16" s="164">
        <v>0</v>
      </c>
      <c r="P16" s="164">
        <v>0</v>
      </c>
      <c r="Q16" s="164">
        <v>0</v>
      </c>
      <c r="R16" s="164">
        <v>56645.4176902771</v>
      </c>
      <c r="S16" s="164">
        <v>53813.085556030273</v>
      </c>
      <c r="T16" s="164">
        <v>47873.194217681885</v>
      </c>
      <c r="U16" s="164">
        <v>45021.510124206543</v>
      </c>
      <c r="V16" s="164">
        <v>41361.456990242004</v>
      </c>
      <c r="W16" s="164">
        <v>37670.427680015564</v>
      </c>
      <c r="X16" s="164">
        <v>25924.548208713531</v>
      </c>
      <c r="Y16" s="164">
        <v>21653.86575460434</v>
      </c>
      <c r="Z16" s="164">
        <v>21510.414004325867</v>
      </c>
      <c r="AA16" s="164">
        <v>23197.405576705933</v>
      </c>
      <c r="AB16" s="164">
        <v>22220.97110748291</v>
      </c>
      <c r="AC16" s="164">
        <v>21294.002056121826</v>
      </c>
      <c r="AD16" s="164">
        <v>20046.955466270447</v>
      </c>
      <c r="AE16" s="164">
        <v>25499.823212623596</v>
      </c>
      <c r="AF16" s="164">
        <v>25358.647763729095</v>
      </c>
      <c r="AG16" s="164">
        <v>34361.559391021729</v>
      </c>
      <c r="AH16" s="164">
        <v>33995.295584201813</v>
      </c>
      <c r="AI16" s="164">
        <v>40428.182482719421</v>
      </c>
      <c r="AJ16" s="164">
        <v>41788.123726844788</v>
      </c>
      <c r="AK16" s="164">
        <v>41430.465936660767</v>
      </c>
      <c r="AL16" s="164">
        <v>29657.429754734039</v>
      </c>
    </row>
    <row r="17" spans="1:38" s="168" customFormat="1" ht="17.25" customHeight="1" x14ac:dyDescent="0.35">
      <c r="A17" s="166" t="s">
        <v>222</v>
      </c>
      <c r="B17" s="405" t="s">
        <v>214</v>
      </c>
      <c r="C17" s="406" t="s">
        <v>223</v>
      </c>
      <c r="D17" s="406" t="s">
        <v>116</v>
      </c>
      <c r="E17" s="167"/>
      <c r="F17" s="167"/>
      <c r="G17" s="167"/>
      <c r="H17" s="167"/>
      <c r="I17" s="167"/>
      <c r="J17" s="163"/>
      <c r="K17" s="164">
        <v>0</v>
      </c>
      <c r="L17" s="164">
        <v>0</v>
      </c>
      <c r="M17" s="164">
        <v>105547.86062240601</v>
      </c>
      <c r="N17" s="164">
        <v>117944.17095184326</v>
      </c>
      <c r="O17" s="164">
        <v>130285.62545776367</v>
      </c>
      <c r="P17" s="164">
        <v>149225.48484802246</v>
      </c>
      <c r="Q17" s="164">
        <v>151415.80295562744</v>
      </c>
      <c r="R17" s="164">
        <v>329219.09141540527</v>
      </c>
      <c r="S17" s="164">
        <v>324953.16505432129</v>
      </c>
      <c r="T17" s="164">
        <v>327527.67562866211</v>
      </c>
      <c r="U17" s="164">
        <v>323358.82186889648</v>
      </c>
      <c r="V17" s="164">
        <v>312217.26417541504</v>
      </c>
      <c r="W17" s="164">
        <v>304389.44625854492</v>
      </c>
      <c r="X17" s="164">
        <v>276802.24990844727</v>
      </c>
      <c r="Y17" s="164">
        <v>265339.4889831543</v>
      </c>
      <c r="Z17" s="164">
        <v>263788.29765319824</v>
      </c>
      <c r="AA17" s="164">
        <v>268447.55935668945</v>
      </c>
      <c r="AB17" s="164">
        <v>256755.11646270752</v>
      </c>
      <c r="AC17" s="164">
        <v>247460.09063720703</v>
      </c>
      <c r="AD17" s="164">
        <v>247767.20523834229</v>
      </c>
      <c r="AE17" s="164">
        <v>257520.91884613037</v>
      </c>
      <c r="AF17" s="164">
        <v>250955.44815063477</v>
      </c>
      <c r="AG17" s="164">
        <v>220219.82479095459</v>
      </c>
      <c r="AH17" s="164">
        <v>207935.04333496094</v>
      </c>
      <c r="AI17" s="164">
        <v>204922.67799377441</v>
      </c>
      <c r="AJ17" s="164">
        <v>238970.97301483154</v>
      </c>
      <c r="AK17" s="164">
        <v>242873.90041351318</v>
      </c>
      <c r="AL17" s="164">
        <v>168863.17825317383</v>
      </c>
    </row>
    <row r="18" spans="1:38" s="168" customFormat="1" ht="17.25" customHeight="1" x14ac:dyDescent="0.35">
      <c r="A18" s="166" t="s">
        <v>224</v>
      </c>
      <c r="B18" s="405" t="s">
        <v>214</v>
      </c>
      <c r="C18" s="406" t="s">
        <v>225</v>
      </c>
      <c r="D18" s="406" t="s">
        <v>116</v>
      </c>
      <c r="E18" s="167"/>
      <c r="F18" s="167"/>
      <c r="G18" s="167"/>
      <c r="H18" s="167"/>
      <c r="I18" s="167"/>
      <c r="J18" s="163"/>
      <c r="K18" s="164">
        <v>0</v>
      </c>
      <c r="L18" s="164">
        <v>0</v>
      </c>
      <c r="M18" s="164">
        <v>1891.940888017416</v>
      </c>
      <c r="N18" s="164">
        <v>2891.2936374545097</v>
      </c>
      <c r="O18" s="164">
        <v>5806.6361248493195</v>
      </c>
      <c r="P18" s="164">
        <v>6728.5579442977905</v>
      </c>
      <c r="Q18" s="164">
        <v>7165.9100651741028</v>
      </c>
      <c r="R18" s="164">
        <v>7076.5401124954224</v>
      </c>
      <c r="S18" s="164">
        <v>6714.8301601409912</v>
      </c>
      <c r="T18" s="164">
        <v>5985.9552681446075</v>
      </c>
      <c r="U18" s="164">
        <v>5627.1943747997284</v>
      </c>
      <c r="V18" s="164">
        <v>5170.6584095954895</v>
      </c>
      <c r="W18" s="164">
        <v>4703.6002427339554</v>
      </c>
      <c r="X18" s="164">
        <v>3240.3897047042847</v>
      </c>
      <c r="Y18" s="164">
        <v>2706.5197974443436</v>
      </c>
      <c r="Z18" s="164">
        <v>2688.658781349659</v>
      </c>
      <c r="AA18" s="164">
        <v>2899.5177745819092</v>
      </c>
      <c r="AB18" s="164">
        <v>2772.4597677588463</v>
      </c>
      <c r="AC18" s="164">
        <v>2661.6647392511368</v>
      </c>
      <c r="AD18" s="164">
        <v>2505.7397782802582</v>
      </c>
      <c r="AE18" s="164">
        <v>2549.8608350753784</v>
      </c>
      <c r="AF18" s="164">
        <v>2535.7109233736992</v>
      </c>
      <c r="AG18" s="164">
        <v>2454.1759192943573</v>
      </c>
      <c r="AH18" s="164">
        <v>2428.1789064407349</v>
      </c>
      <c r="AI18" s="164">
        <v>2514.9068608880043</v>
      </c>
      <c r="AJ18" s="164">
        <v>2611.6098091006279</v>
      </c>
      <c r="AK18" s="164">
        <v>2572.4868178367615</v>
      </c>
      <c r="AL18" s="164">
        <v>2452.7368471026421</v>
      </c>
    </row>
    <row r="19" spans="1:38" s="168" customFormat="1" ht="17.25" customHeight="1" x14ac:dyDescent="0.35">
      <c r="A19" s="166" t="s">
        <v>226</v>
      </c>
      <c r="B19" s="405" t="s">
        <v>214</v>
      </c>
      <c r="C19" s="406" t="s">
        <v>227</v>
      </c>
      <c r="D19" s="406" t="s">
        <v>116</v>
      </c>
      <c r="E19" s="167"/>
      <c r="F19" s="167"/>
      <c r="G19" s="167"/>
      <c r="H19" s="167"/>
      <c r="I19" s="167"/>
      <c r="J19" s="163"/>
      <c r="K19" s="164">
        <v>0</v>
      </c>
      <c r="L19" s="164">
        <v>0</v>
      </c>
      <c r="M19" s="164">
        <v>0</v>
      </c>
      <c r="N19" s="164">
        <v>0</v>
      </c>
      <c r="O19" s="164">
        <v>0</v>
      </c>
      <c r="P19" s="164">
        <v>0</v>
      </c>
      <c r="Q19" s="164">
        <v>0</v>
      </c>
      <c r="R19" s="164">
        <v>0</v>
      </c>
      <c r="S19" s="164">
        <v>0</v>
      </c>
      <c r="T19" s="164">
        <v>0</v>
      </c>
      <c r="U19" s="164">
        <v>0</v>
      </c>
      <c r="V19" s="164">
        <v>0</v>
      </c>
      <c r="W19" s="164">
        <v>0</v>
      </c>
      <c r="X19" s="164">
        <v>0</v>
      </c>
      <c r="Y19" s="164">
        <v>0</v>
      </c>
      <c r="Z19" s="164">
        <v>0</v>
      </c>
      <c r="AA19" s="164">
        <v>0</v>
      </c>
      <c r="AB19" s="164">
        <v>0</v>
      </c>
      <c r="AC19" s="164">
        <v>0</v>
      </c>
      <c r="AD19" s="164">
        <v>0</v>
      </c>
      <c r="AE19" s="164">
        <v>0</v>
      </c>
      <c r="AF19" s="164">
        <v>0</v>
      </c>
      <c r="AG19" s="164">
        <v>0</v>
      </c>
      <c r="AH19" s="164">
        <v>0</v>
      </c>
      <c r="AI19" s="164">
        <v>0</v>
      </c>
      <c r="AJ19" s="164">
        <v>0</v>
      </c>
      <c r="AK19" s="164">
        <v>0</v>
      </c>
      <c r="AL19" s="164">
        <v>0</v>
      </c>
    </row>
    <row r="20" spans="1:38" s="168" customFormat="1" ht="17.25" customHeight="1" x14ac:dyDescent="0.35">
      <c r="A20" s="166" t="s">
        <v>228</v>
      </c>
      <c r="B20" s="405" t="s">
        <v>214</v>
      </c>
      <c r="C20" s="406" t="s">
        <v>229</v>
      </c>
      <c r="D20" s="406" t="s">
        <v>116</v>
      </c>
      <c r="E20" s="167"/>
      <c r="F20" s="167"/>
      <c r="G20" s="167"/>
      <c r="H20" s="167"/>
      <c r="I20" s="167"/>
      <c r="J20" s="163"/>
      <c r="K20" s="164">
        <v>0</v>
      </c>
      <c r="L20" s="164">
        <v>0</v>
      </c>
      <c r="M20" s="164">
        <v>0</v>
      </c>
      <c r="N20" s="164">
        <v>0</v>
      </c>
      <c r="O20" s="164">
        <v>0</v>
      </c>
      <c r="P20" s="164">
        <v>0</v>
      </c>
      <c r="Q20" s="164">
        <v>0</v>
      </c>
      <c r="R20" s="164">
        <v>0</v>
      </c>
      <c r="S20" s="164">
        <v>0</v>
      </c>
      <c r="T20" s="164">
        <v>0</v>
      </c>
      <c r="U20" s="164">
        <v>0</v>
      </c>
      <c r="V20" s="164">
        <v>0</v>
      </c>
      <c r="W20" s="164">
        <v>0</v>
      </c>
      <c r="X20" s="164">
        <v>0</v>
      </c>
      <c r="Y20" s="164">
        <v>0</v>
      </c>
      <c r="Z20" s="164">
        <v>0</v>
      </c>
      <c r="AA20" s="164">
        <v>0</v>
      </c>
      <c r="AB20" s="164">
        <v>0</v>
      </c>
      <c r="AC20" s="164">
        <v>0</v>
      </c>
      <c r="AD20" s="164">
        <v>0</v>
      </c>
      <c r="AE20" s="164">
        <v>0</v>
      </c>
      <c r="AF20" s="164">
        <v>0</v>
      </c>
      <c r="AG20" s="164">
        <v>2388.8029009103775</v>
      </c>
      <c r="AH20" s="164">
        <v>2316.8428689241409</v>
      </c>
      <c r="AI20" s="164">
        <v>2411.4188477396965</v>
      </c>
      <c r="AJ20" s="164">
        <v>2518.8587978482246</v>
      </c>
      <c r="AK20" s="164">
        <v>2500.2698004245758</v>
      </c>
      <c r="AL20" s="164">
        <v>2389.0258222818375</v>
      </c>
    </row>
    <row r="21" spans="1:38" s="168" customFormat="1" ht="17.25" customHeight="1" x14ac:dyDescent="0.35">
      <c r="A21" s="166" t="s">
        <v>230</v>
      </c>
      <c r="B21" s="405" t="s">
        <v>214</v>
      </c>
      <c r="C21" s="406" t="s">
        <v>231</v>
      </c>
      <c r="D21" s="406" t="s">
        <v>116</v>
      </c>
      <c r="E21" s="167"/>
      <c r="F21" s="167"/>
      <c r="G21" s="167"/>
      <c r="H21" s="167"/>
      <c r="I21" s="167"/>
      <c r="J21" s="163"/>
      <c r="K21" s="164">
        <v>0</v>
      </c>
      <c r="L21" s="164">
        <v>0</v>
      </c>
      <c r="M21" s="164">
        <v>0</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c r="AG21" s="164">
        <v>0</v>
      </c>
      <c r="AH21" s="164">
        <v>0</v>
      </c>
      <c r="AI21" s="164">
        <v>0</v>
      </c>
      <c r="AJ21" s="164">
        <v>0</v>
      </c>
      <c r="AK21" s="164">
        <v>0</v>
      </c>
      <c r="AL21" s="164">
        <v>0</v>
      </c>
    </row>
    <row r="22" spans="1:38" s="168" customFormat="1" ht="17.25" customHeight="1" x14ac:dyDescent="0.35">
      <c r="A22" s="166" t="s">
        <v>232</v>
      </c>
      <c r="B22" s="405" t="s">
        <v>214</v>
      </c>
      <c r="C22" s="406" t="s">
        <v>233</v>
      </c>
      <c r="D22" s="406" t="s">
        <v>116</v>
      </c>
      <c r="E22" s="167"/>
      <c r="F22" s="167"/>
      <c r="G22" s="167"/>
      <c r="H22" s="167"/>
      <c r="I22" s="167"/>
      <c r="J22" s="163"/>
      <c r="K22" s="164">
        <v>0</v>
      </c>
      <c r="L22" s="164">
        <v>0</v>
      </c>
      <c r="M22" s="164">
        <v>0</v>
      </c>
      <c r="N22" s="164">
        <v>0</v>
      </c>
      <c r="O22" s="164">
        <v>0</v>
      </c>
      <c r="P22" s="164">
        <v>0</v>
      </c>
      <c r="Q22" s="164">
        <v>0</v>
      </c>
      <c r="R22" s="164">
        <v>0</v>
      </c>
      <c r="S22" s="164">
        <v>0</v>
      </c>
      <c r="T22" s="164">
        <v>0</v>
      </c>
      <c r="U22" s="164">
        <v>0</v>
      </c>
      <c r="V22" s="164">
        <v>0</v>
      </c>
      <c r="W22" s="164">
        <v>0</v>
      </c>
      <c r="X22" s="164">
        <v>0</v>
      </c>
      <c r="Y22" s="164">
        <v>0</v>
      </c>
      <c r="Z22" s="164">
        <v>0</v>
      </c>
      <c r="AA22" s="164">
        <v>0</v>
      </c>
      <c r="AB22" s="164">
        <v>0</v>
      </c>
      <c r="AC22" s="164">
        <v>0</v>
      </c>
      <c r="AD22" s="164">
        <v>0</v>
      </c>
      <c r="AE22" s="164">
        <v>0</v>
      </c>
      <c r="AF22" s="164">
        <v>0</v>
      </c>
      <c r="AG22" s="164">
        <v>0</v>
      </c>
      <c r="AH22" s="164">
        <v>0</v>
      </c>
      <c r="AI22" s="164">
        <v>0</v>
      </c>
      <c r="AJ22" s="164">
        <v>0</v>
      </c>
      <c r="AK22" s="164">
        <v>0</v>
      </c>
      <c r="AL22" s="164">
        <v>91764.084339141846</v>
      </c>
    </row>
    <row r="23" spans="1:38" s="168" customFormat="1" ht="17.25" customHeight="1" x14ac:dyDescent="0.35">
      <c r="A23" s="166" t="s">
        <v>234</v>
      </c>
      <c r="B23" s="405" t="s">
        <v>214</v>
      </c>
      <c r="C23" s="406" t="s">
        <v>235</v>
      </c>
      <c r="D23" s="406" t="s">
        <v>116</v>
      </c>
      <c r="E23" s="167"/>
      <c r="F23" s="167"/>
      <c r="G23" s="167"/>
      <c r="H23" s="167"/>
      <c r="I23" s="167"/>
      <c r="J23" s="163"/>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row>
    <row r="24" spans="1:38" s="168" customFormat="1" ht="17.25" customHeight="1" x14ac:dyDescent="0.35">
      <c r="A24" s="166" t="s">
        <v>236</v>
      </c>
      <c r="B24" s="405" t="s">
        <v>214</v>
      </c>
      <c r="C24" s="406" t="s">
        <v>237</v>
      </c>
      <c r="D24" s="406" t="s">
        <v>116</v>
      </c>
      <c r="E24" s="167"/>
      <c r="F24" s="167"/>
      <c r="G24" s="167"/>
      <c r="H24" s="167"/>
      <c r="I24" s="167"/>
      <c r="J24" s="163"/>
      <c r="K24" s="164">
        <v>0</v>
      </c>
      <c r="L24" s="164">
        <v>0</v>
      </c>
      <c r="M24" s="164">
        <v>0</v>
      </c>
      <c r="N24" s="164">
        <v>0</v>
      </c>
      <c r="O24" s="164">
        <v>0</v>
      </c>
      <c r="P24" s="164">
        <v>0</v>
      </c>
      <c r="Q24" s="164">
        <v>0</v>
      </c>
      <c r="R24" s="164">
        <v>0</v>
      </c>
      <c r="S24" s="164">
        <v>0</v>
      </c>
      <c r="T24" s="164">
        <v>0</v>
      </c>
      <c r="U24" s="164">
        <v>0</v>
      </c>
      <c r="V24" s="164">
        <v>0</v>
      </c>
      <c r="W24" s="164">
        <v>0</v>
      </c>
      <c r="X24" s="164">
        <v>0</v>
      </c>
      <c r="Y24" s="164">
        <v>0</v>
      </c>
      <c r="Z24" s="164">
        <v>0</v>
      </c>
      <c r="AA24" s="164">
        <v>0</v>
      </c>
      <c r="AB24" s="164">
        <v>0</v>
      </c>
      <c r="AC24" s="164">
        <v>0</v>
      </c>
      <c r="AD24" s="164">
        <v>0</v>
      </c>
      <c r="AE24" s="164">
        <v>0</v>
      </c>
      <c r="AF24" s="164">
        <v>0</v>
      </c>
      <c r="AG24" s="164">
        <v>0</v>
      </c>
      <c r="AH24" s="164">
        <v>0</v>
      </c>
      <c r="AI24" s="164">
        <v>0</v>
      </c>
      <c r="AJ24" s="164">
        <v>0</v>
      </c>
      <c r="AK24" s="164">
        <v>0</v>
      </c>
      <c r="AL24" s="164">
        <v>0</v>
      </c>
    </row>
    <row r="25" spans="1:38" ht="17.25" customHeight="1" x14ac:dyDescent="0.35">
      <c r="A25" s="31">
        <v>3</v>
      </c>
      <c r="B25" s="8" t="s">
        <v>238</v>
      </c>
      <c r="C25" s="8"/>
      <c r="D25" s="55"/>
      <c r="E25" s="169"/>
      <c r="F25" s="169"/>
      <c r="G25" s="169"/>
      <c r="H25" s="169"/>
      <c r="I25" s="169"/>
      <c r="J25" s="163"/>
      <c r="K25" s="170">
        <v>1091586.21</v>
      </c>
      <c r="L25" s="170">
        <v>1103941.4099999999</v>
      </c>
      <c r="M25" s="170">
        <v>1313951.5906503915</v>
      </c>
      <c r="N25" s="170">
        <v>1348085.3890761351</v>
      </c>
      <c r="O25" s="170">
        <v>1406699.2029056407</v>
      </c>
      <c r="P25" s="170">
        <v>1453628.8606996583</v>
      </c>
      <c r="Q25" s="170">
        <v>1490583.2577737903</v>
      </c>
      <c r="R25" s="170">
        <v>2320380.8070123531</v>
      </c>
      <c r="S25" s="170">
        <v>2336813.4914490748</v>
      </c>
      <c r="T25" s="170">
        <v>2374641.8723901748</v>
      </c>
      <c r="U25" s="170">
        <v>2385328.0780574894</v>
      </c>
      <c r="V25" s="170">
        <v>2370650.7329980945</v>
      </c>
      <c r="W25" s="170">
        <v>2358886.9163427688</v>
      </c>
      <c r="X25" s="170">
        <v>2276612.8267288017</v>
      </c>
      <c r="Y25" s="170">
        <v>2243787.5026725722</v>
      </c>
      <c r="Z25" s="170">
        <v>2247068.2060346054</v>
      </c>
      <c r="AA25" s="170">
        <v>2274800.7277056598</v>
      </c>
      <c r="AB25" s="170">
        <v>2252726.4497887585</v>
      </c>
      <c r="AC25" s="170">
        <v>2231451.5764459181</v>
      </c>
      <c r="AD25" s="170">
        <v>2243386.7354721832</v>
      </c>
      <c r="AE25" s="170">
        <v>2275907.7327794838</v>
      </c>
      <c r="AF25" s="170">
        <v>2272639.9207917857</v>
      </c>
      <c r="AG25" s="170">
        <v>2249710.986236434</v>
      </c>
      <c r="AH25" s="170">
        <v>2224853.521154027</v>
      </c>
      <c r="AI25" s="170">
        <v>2223852.8410124588</v>
      </c>
      <c r="AJ25" s="170">
        <v>2313266.9434389877</v>
      </c>
      <c r="AK25" s="170">
        <v>2328103.4900710392</v>
      </c>
      <c r="AL25" s="170">
        <v>2338955.2473047185</v>
      </c>
    </row>
    <row r="26" spans="1:38" ht="17.25" customHeight="1" x14ac:dyDescent="0.35">
      <c r="A26" s="31">
        <v>4</v>
      </c>
      <c r="B26" s="8" t="s">
        <v>239</v>
      </c>
      <c r="C26" s="8"/>
      <c r="D26" s="55"/>
      <c r="E26" s="103"/>
      <c r="F26" s="103"/>
      <c r="G26" s="103"/>
      <c r="H26" s="103"/>
      <c r="I26" s="103"/>
      <c r="J26" s="57"/>
      <c r="K26" s="171">
        <v>1029196.8006774902</v>
      </c>
      <c r="L26" s="171">
        <v>1034932.6626116321</v>
      </c>
      <c r="M26" s="171">
        <v>1126064.3299694436</v>
      </c>
      <c r="N26" s="171">
        <v>1138462.679162225</v>
      </c>
      <c r="O26" s="171">
        <v>1153458.0790516052</v>
      </c>
      <c r="P26" s="171">
        <v>1172008.6171048917</v>
      </c>
      <c r="Q26" s="171">
        <v>1192179.0823158487</v>
      </c>
      <c r="R26" s="171">
        <v>1214954.0790703094</v>
      </c>
      <c r="S26" s="171">
        <v>1238463.8535311494</v>
      </c>
      <c r="T26" s="171">
        <v>1259593.2702513388</v>
      </c>
      <c r="U26" s="171">
        <v>1280313.4376028562</v>
      </c>
      <c r="V26" s="171">
        <v>1298697.1328152544</v>
      </c>
      <c r="W26" s="171">
        <v>1310053.7582223979</v>
      </c>
      <c r="X26" s="171">
        <v>1320884.4949643372</v>
      </c>
      <c r="Y26" s="171">
        <v>1330738.057238058</v>
      </c>
      <c r="Z26" s="171">
        <v>1340302.2116071952</v>
      </c>
      <c r="AA26" s="171">
        <v>1349147.0753032602</v>
      </c>
      <c r="AB26" s="171">
        <v>1357753.6180509548</v>
      </c>
      <c r="AC26" s="171">
        <v>1365941.1442960424</v>
      </c>
      <c r="AD26" s="171">
        <v>1373628.8875382759</v>
      </c>
      <c r="AE26" s="171">
        <v>1381149.6293714133</v>
      </c>
      <c r="AF26" s="171">
        <v>1388623.8233525574</v>
      </c>
      <c r="AG26" s="171">
        <v>1396149.9159985464</v>
      </c>
      <c r="AH26" s="171">
        <v>1403806.2044758061</v>
      </c>
      <c r="AI26" s="171">
        <v>1411652.4086427647</v>
      </c>
      <c r="AJ26" s="171">
        <v>1419731.8763045168</v>
      </c>
      <c r="AK26" s="171">
        <v>1428073.5090537611</v>
      </c>
      <c r="AL26" s="171">
        <v>1436693.6589780685</v>
      </c>
    </row>
    <row r="27" spans="1:38" ht="17.25" customHeight="1" x14ac:dyDescent="0.35">
      <c r="A27" s="31">
        <v>5</v>
      </c>
      <c r="B27" s="8" t="s">
        <v>240</v>
      </c>
      <c r="C27" s="8"/>
      <c r="D27" s="55"/>
      <c r="E27" s="67"/>
      <c r="F27" s="67"/>
      <c r="G27" s="67"/>
      <c r="H27" s="67"/>
      <c r="I27" s="67"/>
      <c r="J27" s="163"/>
      <c r="K27" s="172">
        <v>1072080</v>
      </c>
      <c r="L27" s="172">
        <v>1078055</v>
      </c>
      <c r="M27" s="172">
        <v>1282479.6406503916</v>
      </c>
      <c r="N27" s="172">
        <v>1311572.6790761352</v>
      </c>
      <c r="O27" s="172">
        <v>1365716.0929056406</v>
      </c>
      <c r="P27" s="172">
        <v>1408582.9806996584</v>
      </c>
      <c r="Q27" s="172">
        <v>1441792.3477737904</v>
      </c>
      <c r="R27" s="172">
        <v>2268164.1470123529</v>
      </c>
      <c r="S27" s="172">
        <v>2281428.6614490747</v>
      </c>
      <c r="T27" s="172">
        <v>2316920.7223901749</v>
      </c>
      <c r="U27" s="172">
        <v>2325161.6180574894</v>
      </c>
      <c r="V27" s="172">
        <v>2308244.7729980946</v>
      </c>
      <c r="W27" s="172">
        <v>2294553.7563427687</v>
      </c>
      <c r="X27" s="172">
        <v>2210618.5967288017</v>
      </c>
      <c r="Y27" s="172">
        <v>2176482.2326725721</v>
      </c>
      <c r="Z27" s="172">
        <v>2179290.3260346055</v>
      </c>
      <c r="AA27" s="172">
        <v>2206712.2877056599</v>
      </c>
      <c r="AB27" s="172">
        <v>2184773.9397887588</v>
      </c>
      <c r="AC27" s="172">
        <v>2163696.0964459181</v>
      </c>
      <c r="AD27" s="172">
        <v>2175631.2554721832</v>
      </c>
      <c r="AE27" s="172">
        <v>2208152.2527794838</v>
      </c>
      <c r="AF27" s="172">
        <v>2204884.4407917857</v>
      </c>
      <c r="AG27" s="172">
        <v>2181955.506236434</v>
      </c>
      <c r="AH27" s="172">
        <v>2157098.041154027</v>
      </c>
      <c r="AI27" s="172">
        <v>2156097.3610124588</v>
      </c>
      <c r="AJ27" s="172">
        <v>2245511.4634389877</v>
      </c>
      <c r="AK27" s="172">
        <v>2260348.0100710392</v>
      </c>
      <c r="AL27" s="172">
        <v>2271199.7673047185</v>
      </c>
    </row>
    <row r="28" spans="1:38" ht="18" customHeight="1" x14ac:dyDescent="0.35">
      <c r="A28" s="31">
        <v>6</v>
      </c>
      <c r="B28" s="8" t="s">
        <v>241</v>
      </c>
      <c r="C28" s="62"/>
      <c r="D28" s="63"/>
      <c r="E28" s="103"/>
      <c r="F28" s="103"/>
      <c r="G28" s="103"/>
      <c r="H28" s="103"/>
      <c r="I28" s="103"/>
      <c r="J28" s="173"/>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row>
    <row r="29" spans="1:38" ht="17.25" customHeight="1" x14ac:dyDescent="0.35">
      <c r="A29" s="31">
        <v>7</v>
      </c>
      <c r="B29" s="36" t="s">
        <v>242</v>
      </c>
      <c r="C29" s="8"/>
      <c r="D29" s="55"/>
      <c r="E29" s="174"/>
      <c r="F29" s="174"/>
      <c r="G29" s="174"/>
      <c r="H29" s="174"/>
      <c r="I29" s="174"/>
      <c r="J29" s="163"/>
      <c r="K29" s="175">
        <f>K27+K28</f>
        <v>1072080</v>
      </c>
      <c r="L29" s="175">
        <f t="shared" ref="L29:AL29" si="0">L27+L28</f>
        <v>1078055</v>
      </c>
      <c r="M29" s="175">
        <f t="shared" si="0"/>
        <v>1282479.6406503916</v>
      </c>
      <c r="N29" s="175">
        <f t="shared" si="0"/>
        <v>1311572.6790761352</v>
      </c>
      <c r="O29" s="175">
        <f t="shared" si="0"/>
        <v>1365716.0929056406</v>
      </c>
      <c r="P29" s="175">
        <f t="shared" si="0"/>
        <v>1408582.9806996584</v>
      </c>
      <c r="Q29" s="175">
        <f t="shared" si="0"/>
        <v>1441792.3477737904</v>
      </c>
      <c r="R29" s="175">
        <f t="shared" si="0"/>
        <v>2268164.1470123529</v>
      </c>
      <c r="S29" s="175">
        <f t="shared" si="0"/>
        <v>2281428.6614490747</v>
      </c>
      <c r="T29" s="175">
        <f t="shared" si="0"/>
        <v>2316920.7223901749</v>
      </c>
      <c r="U29" s="175">
        <f t="shared" si="0"/>
        <v>2325161.6180574894</v>
      </c>
      <c r="V29" s="175">
        <f t="shared" si="0"/>
        <v>2308244.7729980946</v>
      </c>
      <c r="W29" s="175">
        <f t="shared" si="0"/>
        <v>2294553.7563427687</v>
      </c>
      <c r="X29" s="175">
        <f t="shared" si="0"/>
        <v>2210618.5967288017</v>
      </c>
      <c r="Y29" s="175">
        <f t="shared" si="0"/>
        <v>2176482.2326725721</v>
      </c>
      <c r="Z29" s="175">
        <f t="shared" si="0"/>
        <v>2179290.3260346055</v>
      </c>
      <c r="AA29" s="175">
        <f t="shared" si="0"/>
        <v>2206712.2877056599</v>
      </c>
      <c r="AB29" s="175">
        <f t="shared" si="0"/>
        <v>2184773.9397887588</v>
      </c>
      <c r="AC29" s="175">
        <f t="shared" si="0"/>
        <v>2163696.0964459181</v>
      </c>
      <c r="AD29" s="175">
        <f t="shared" si="0"/>
        <v>2175631.2554721832</v>
      </c>
      <c r="AE29" s="175">
        <f t="shared" si="0"/>
        <v>2208152.2527794838</v>
      </c>
      <c r="AF29" s="175">
        <f t="shared" si="0"/>
        <v>2204884.4407917857</v>
      </c>
      <c r="AG29" s="175">
        <f t="shared" si="0"/>
        <v>2181955.506236434</v>
      </c>
      <c r="AH29" s="175">
        <f t="shared" si="0"/>
        <v>2157098.041154027</v>
      </c>
      <c r="AI29" s="175">
        <f t="shared" si="0"/>
        <v>2156097.3610124588</v>
      </c>
      <c r="AJ29" s="175">
        <f t="shared" si="0"/>
        <v>2245511.4634389877</v>
      </c>
      <c r="AK29" s="175">
        <f t="shared" si="0"/>
        <v>2260348.0100710392</v>
      </c>
      <c r="AL29" s="175">
        <f t="shared" si="0"/>
        <v>2271199.7673047185</v>
      </c>
    </row>
    <row r="30" spans="1:38" ht="17.25" customHeight="1" x14ac:dyDescent="0.35">
      <c r="A30" s="31"/>
      <c r="C30" s="8"/>
      <c r="D30" s="8"/>
      <c r="E30" s="176"/>
      <c r="F30" s="176"/>
      <c r="G30" s="176"/>
      <c r="H30" s="176"/>
      <c r="I30" s="176"/>
      <c r="J30" s="176"/>
      <c r="K30" s="177"/>
      <c r="L30" s="177"/>
      <c r="M30" s="177"/>
      <c r="N30" s="177"/>
      <c r="O30" s="178"/>
      <c r="P30" s="178"/>
      <c r="Q30" s="178"/>
      <c r="R30" s="178"/>
      <c r="S30" s="179"/>
      <c r="T30" s="179"/>
      <c r="U30" s="179"/>
      <c r="V30" s="179"/>
      <c r="W30" s="179"/>
      <c r="X30" s="179"/>
      <c r="Y30" s="179"/>
      <c r="Z30" s="179"/>
      <c r="AA30" s="179"/>
      <c r="AB30" s="179"/>
      <c r="AC30" s="179"/>
      <c r="AD30" s="179"/>
      <c r="AE30" s="179"/>
      <c r="AF30" s="179"/>
      <c r="AG30" s="179"/>
      <c r="AH30" s="179"/>
      <c r="AI30" s="179"/>
      <c r="AJ30" s="179"/>
      <c r="AK30" s="179"/>
      <c r="AL30" s="179"/>
    </row>
    <row r="31" spans="1:38" ht="17.25" customHeight="1" x14ac:dyDescent="0.35">
      <c r="A31" s="31">
        <v>8</v>
      </c>
      <c r="B31" s="8" t="s">
        <v>243</v>
      </c>
      <c r="C31" s="8"/>
      <c r="D31" s="55"/>
      <c r="E31" s="103"/>
      <c r="F31" s="103"/>
      <c r="G31" s="103"/>
      <c r="H31" s="103"/>
      <c r="I31" s="103"/>
      <c r="J31" s="173"/>
      <c r="K31" s="164">
        <v>57838.321523382299</v>
      </c>
      <c r="L31" s="164">
        <v>62350.332986174297</v>
      </c>
      <c r="M31" s="164">
        <v>66608.079236668593</v>
      </c>
      <c r="N31" s="164">
        <v>71103.096965206001</v>
      </c>
      <c r="O31" s="164">
        <v>75793.420828988994</v>
      </c>
      <c r="P31" s="164">
        <v>80664.808416771004</v>
      </c>
      <c r="Q31" s="164">
        <v>85713.678193106098</v>
      </c>
      <c r="R31" s="164">
        <v>90950.165435538802</v>
      </c>
      <c r="S31" s="164">
        <v>96365.7846161052</v>
      </c>
      <c r="T31" s="164">
        <v>101934.11889985899</v>
      </c>
      <c r="U31" s="164">
        <v>107616.555148464</v>
      </c>
      <c r="V31" s="164">
        <v>113373.75747024</v>
      </c>
      <c r="W31" s="164">
        <v>119170.354391303</v>
      </c>
      <c r="X31" s="164">
        <v>125152.00344205899</v>
      </c>
      <c r="Y31" s="164">
        <v>131237.21464970501</v>
      </c>
      <c r="Z31" s="164">
        <v>137418.51728181</v>
      </c>
      <c r="AA31" s="164">
        <v>143688.31331661501</v>
      </c>
      <c r="AB31" s="164">
        <v>150038.91323668699</v>
      </c>
      <c r="AC31" s="164">
        <v>156462.57061476901</v>
      </c>
      <c r="AD31" s="164">
        <v>162951.515303803</v>
      </c>
      <c r="AE31" s="164">
        <v>169497.985071314</v>
      </c>
      <c r="AF31" s="164">
        <v>176094.2555458</v>
      </c>
      <c r="AG31" s="164">
        <v>182732.66836915299</v>
      </c>
      <c r="AH31" s="164">
        <v>189405.657474254</v>
      </c>
      <c r="AI31" s="164">
        <v>196105.77343046799</v>
      </c>
      <c r="AJ31" s="164">
        <v>202825.70582171201</v>
      </c>
      <c r="AK31" s="164">
        <v>209558.30364200601</v>
      </c>
      <c r="AL31" s="164">
        <v>216296.59371174901</v>
      </c>
    </row>
    <row r="32" spans="1:38" ht="17.25" customHeight="1" x14ac:dyDescent="0.35">
      <c r="A32" s="31">
        <v>9</v>
      </c>
      <c r="B32" s="8" t="s">
        <v>244</v>
      </c>
      <c r="C32" s="8"/>
      <c r="D32" s="55"/>
      <c r="E32" s="103"/>
      <c r="F32" s="103"/>
      <c r="G32" s="103"/>
      <c r="H32" s="103"/>
      <c r="I32" s="103"/>
      <c r="J32" s="173"/>
      <c r="K32" s="164">
        <v>39427.814952734385</v>
      </c>
      <c r="L32" s="164">
        <v>50945.23005400585</v>
      </c>
      <c r="M32" s="164">
        <v>64260.016329014703</v>
      </c>
      <c r="N32" s="164">
        <v>79439.295793898404</v>
      </c>
      <c r="O32" s="164">
        <v>96969.559986483902</v>
      </c>
      <c r="P32" s="164">
        <v>115251.2576030046</v>
      </c>
      <c r="Q32" s="164">
        <v>135436.0882683293</v>
      </c>
      <c r="R32" s="164">
        <v>157144.4572743616</v>
      </c>
      <c r="S32" s="164">
        <v>179725.54017398768</v>
      </c>
      <c r="T32" s="164">
        <v>196481.33386116859</v>
      </c>
      <c r="U32" s="164">
        <v>211388.76418973552</v>
      </c>
      <c r="V32" s="164">
        <v>224442.32995342102</v>
      </c>
      <c r="W32" s="164">
        <v>235736.88011447381</v>
      </c>
      <c r="X32" s="164">
        <v>245423.98640423553</v>
      </c>
      <c r="Y32" s="164">
        <v>253680.03806309402</v>
      </c>
      <c r="Z32" s="164">
        <v>260685.24078937201</v>
      </c>
      <c r="AA32" s="164">
        <v>266611.14624264801</v>
      </c>
      <c r="AB32" s="164">
        <v>271614.17429586197</v>
      </c>
      <c r="AC32" s="164">
        <v>275833.01443332201</v>
      </c>
      <c r="AD32" s="164">
        <v>279388.35529543</v>
      </c>
      <c r="AE32" s="164">
        <v>282383.89371518599</v>
      </c>
      <c r="AF32" s="164">
        <v>284907.95728112699</v>
      </c>
      <c r="AG32" s="164">
        <v>287035.34084266203</v>
      </c>
      <c r="AH32" s="164">
        <v>288829.13181049796</v>
      </c>
      <c r="AI32" s="164">
        <v>290342.40803097503</v>
      </c>
      <c r="AJ32" s="164">
        <v>291619.75716666103</v>
      </c>
      <c r="AK32" s="164">
        <v>292698.60371546401</v>
      </c>
      <c r="AL32" s="164">
        <v>293610.34977913299</v>
      </c>
    </row>
    <row r="33" spans="1:38" ht="17.25" customHeight="1" x14ac:dyDescent="0.35">
      <c r="A33" s="31">
        <v>10</v>
      </c>
      <c r="B33" s="180" t="s">
        <v>245</v>
      </c>
      <c r="C33" s="8"/>
      <c r="D33" s="8"/>
      <c r="E33" s="103"/>
      <c r="F33" s="103"/>
      <c r="G33" s="103"/>
      <c r="H33" s="103"/>
      <c r="I33" s="103"/>
      <c r="J33" s="173"/>
      <c r="K33" s="164">
        <v>242.37725922650199</v>
      </c>
      <c r="L33" s="164">
        <v>422.59705761891502</v>
      </c>
      <c r="M33" s="164">
        <v>2827.2077357784101</v>
      </c>
      <c r="N33" s="164">
        <v>4605.4124678893504</v>
      </c>
      <c r="O33" s="164">
        <v>6952.0951393314999</v>
      </c>
      <c r="P33" s="164">
        <v>9777.1290440267112</v>
      </c>
      <c r="Q33" s="164">
        <v>12776.82445997075</v>
      </c>
      <c r="R33" s="164">
        <v>15881.074271888239</v>
      </c>
      <c r="S33" s="164">
        <v>19788.907195366271</v>
      </c>
      <c r="T33" s="164">
        <v>23677.152185960498</v>
      </c>
      <c r="U33" s="164">
        <v>30057.537523919302</v>
      </c>
      <c r="V33" s="164">
        <v>35905.658344858297</v>
      </c>
      <c r="W33" s="164">
        <v>41938.846821640705</v>
      </c>
      <c r="X33" s="164">
        <v>48054.325051805397</v>
      </c>
      <c r="Y33" s="164">
        <v>54510.718624671499</v>
      </c>
      <c r="Z33" s="164">
        <v>61339.935781043299</v>
      </c>
      <c r="AA33" s="164">
        <v>68579.817738591693</v>
      </c>
      <c r="AB33" s="164">
        <v>76269.393479079503</v>
      </c>
      <c r="AC33" s="164">
        <v>84445.168389972096</v>
      </c>
      <c r="AD33" s="164">
        <v>93138.461559721211</v>
      </c>
      <c r="AE33" s="164">
        <v>102373.669517081</v>
      </c>
      <c r="AF33" s="164">
        <v>112167.2842027039</v>
      </c>
      <c r="AG33" s="164">
        <v>122527.4921246396</v>
      </c>
      <c r="AH33" s="164">
        <v>133454.20347217371</v>
      </c>
      <c r="AI33" s="164">
        <v>144939.3886368564</v>
      </c>
      <c r="AJ33" s="164">
        <v>156967.6270749126</v>
      </c>
      <c r="AK33" s="164">
        <v>169516.79651127401</v>
      </c>
      <c r="AL33" s="164">
        <v>182558.8484982643</v>
      </c>
    </row>
    <row r="34" spans="1:38" ht="17.25" customHeight="1" x14ac:dyDescent="0.35">
      <c r="A34" s="31">
        <v>11</v>
      </c>
      <c r="B34" s="180" t="s">
        <v>246</v>
      </c>
      <c r="C34" s="8"/>
      <c r="D34" s="8"/>
      <c r="E34" s="103"/>
      <c r="F34" s="103"/>
      <c r="G34" s="103"/>
      <c r="H34" s="103"/>
      <c r="I34" s="103"/>
      <c r="J34" s="173"/>
      <c r="K34" s="164">
        <v>2914.2753352974</v>
      </c>
      <c r="L34" s="164">
        <v>4798.3625944891801</v>
      </c>
      <c r="M34" s="164">
        <v>6832.5196870049504</v>
      </c>
      <c r="N34" s="164">
        <v>8429.8563628373104</v>
      </c>
      <c r="O34" s="164">
        <v>10124.059824084799</v>
      </c>
      <c r="P34" s="164">
        <v>11932.073571069899</v>
      </c>
      <c r="Q34" s="164">
        <v>13819.7781870783</v>
      </c>
      <c r="R34" s="164">
        <v>15789.6264984504</v>
      </c>
      <c r="S34" s="164">
        <v>17831.604576231901</v>
      </c>
      <c r="T34" s="164">
        <v>19923.9059418455</v>
      </c>
      <c r="U34" s="164">
        <v>21927.211014954599</v>
      </c>
      <c r="V34" s="164">
        <v>23779.002914820499</v>
      </c>
      <c r="W34" s="164">
        <v>25448.2372760873</v>
      </c>
      <c r="X34" s="164">
        <v>26855.696119910001</v>
      </c>
      <c r="Y34" s="164">
        <v>28108.823327258899</v>
      </c>
      <c r="Z34" s="164">
        <v>29215.401647451301</v>
      </c>
      <c r="AA34" s="164">
        <v>30185.759889736699</v>
      </c>
      <c r="AB34" s="164">
        <v>31031.6288671904</v>
      </c>
      <c r="AC34" s="164">
        <v>31765.274443242899</v>
      </c>
      <c r="AD34" s="164">
        <v>32398.874326722598</v>
      </c>
      <c r="AE34" s="164">
        <v>32944.096041602301</v>
      </c>
      <c r="AF34" s="164">
        <v>33411.832868255398</v>
      </c>
      <c r="AG34" s="164">
        <v>33812.058608129999</v>
      </c>
      <c r="AH34" s="164">
        <v>34153.768125663897</v>
      </c>
      <c r="AI34" s="164">
        <v>34444.977153222302</v>
      </c>
      <c r="AJ34" s="164">
        <v>34692.760922903501</v>
      </c>
      <c r="AK34" s="164">
        <v>34903.3164103706</v>
      </c>
      <c r="AL34" s="164">
        <v>35082.037227646397</v>
      </c>
    </row>
    <row r="35" spans="1:38" x14ac:dyDescent="0.35">
      <c r="A35" s="181"/>
      <c r="B35" s="71"/>
      <c r="C35" s="71"/>
      <c r="D35" s="182"/>
      <c r="E35" s="183"/>
      <c r="F35" s="183"/>
      <c r="G35" s="183"/>
      <c r="H35" s="183"/>
      <c r="I35" s="183"/>
      <c r="J35" s="183"/>
      <c r="K35" s="184"/>
      <c r="L35" s="184"/>
      <c r="M35" s="184"/>
      <c r="N35" s="184"/>
      <c r="O35" s="185"/>
      <c r="P35" s="185"/>
      <c r="Q35" s="185"/>
      <c r="R35" s="185"/>
      <c r="S35" s="186"/>
      <c r="T35" s="186"/>
      <c r="U35" s="186"/>
      <c r="V35" s="186"/>
      <c r="W35" s="186"/>
      <c r="X35" s="186"/>
      <c r="Y35" s="186"/>
      <c r="Z35" s="186"/>
      <c r="AA35" s="186"/>
      <c r="AB35" s="186"/>
      <c r="AC35" s="186"/>
      <c r="AD35" s="186"/>
      <c r="AE35" s="186"/>
      <c r="AF35" s="186"/>
      <c r="AG35" s="186"/>
      <c r="AH35" s="186"/>
      <c r="AI35" s="186"/>
      <c r="AJ35" s="186"/>
      <c r="AK35" s="186"/>
      <c r="AL35" s="186"/>
    </row>
    <row r="36" spans="1:38" ht="18.75" customHeight="1" x14ac:dyDescent="0.45">
      <c r="B36" s="51" t="s">
        <v>247</v>
      </c>
      <c r="C36" s="52"/>
      <c r="D36" s="31"/>
      <c r="E36" s="75"/>
      <c r="F36" s="75"/>
      <c r="G36" s="75"/>
      <c r="H36" s="75"/>
      <c r="I36" s="75"/>
      <c r="J36" s="75"/>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row>
    <row r="37" spans="1:38" ht="15.75" customHeight="1" x14ac:dyDescent="0.35">
      <c r="A37" s="83"/>
      <c r="B37" s="36" t="s">
        <v>248</v>
      </c>
      <c r="C37" s="78"/>
      <c r="D37" s="36"/>
      <c r="E37" s="79"/>
      <c r="F37" s="79"/>
      <c r="G37" s="79"/>
      <c r="H37" s="79"/>
      <c r="I37" s="79"/>
      <c r="J37" s="79"/>
      <c r="K37" s="188"/>
      <c r="L37" s="188"/>
      <c r="M37" s="188"/>
      <c r="N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row>
    <row r="38" spans="1:38" x14ac:dyDescent="0.35">
      <c r="A38" s="83"/>
      <c r="B38" s="8" t="s">
        <v>87</v>
      </c>
      <c r="D38" s="81" t="s">
        <v>88</v>
      </c>
      <c r="E38" s="53" t="s">
        <v>200</v>
      </c>
      <c r="F38" s="53" t="s">
        <v>201</v>
      </c>
      <c r="G38" s="53" t="s">
        <v>148</v>
      </c>
      <c r="H38" s="53" t="s">
        <v>41</v>
      </c>
      <c r="I38" s="53" t="s">
        <v>42</v>
      </c>
      <c r="J38" s="53" t="s">
        <v>43</v>
      </c>
      <c r="K38" s="190" t="s">
        <v>44</v>
      </c>
      <c r="L38" s="190" t="s">
        <v>45</v>
      </c>
      <c r="M38" s="190" t="s">
        <v>46</v>
      </c>
      <c r="N38" s="190" t="s">
        <v>47</v>
      </c>
      <c r="O38" s="190" t="s">
        <v>48</v>
      </c>
      <c r="P38" s="190" t="s">
        <v>49</v>
      </c>
      <c r="Q38" s="190" t="s">
        <v>50</v>
      </c>
      <c r="R38" s="190" t="s">
        <v>51</v>
      </c>
      <c r="S38" s="191" t="s">
        <v>52</v>
      </c>
      <c r="T38" s="190" t="s">
        <v>53</v>
      </c>
      <c r="U38" s="190" t="s">
        <v>54</v>
      </c>
      <c r="V38" s="190" t="s">
        <v>55</v>
      </c>
      <c r="W38" s="190" t="s">
        <v>56</v>
      </c>
      <c r="X38" s="190" t="s">
        <v>57</v>
      </c>
      <c r="Y38" s="190" t="s">
        <v>58</v>
      </c>
      <c r="Z38" s="190" t="s">
        <v>59</v>
      </c>
      <c r="AA38" s="190" t="s">
        <v>60</v>
      </c>
      <c r="AB38" s="190" t="s">
        <v>61</v>
      </c>
      <c r="AC38" s="190" t="s">
        <v>62</v>
      </c>
      <c r="AD38" s="190" t="s">
        <v>63</v>
      </c>
      <c r="AE38" s="190" t="s">
        <v>64</v>
      </c>
      <c r="AF38" s="190" t="s">
        <v>65</v>
      </c>
      <c r="AG38" s="190" t="s">
        <v>66</v>
      </c>
      <c r="AH38" s="190" t="s">
        <v>67</v>
      </c>
      <c r="AI38" s="190" t="s">
        <v>68</v>
      </c>
      <c r="AJ38" s="190" t="s">
        <v>69</v>
      </c>
      <c r="AK38" s="190" t="s">
        <v>70</v>
      </c>
      <c r="AL38" s="190" t="s">
        <v>71</v>
      </c>
    </row>
    <row r="39" spans="1:38" x14ac:dyDescent="0.35">
      <c r="A39" s="83" t="s">
        <v>120</v>
      </c>
      <c r="B39" s="84" t="s">
        <v>90</v>
      </c>
      <c r="C39" s="85"/>
      <c r="D39" s="86" t="s">
        <v>91</v>
      </c>
      <c r="E39" s="87"/>
      <c r="F39" s="87"/>
      <c r="G39" s="87"/>
      <c r="H39" s="87"/>
      <c r="I39" s="87"/>
      <c r="J39" s="56"/>
      <c r="K39" s="164">
        <v>1013.5540962219238</v>
      </c>
      <c r="L39" s="164">
        <v>354.08005118370056</v>
      </c>
      <c r="M39" s="164">
        <v>0</v>
      </c>
      <c r="N39" s="164">
        <v>0</v>
      </c>
      <c r="O39" s="192">
        <v>0</v>
      </c>
      <c r="P39" s="192">
        <v>2345.5742001533508</v>
      </c>
      <c r="Q39" s="192">
        <v>2579.2760848999023</v>
      </c>
      <c r="R39" s="192">
        <v>0</v>
      </c>
      <c r="S39" s="193">
        <v>0</v>
      </c>
      <c r="T39" s="192">
        <v>0</v>
      </c>
      <c r="U39" s="192">
        <v>0</v>
      </c>
      <c r="V39" s="192">
        <v>0</v>
      </c>
      <c r="W39" s="192">
        <v>0</v>
      </c>
      <c r="X39" s="192">
        <v>0</v>
      </c>
      <c r="Y39" s="192">
        <v>0</v>
      </c>
      <c r="Z39" s="192">
        <v>0</v>
      </c>
      <c r="AA39" s="192">
        <v>0</v>
      </c>
      <c r="AB39" s="192">
        <v>0</v>
      </c>
      <c r="AC39" s="192">
        <v>0</v>
      </c>
      <c r="AD39" s="192">
        <v>0</v>
      </c>
      <c r="AE39" s="192">
        <v>0</v>
      </c>
      <c r="AF39" s="192">
        <v>0</v>
      </c>
      <c r="AG39" s="192">
        <v>0</v>
      </c>
      <c r="AH39" s="192">
        <v>0</v>
      </c>
      <c r="AI39" s="192">
        <v>0</v>
      </c>
      <c r="AJ39" s="192">
        <v>0</v>
      </c>
      <c r="AK39" s="192">
        <v>0</v>
      </c>
      <c r="AL39" s="192">
        <v>0</v>
      </c>
    </row>
    <row r="40" spans="1:38" x14ac:dyDescent="0.35">
      <c r="A40" s="83" t="s">
        <v>249</v>
      </c>
      <c r="B40" s="84" t="s">
        <v>93</v>
      </c>
      <c r="C40" s="85"/>
      <c r="D40" s="89" t="s">
        <v>91</v>
      </c>
      <c r="E40" s="87"/>
      <c r="F40" s="87"/>
      <c r="G40" s="87"/>
      <c r="H40" s="87"/>
      <c r="I40" s="87"/>
      <c r="J40" s="354"/>
      <c r="K40" s="164">
        <v>3209.292471408844</v>
      </c>
      <c r="L40" s="164">
        <v>3222.7204442024231</v>
      </c>
      <c r="M40" s="164">
        <v>375.9840726852417</v>
      </c>
      <c r="N40" s="164">
        <v>0</v>
      </c>
      <c r="O40" s="192">
        <v>1110.0481748580933</v>
      </c>
      <c r="P40" s="192">
        <v>2987.1302247047424</v>
      </c>
      <c r="Q40" s="192">
        <v>3124.2484450340271</v>
      </c>
      <c r="R40" s="192">
        <v>0</v>
      </c>
      <c r="S40" s="193">
        <v>0</v>
      </c>
      <c r="T40" s="192">
        <v>0</v>
      </c>
      <c r="U40" s="192">
        <v>0</v>
      </c>
      <c r="V40" s="192">
        <v>0</v>
      </c>
      <c r="W40" s="192">
        <v>0</v>
      </c>
      <c r="X40" s="192">
        <v>0</v>
      </c>
      <c r="Y40" s="192">
        <v>0</v>
      </c>
      <c r="Z40" s="192">
        <v>0</v>
      </c>
      <c r="AA40" s="192">
        <v>0</v>
      </c>
      <c r="AB40" s="192">
        <v>0</v>
      </c>
      <c r="AC40" s="192">
        <v>0</v>
      </c>
      <c r="AD40" s="192">
        <v>0</v>
      </c>
      <c r="AE40" s="192">
        <v>0</v>
      </c>
      <c r="AF40" s="192">
        <v>0</v>
      </c>
      <c r="AG40" s="192">
        <v>0</v>
      </c>
      <c r="AH40" s="192">
        <v>0</v>
      </c>
      <c r="AI40" s="192">
        <v>0</v>
      </c>
      <c r="AJ40" s="192">
        <v>0</v>
      </c>
      <c r="AK40" s="192">
        <v>0</v>
      </c>
      <c r="AL40" s="192">
        <v>0</v>
      </c>
    </row>
    <row r="41" spans="1:38" x14ac:dyDescent="0.35">
      <c r="A41" s="83" t="s">
        <v>250</v>
      </c>
      <c r="B41" s="84" t="s">
        <v>95</v>
      </c>
      <c r="C41" s="85"/>
      <c r="D41" s="89" t="s">
        <v>91</v>
      </c>
      <c r="E41" s="87"/>
      <c r="F41" s="87"/>
      <c r="G41" s="87"/>
      <c r="H41" s="87"/>
      <c r="I41" s="87"/>
      <c r="J41" s="56"/>
      <c r="K41" s="164">
        <v>26793.80464553833</v>
      </c>
      <c r="L41" s="164">
        <v>37938.116226345301</v>
      </c>
      <c r="M41" s="164">
        <v>37169.332027435303</v>
      </c>
      <c r="N41" s="164">
        <v>36777.441024780273</v>
      </c>
      <c r="O41" s="192">
        <v>35816.226005554199</v>
      </c>
      <c r="P41" s="192">
        <v>39292.094230651855</v>
      </c>
      <c r="Q41" s="192">
        <v>35897.826910018921</v>
      </c>
      <c r="R41" s="192">
        <v>0</v>
      </c>
      <c r="S41" s="193">
        <v>0</v>
      </c>
      <c r="T41" s="192">
        <v>0</v>
      </c>
      <c r="U41" s="192">
        <v>0</v>
      </c>
      <c r="V41" s="192">
        <v>0</v>
      </c>
      <c r="W41" s="192">
        <v>0</v>
      </c>
      <c r="X41" s="192">
        <v>0</v>
      </c>
      <c r="Y41" s="192">
        <v>0</v>
      </c>
      <c r="Z41" s="192">
        <v>0</v>
      </c>
      <c r="AA41" s="192">
        <v>0</v>
      </c>
      <c r="AB41" s="192">
        <v>0</v>
      </c>
      <c r="AC41" s="192">
        <v>0</v>
      </c>
      <c r="AD41" s="192">
        <v>0</v>
      </c>
      <c r="AE41" s="192">
        <v>0</v>
      </c>
      <c r="AF41" s="192">
        <v>0</v>
      </c>
      <c r="AG41" s="192">
        <v>0</v>
      </c>
      <c r="AH41" s="192">
        <v>0</v>
      </c>
      <c r="AI41" s="192">
        <v>0</v>
      </c>
      <c r="AJ41" s="192">
        <v>0</v>
      </c>
      <c r="AK41" s="192">
        <v>0</v>
      </c>
      <c r="AL41" s="192">
        <v>0</v>
      </c>
    </row>
    <row r="42" spans="1:38" x14ac:dyDescent="0.35">
      <c r="A42" s="83" t="s">
        <v>251</v>
      </c>
      <c r="B42" s="84" t="s">
        <v>97</v>
      </c>
      <c r="C42" s="85"/>
      <c r="D42" s="89" t="s">
        <v>91</v>
      </c>
      <c r="E42" s="87"/>
      <c r="F42" s="87"/>
      <c r="G42" s="87"/>
      <c r="H42" s="87"/>
      <c r="I42" s="87"/>
      <c r="J42" s="355"/>
      <c r="K42" s="194">
        <v>24110.889256000519</v>
      </c>
      <c r="L42" s="194">
        <v>34696.352481842041</v>
      </c>
      <c r="M42" s="194">
        <v>35618.731498718262</v>
      </c>
      <c r="N42" s="194">
        <v>35140.716552734375</v>
      </c>
      <c r="O42" s="195">
        <v>33668.397903442383</v>
      </c>
      <c r="P42" s="195">
        <v>36936.481952667236</v>
      </c>
      <c r="Q42" s="195">
        <v>32130.34462928772</v>
      </c>
      <c r="R42" s="195">
        <v>0</v>
      </c>
      <c r="S42" s="196">
        <v>0</v>
      </c>
      <c r="T42" s="195">
        <v>0</v>
      </c>
      <c r="U42" s="195">
        <v>0</v>
      </c>
      <c r="V42" s="195">
        <v>0</v>
      </c>
      <c r="W42" s="195">
        <v>0</v>
      </c>
      <c r="X42" s="195">
        <v>0</v>
      </c>
      <c r="Y42" s="195">
        <v>0</v>
      </c>
      <c r="Z42" s="195">
        <v>0</v>
      </c>
      <c r="AA42" s="195">
        <v>0</v>
      </c>
      <c r="AB42" s="195">
        <v>0</v>
      </c>
      <c r="AC42" s="195">
        <v>0</v>
      </c>
      <c r="AD42" s="195">
        <v>0</v>
      </c>
      <c r="AE42" s="195">
        <v>0</v>
      </c>
      <c r="AF42" s="195">
        <v>0</v>
      </c>
      <c r="AG42" s="195">
        <v>0</v>
      </c>
      <c r="AH42" s="195">
        <v>0</v>
      </c>
      <c r="AI42" s="195">
        <v>0</v>
      </c>
      <c r="AJ42" s="195">
        <v>0</v>
      </c>
      <c r="AK42" s="195">
        <v>0</v>
      </c>
      <c r="AL42" s="195">
        <v>0</v>
      </c>
    </row>
    <row r="43" spans="1:38" x14ac:dyDescent="0.35">
      <c r="A43" s="83" t="s">
        <v>252</v>
      </c>
      <c r="B43" s="84" t="s">
        <v>99</v>
      </c>
      <c r="C43" s="85"/>
      <c r="D43" s="89" t="s">
        <v>91</v>
      </c>
      <c r="E43" s="87"/>
      <c r="F43" s="87"/>
      <c r="G43" s="87"/>
      <c r="H43" s="87"/>
      <c r="I43" s="87"/>
      <c r="J43" s="87"/>
      <c r="K43" s="164">
        <v>57448.94552230835</v>
      </c>
      <c r="L43" s="164">
        <v>57807.508945465088</v>
      </c>
      <c r="M43" s="164">
        <v>56259.366631507874</v>
      </c>
      <c r="N43" s="164">
        <v>55476.987317204475</v>
      </c>
      <c r="O43" s="192">
        <v>56791.690111160278</v>
      </c>
      <c r="P43" s="192">
        <v>57680.048942565918</v>
      </c>
      <c r="Q43" s="192">
        <v>55886.114358901978</v>
      </c>
      <c r="R43" s="192">
        <v>0</v>
      </c>
      <c r="S43" s="193">
        <v>0</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row>
    <row r="44" spans="1:38" x14ac:dyDescent="0.35">
      <c r="A44" s="83"/>
      <c r="D44" s="8"/>
      <c r="E44" s="92"/>
      <c r="F44" s="92"/>
      <c r="G44" s="92"/>
      <c r="H44" s="92"/>
      <c r="I44" s="92"/>
      <c r="J44" s="92"/>
      <c r="K44" s="197"/>
      <c r="L44" s="197"/>
      <c r="M44" s="197"/>
      <c r="N44" s="197"/>
      <c r="O44" s="198"/>
      <c r="P44" s="198"/>
      <c r="Q44" s="198"/>
      <c r="R44" s="198"/>
      <c r="S44" s="199"/>
      <c r="T44" s="199"/>
      <c r="U44" s="199"/>
      <c r="V44" s="199"/>
      <c r="W44" s="199"/>
      <c r="X44" s="199"/>
      <c r="Y44" s="199"/>
      <c r="Z44" s="199"/>
      <c r="AA44" s="199"/>
      <c r="AB44" s="199"/>
      <c r="AC44" s="199"/>
      <c r="AD44" s="199"/>
      <c r="AE44" s="199"/>
      <c r="AF44" s="199"/>
      <c r="AG44" s="199"/>
      <c r="AH44" s="199"/>
      <c r="AI44" s="199"/>
      <c r="AJ44" s="199"/>
      <c r="AK44" s="199"/>
      <c r="AL44" s="199"/>
    </row>
    <row r="45" spans="1:38" x14ac:dyDescent="0.35">
      <c r="A45" s="83"/>
      <c r="B45" s="36" t="s">
        <v>100</v>
      </c>
      <c r="C45" s="78"/>
      <c r="D45" s="36"/>
      <c r="E45" s="97"/>
      <c r="F45" s="97"/>
      <c r="G45" s="97"/>
      <c r="H45" s="97"/>
      <c r="I45" s="97"/>
      <c r="J45" s="97"/>
      <c r="K45" s="200"/>
      <c r="L45" s="200"/>
      <c r="M45" s="200"/>
      <c r="N45" s="200"/>
      <c r="O45" s="201"/>
      <c r="P45" s="201"/>
      <c r="Q45" s="201"/>
      <c r="R45" s="201"/>
      <c r="S45" s="202"/>
      <c r="T45" s="202"/>
      <c r="U45" s="202"/>
      <c r="V45" s="202"/>
      <c r="W45" s="202"/>
      <c r="X45" s="202"/>
      <c r="Y45" s="202"/>
      <c r="Z45" s="202"/>
      <c r="AA45" s="202"/>
      <c r="AB45" s="202"/>
      <c r="AC45" s="202"/>
      <c r="AD45" s="202"/>
      <c r="AE45" s="202"/>
      <c r="AF45" s="202"/>
      <c r="AG45" s="202"/>
      <c r="AH45" s="202"/>
      <c r="AI45" s="202"/>
      <c r="AJ45" s="202"/>
      <c r="AK45" s="202"/>
      <c r="AL45" s="202"/>
    </row>
    <row r="46" spans="1:38" x14ac:dyDescent="0.35">
      <c r="A46" s="83"/>
      <c r="B46" s="8" t="s">
        <v>101</v>
      </c>
      <c r="D46" s="81" t="s">
        <v>88</v>
      </c>
      <c r="E46" s="53" t="s">
        <v>200</v>
      </c>
      <c r="F46" s="53" t="s">
        <v>201</v>
      </c>
      <c r="G46" s="53" t="s">
        <v>148</v>
      </c>
      <c r="H46" s="53" t="s">
        <v>41</v>
      </c>
      <c r="I46" s="53" t="s">
        <v>42</v>
      </c>
      <c r="J46" s="53" t="s">
        <v>43</v>
      </c>
      <c r="K46" s="190" t="s">
        <v>44</v>
      </c>
      <c r="L46" s="190" t="s">
        <v>45</v>
      </c>
      <c r="M46" s="190" t="s">
        <v>46</v>
      </c>
      <c r="N46" s="190" t="s">
        <v>47</v>
      </c>
      <c r="O46" s="190" t="s">
        <v>48</v>
      </c>
      <c r="P46" s="190" t="s">
        <v>49</v>
      </c>
      <c r="Q46" s="190" t="s">
        <v>50</v>
      </c>
      <c r="R46" s="190" t="s">
        <v>51</v>
      </c>
      <c r="S46" s="191" t="s">
        <v>52</v>
      </c>
      <c r="T46" s="190" t="s">
        <v>53</v>
      </c>
      <c r="U46" s="190" t="s">
        <v>54</v>
      </c>
      <c r="V46" s="190" t="s">
        <v>55</v>
      </c>
      <c r="W46" s="190" t="s">
        <v>56</v>
      </c>
      <c r="X46" s="190" t="s">
        <v>57</v>
      </c>
      <c r="Y46" s="190" t="s">
        <v>58</v>
      </c>
      <c r="Z46" s="190" t="s">
        <v>59</v>
      </c>
      <c r="AA46" s="190" t="s">
        <v>60</v>
      </c>
      <c r="AB46" s="190" t="s">
        <v>61</v>
      </c>
      <c r="AC46" s="190" t="s">
        <v>62</v>
      </c>
      <c r="AD46" s="190" t="s">
        <v>63</v>
      </c>
      <c r="AE46" s="190" t="s">
        <v>64</v>
      </c>
      <c r="AF46" s="190" t="s">
        <v>65</v>
      </c>
      <c r="AG46" s="190" t="s">
        <v>66</v>
      </c>
      <c r="AH46" s="190" t="s">
        <v>67</v>
      </c>
      <c r="AI46" s="190" t="s">
        <v>68</v>
      </c>
      <c r="AJ46" s="190" t="s">
        <v>69</v>
      </c>
      <c r="AK46" s="190" t="s">
        <v>70</v>
      </c>
      <c r="AL46" s="190" t="s">
        <v>71</v>
      </c>
    </row>
    <row r="47" spans="1:38" x14ac:dyDescent="0.35">
      <c r="A47" s="83" t="s">
        <v>253</v>
      </c>
      <c r="B47" s="84" t="s">
        <v>103</v>
      </c>
      <c r="C47" s="101"/>
      <c r="D47" s="102" t="s">
        <v>104</v>
      </c>
      <c r="E47" s="87"/>
      <c r="F47" s="87"/>
      <c r="G47" s="87"/>
      <c r="H47" s="87"/>
      <c r="I47" s="87"/>
      <c r="J47" s="56"/>
      <c r="K47" s="203">
        <v>319438.82262706757</v>
      </c>
      <c r="L47" s="203">
        <v>333769.38199996948</v>
      </c>
      <c r="M47" s="203">
        <v>73502.616405487061</v>
      </c>
      <c r="N47" s="203">
        <v>0</v>
      </c>
      <c r="O47" s="204">
        <v>0</v>
      </c>
      <c r="P47" s="204">
        <v>0</v>
      </c>
      <c r="Q47" s="204">
        <v>0</v>
      </c>
      <c r="R47" s="204">
        <v>0</v>
      </c>
      <c r="S47" s="205">
        <v>0</v>
      </c>
      <c r="T47" s="204">
        <v>0</v>
      </c>
      <c r="U47" s="204">
        <v>0</v>
      </c>
      <c r="V47" s="204">
        <v>0</v>
      </c>
      <c r="W47" s="204">
        <v>0</v>
      </c>
      <c r="X47" s="204">
        <v>0</v>
      </c>
      <c r="Y47" s="204">
        <v>0</v>
      </c>
      <c r="Z47" s="204">
        <v>0</v>
      </c>
      <c r="AA47" s="204">
        <v>0</v>
      </c>
      <c r="AB47" s="204">
        <v>0</v>
      </c>
      <c r="AC47" s="204">
        <v>0</v>
      </c>
      <c r="AD47" s="204">
        <v>0</v>
      </c>
      <c r="AE47" s="204">
        <v>0</v>
      </c>
      <c r="AF47" s="204">
        <v>0</v>
      </c>
      <c r="AG47" s="204">
        <v>0</v>
      </c>
      <c r="AH47" s="204">
        <v>0</v>
      </c>
      <c r="AI47" s="204">
        <v>0</v>
      </c>
      <c r="AJ47" s="204">
        <v>0</v>
      </c>
      <c r="AK47" s="204">
        <v>0</v>
      </c>
      <c r="AL47" s="204">
        <v>0</v>
      </c>
    </row>
    <row r="48" spans="1:38" x14ac:dyDescent="0.35">
      <c r="A48" s="83" t="s">
        <v>254</v>
      </c>
      <c r="B48" s="84" t="s">
        <v>106</v>
      </c>
      <c r="C48" s="101"/>
      <c r="D48" s="102" t="s">
        <v>91</v>
      </c>
      <c r="E48" s="87"/>
      <c r="F48" s="87"/>
      <c r="G48" s="87"/>
      <c r="H48" s="87"/>
      <c r="I48" s="87"/>
      <c r="J48" s="354"/>
      <c r="K48" s="206">
        <v>0</v>
      </c>
      <c r="L48" s="206">
        <v>0</v>
      </c>
      <c r="M48" s="164">
        <v>186642.82035827637</v>
      </c>
      <c r="N48" s="164">
        <v>342781.88037872314</v>
      </c>
      <c r="O48" s="192">
        <v>138389.11533355713</v>
      </c>
      <c r="P48" s="192">
        <v>0</v>
      </c>
      <c r="Q48" s="192">
        <v>0</v>
      </c>
      <c r="R48" s="192">
        <v>0</v>
      </c>
      <c r="S48" s="193">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0</v>
      </c>
      <c r="AL48" s="192">
        <v>0</v>
      </c>
    </row>
    <row r="49" spans="1:38" x14ac:dyDescent="0.35">
      <c r="A49" s="83" t="s">
        <v>255</v>
      </c>
      <c r="B49" s="84" t="s">
        <v>108</v>
      </c>
      <c r="C49" s="101"/>
      <c r="D49" s="102" t="s">
        <v>91</v>
      </c>
      <c r="E49" s="87"/>
      <c r="F49" s="87"/>
      <c r="G49" s="87"/>
      <c r="H49" s="87"/>
      <c r="I49" s="87"/>
      <c r="J49" s="56"/>
      <c r="K49" s="164">
        <v>94392.001152038574</v>
      </c>
      <c r="L49" s="164">
        <v>99751.999855041504</v>
      </c>
      <c r="M49" s="164">
        <v>82816.000938415527</v>
      </c>
      <c r="N49" s="164">
        <v>70415.999889373779</v>
      </c>
      <c r="O49" s="192">
        <v>76711.999893188477</v>
      </c>
      <c r="P49" s="192">
        <v>74656.000137329102</v>
      </c>
      <c r="Q49" s="192">
        <v>70362.000465393066</v>
      </c>
      <c r="R49" s="192">
        <v>0</v>
      </c>
      <c r="S49" s="193">
        <v>0</v>
      </c>
      <c r="T49" s="192">
        <v>0</v>
      </c>
      <c r="U49" s="192">
        <v>0</v>
      </c>
      <c r="V49" s="192">
        <v>0</v>
      </c>
      <c r="W49" s="192">
        <v>0</v>
      </c>
      <c r="X49" s="192">
        <v>0</v>
      </c>
      <c r="Y49" s="192">
        <v>0</v>
      </c>
      <c r="Z49" s="192">
        <v>0</v>
      </c>
      <c r="AA49" s="192">
        <v>0</v>
      </c>
      <c r="AB49" s="192">
        <v>0</v>
      </c>
      <c r="AC49" s="192">
        <v>0</v>
      </c>
      <c r="AD49" s="192">
        <v>0</v>
      </c>
      <c r="AE49" s="192">
        <v>0</v>
      </c>
      <c r="AF49" s="192">
        <v>0</v>
      </c>
      <c r="AG49" s="192">
        <v>0</v>
      </c>
      <c r="AH49" s="192">
        <v>0</v>
      </c>
      <c r="AI49" s="192">
        <v>0</v>
      </c>
      <c r="AJ49" s="192">
        <v>0</v>
      </c>
      <c r="AK49" s="192">
        <v>0</v>
      </c>
      <c r="AL49" s="192">
        <v>0</v>
      </c>
    </row>
    <row r="50" spans="1:38" x14ac:dyDescent="0.35">
      <c r="A50" s="83" t="s">
        <v>256</v>
      </c>
      <c r="B50" s="84" t="s">
        <v>110</v>
      </c>
      <c r="C50" s="101"/>
      <c r="D50" s="102" t="s">
        <v>111</v>
      </c>
      <c r="E50" s="87"/>
      <c r="F50" s="87"/>
      <c r="G50" s="87"/>
      <c r="H50" s="87"/>
      <c r="I50" s="87"/>
      <c r="J50" s="355"/>
      <c r="K50" s="164">
        <v>43072.621822357178</v>
      </c>
      <c r="L50" s="164">
        <v>43191.424608230591</v>
      </c>
      <c r="M50" s="164">
        <v>43163.821458816528</v>
      </c>
      <c r="N50" s="164">
        <v>43163.822889328003</v>
      </c>
      <c r="O50" s="192">
        <v>43178.862810134888</v>
      </c>
      <c r="P50" s="192">
        <v>42205.122947692871</v>
      </c>
      <c r="Q50" s="192">
        <v>42692.033529281616</v>
      </c>
      <c r="R50" s="192">
        <v>42176.255226135254</v>
      </c>
      <c r="S50" s="193">
        <v>42677.291631698608</v>
      </c>
      <c r="T50" s="192">
        <v>43272.032737731934</v>
      </c>
      <c r="U50" s="192">
        <v>42872.702121734619</v>
      </c>
      <c r="V50" s="192">
        <v>43022.572040557861</v>
      </c>
      <c r="W50" s="192">
        <v>43072.623014450073</v>
      </c>
      <c r="X50" s="192">
        <v>43282.621622085571</v>
      </c>
      <c r="Y50" s="192">
        <v>43163.822889328003</v>
      </c>
      <c r="Z50" s="192">
        <v>43178.862810134888</v>
      </c>
      <c r="AA50" s="192">
        <v>43158.142328262329</v>
      </c>
      <c r="AB50" s="192">
        <v>43090.862512588501</v>
      </c>
      <c r="AC50" s="192">
        <v>43163.824319839478</v>
      </c>
      <c r="AD50" s="192">
        <v>43163.821458816528</v>
      </c>
      <c r="AE50" s="192">
        <v>43184.543609619141</v>
      </c>
      <c r="AF50" s="192">
        <v>43271.261692047119</v>
      </c>
      <c r="AG50" s="192">
        <v>43063.261985778809</v>
      </c>
      <c r="AH50" s="192">
        <v>43072.623014450073</v>
      </c>
      <c r="AI50" s="192">
        <v>43163.824319839478</v>
      </c>
      <c r="AJ50" s="192">
        <v>43282.622814178467</v>
      </c>
      <c r="AK50" s="192">
        <v>43178.862810134888</v>
      </c>
      <c r="AL50" s="192">
        <v>43158.142328262329</v>
      </c>
    </row>
    <row r="51" spans="1:38" x14ac:dyDescent="0.35">
      <c r="A51" s="83" t="s">
        <v>257</v>
      </c>
      <c r="B51" s="84" t="s">
        <v>113</v>
      </c>
      <c r="C51" s="101"/>
      <c r="D51" s="102" t="s">
        <v>114</v>
      </c>
      <c r="E51" s="87"/>
      <c r="F51" s="87"/>
      <c r="G51" s="87"/>
      <c r="H51" s="87"/>
      <c r="I51" s="87"/>
      <c r="J51" s="87"/>
      <c r="K51" s="164">
        <v>65698.988914489746</v>
      </c>
      <c r="L51" s="164">
        <v>65204.474449157715</v>
      </c>
      <c r="M51" s="164">
        <v>65003.661155700684</v>
      </c>
      <c r="N51" s="164">
        <v>64706.589221954346</v>
      </c>
      <c r="O51" s="192">
        <v>63937.167406082153</v>
      </c>
      <c r="P51" s="192">
        <v>63674.922704696655</v>
      </c>
      <c r="Q51" s="192">
        <v>63465.012788772583</v>
      </c>
      <c r="R51" s="192">
        <v>62579.651117324829</v>
      </c>
      <c r="S51" s="193">
        <v>63235.611200332642</v>
      </c>
      <c r="T51" s="192">
        <v>63687.484979629517</v>
      </c>
      <c r="U51" s="192">
        <v>63053.955078125</v>
      </c>
      <c r="V51" s="192">
        <v>63271.731376647949</v>
      </c>
      <c r="W51" s="192">
        <v>63434.858083724976</v>
      </c>
      <c r="X51" s="192">
        <v>63087.521553039551</v>
      </c>
      <c r="Y51" s="192">
        <v>62734.01403427124</v>
      </c>
      <c r="Z51" s="192">
        <v>62942.792654037476</v>
      </c>
      <c r="AA51" s="192">
        <v>62817.523241043091</v>
      </c>
      <c r="AB51" s="192">
        <v>63033.199548721313</v>
      </c>
      <c r="AC51" s="192">
        <v>62938.235759735107</v>
      </c>
      <c r="AD51" s="192">
        <v>63206.703662872314</v>
      </c>
      <c r="AE51" s="192">
        <v>62847.757816314697</v>
      </c>
      <c r="AF51" s="192">
        <v>63359.392404556274</v>
      </c>
      <c r="AG51" s="192">
        <v>47704.923033714294</v>
      </c>
      <c r="AH51" s="192">
        <v>24872.605383396149</v>
      </c>
      <c r="AI51" s="192">
        <v>16814.192771911621</v>
      </c>
      <c r="AJ51" s="192">
        <v>0</v>
      </c>
      <c r="AK51" s="192">
        <v>0</v>
      </c>
      <c r="AL51" s="192">
        <v>0</v>
      </c>
    </row>
    <row r="52" spans="1:38" x14ac:dyDescent="0.35">
      <c r="A52" s="83" t="s">
        <v>258</v>
      </c>
      <c r="B52" s="84" t="s">
        <v>115</v>
      </c>
      <c r="C52" s="101"/>
      <c r="D52" s="102" t="s">
        <v>116</v>
      </c>
      <c r="E52" s="87"/>
      <c r="F52" s="87"/>
      <c r="G52" s="87"/>
      <c r="H52" s="87"/>
      <c r="I52" s="87"/>
      <c r="J52" s="87"/>
      <c r="K52" s="164">
        <v>0</v>
      </c>
      <c r="L52" s="164">
        <v>0</v>
      </c>
      <c r="M52" s="164">
        <v>0</v>
      </c>
      <c r="N52" s="164">
        <v>0</v>
      </c>
      <c r="O52" s="192">
        <v>19382.12925195694</v>
      </c>
      <c r="P52" s="192">
        <v>22549.775242805481</v>
      </c>
      <c r="Q52" s="192">
        <v>23963.695526123047</v>
      </c>
      <c r="R52" s="192">
        <v>23560.140252113342</v>
      </c>
      <c r="S52" s="193">
        <v>22478.574395179749</v>
      </c>
      <c r="T52" s="192">
        <v>20050.963044166565</v>
      </c>
      <c r="U52" s="192">
        <v>18869.682967662811</v>
      </c>
      <c r="V52" s="192">
        <v>17362.998008728027</v>
      </c>
      <c r="W52" s="192">
        <v>15807.918787002563</v>
      </c>
      <c r="X52" s="192">
        <v>10914.894282817841</v>
      </c>
      <c r="Y52" s="192">
        <v>9129.8311948776245</v>
      </c>
      <c r="Z52" s="192">
        <v>9069.870263338089</v>
      </c>
      <c r="AA52" s="192">
        <v>9775.0193476676941</v>
      </c>
      <c r="AB52" s="192">
        <v>9350.2069413661957</v>
      </c>
      <c r="AC52" s="192">
        <v>8979.4092774391174</v>
      </c>
      <c r="AD52" s="192">
        <v>8458.1224322319031</v>
      </c>
      <c r="AE52" s="192">
        <v>8605.6782901287079</v>
      </c>
      <c r="AF52" s="192">
        <v>8479.7492027282715</v>
      </c>
      <c r="AG52" s="192">
        <v>8286.0102653503418</v>
      </c>
      <c r="AH52" s="192">
        <v>8198.5179036855698</v>
      </c>
      <c r="AI52" s="192">
        <v>0</v>
      </c>
      <c r="AJ52" s="192">
        <v>0</v>
      </c>
      <c r="AK52" s="192">
        <v>0</v>
      </c>
      <c r="AL52" s="192">
        <v>0</v>
      </c>
    </row>
    <row r="53" spans="1:38" x14ac:dyDescent="0.35">
      <c r="A53" s="83">
        <v>12</v>
      </c>
      <c r="B53" s="111" t="s">
        <v>259</v>
      </c>
      <c r="C53" s="129"/>
      <c r="D53" s="207"/>
      <c r="E53" s="208">
        <f t="shared" ref="E53:AL53" si="1">SUM(E39:E43,E47:E52)</f>
        <v>0</v>
      </c>
      <c r="F53" s="208">
        <f t="shared" si="1"/>
        <v>0</v>
      </c>
      <c r="G53" s="208">
        <f t="shared" si="1"/>
        <v>0</v>
      </c>
      <c r="H53" s="208">
        <f t="shared" si="1"/>
        <v>0</v>
      </c>
      <c r="I53" s="208">
        <f t="shared" si="1"/>
        <v>0</v>
      </c>
      <c r="J53" s="208">
        <f t="shared" ref="J53" si="2">SUM(J36:J42,J46:J52)</f>
        <v>0</v>
      </c>
      <c r="K53" s="210">
        <f t="shared" si="1"/>
        <v>635178.92050743103</v>
      </c>
      <c r="L53" s="209">
        <f t="shared" si="1"/>
        <v>675936.05906143785</v>
      </c>
      <c r="M53" s="209">
        <f t="shared" si="1"/>
        <v>580552.33454704285</v>
      </c>
      <c r="N53" s="209">
        <f t="shared" si="1"/>
        <v>648463.4372740984</v>
      </c>
      <c r="O53" s="209">
        <f t="shared" si="1"/>
        <v>468985.63688993454</v>
      </c>
      <c r="P53" s="209">
        <f t="shared" si="1"/>
        <v>342327.15058326721</v>
      </c>
      <c r="Q53" s="209">
        <f t="shared" si="1"/>
        <v>330100.55273771286</v>
      </c>
      <c r="R53" s="209">
        <f t="shared" si="1"/>
        <v>128316.04659557343</v>
      </c>
      <c r="S53" s="210">
        <f t="shared" si="1"/>
        <v>128391.477227211</v>
      </c>
      <c r="T53" s="209">
        <f t="shared" si="1"/>
        <v>127010.48076152802</v>
      </c>
      <c r="U53" s="209">
        <f t="shared" si="1"/>
        <v>124796.34016752243</v>
      </c>
      <c r="V53" s="209">
        <f t="shared" si="1"/>
        <v>123657.30142593384</v>
      </c>
      <c r="W53" s="209">
        <f t="shared" si="1"/>
        <v>122315.39988517761</v>
      </c>
      <c r="X53" s="209">
        <f t="shared" si="1"/>
        <v>117285.03745794296</v>
      </c>
      <c r="Y53" s="209">
        <f t="shared" si="1"/>
        <v>115027.66811847687</v>
      </c>
      <c r="Z53" s="209">
        <f t="shared" si="1"/>
        <v>115191.52572751045</v>
      </c>
      <c r="AA53" s="209">
        <f t="shared" si="1"/>
        <v>115750.68491697311</v>
      </c>
      <c r="AB53" s="209">
        <f t="shared" si="1"/>
        <v>115474.26900267601</v>
      </c>
      <c r="AC53" s="209">
        <f t="shared" si="1"/>
        <v>115081.4693570137</v>
      </c>
      <c r="AD53" s="209">
        <f t="shared" si="1"/>
        <v>114828.64755392075</v>
      </c>
      <c r="AE53" s="209">
        <f t="shared" si="1"/>
        <v>114637.97971606255</v>
      </c>
      <c r="AF53" s="209">
        <f t="shared" si="1"/>
        <v>115110.40329933167</v>
      </c>
      <c r="AG53" s="209">
        <f t="shared" si="1"/>
        <v>99054.195284843445</v>
      </c>
      <c r="AH53" s="209">
        <f t="shared" si="1"/>
        <v>76143.746301531792</v>
      </c>
      <c r="AI53" s="209">
        <f t="shared" si="1"/>
        <v>59978.017091751099</v>
      </c>
      <c r="AJ53" s="209">
        <f t="shared" si="1"/>
        <v>43282.622814178467</v>
      </c>
      <c r="AK53" s="209">
        <f t="shared" si="1"/>
        <v>43178.862810134888</v>
      </c>
      <c r="AL53" s="209">
        <f t="shared" si="1"/>
        <v>43158.142328262329</v>
      </c>
    </row>
    <row r="54" spans="1:38" x14ac:dyDescent="0.35">
      <c r="A54" s="83"/>
      <c r="B54" s="78"/>
      <c r="C54" s="78"/>
      <c r="D54" s="36"/>
      <c r="E54" s="211"/>
      <c r="F54" s="211"/>
      <c r="G54" s="211"/>
      <c r="H54" s="211"/>
      <c r="I54" s="211"/>
      <c r="J54" s="211"/>
      <c r="K54" s="212"/>
      <c r="L54" s="212"/>
      <c r="M54" s="212"/>
      <c r="N54" s="212"/>
      <c r="O54" s="212"/>
      <c r="P54" s="212"/>
      <c r="Q54" s="212"/>
      <c r="R54" s="212"/>
      <c r="S54" s="213"/>
      <c r="T54" s="213"/>
      <c r="U54" s="213"/>
      <c r="V54" s="213"/>
      <c r="W54" s="213"/>
      <c r="X54" s="213"/>
      <c r="Y54" s="213"/>
      <c r="Z54" s="213"/>
      <c r="AA54" s="213"/>
      <c r="AB54" s="213"/>
      <c r="AC54" s="213"/>
      <c r="AD54" s="213"/>
      <c r="AE54" s="213"/>
      <c r="AF54" s="213"/>
      <c r="AG54" s="213"/>
      <c r="AH54" s="213"/>
      <c r="AI54" s="213"/>
      <c r="AJ54" s="213"/>
      <c r="AK54" s="213"/>
      <c r="AL54" s="213"/>
    </row>
    <row r="55" spans="1:38" x14ac:dyDescent="0.35">
      <c r="A55" s="83"/>
      <c r="B55" s="36" t="s">
        <v>260</v>
      </c>
      <c r="C55" s="78"/>
      <c r="D55" s="8"/>
      <c r="E55" s="118"/>
      <c r="F55" s="118"/>
      <c r="G55" s="118"/>
      <c r="H55" s="118"/>
      <c r="I55" s="118"/>
      <c r="J55" s="118"/>
      <c r="K55" s="214"/>
      <c r="L55" s="214"/>
      <c r="M55" s="214"/>
      <c r="N55" s="214"/>
      <c r="O55" s="201"/>
      <c r="P55" s="201"/>
      <c r="Q55" s="201"/>
      <c r="R55" s="201"/>
      <c r="S55" s="202"/>
      <c r="T55" s="202"/>
      <c r="U55" s="202"/>
      <c r="V55" s="202"/>
      <c r="W55" s="202"/>
      <c r="X55" s="202"/>
      <c r="Y55" s="202"/>
      <c r="Z55" s="202"/>
      <c r="AA55" s="202"/>
      <c r="AB55" s="202"/>
      <c r="AC55" s="202"/>
      <c r="AD55" s="202"/>
      <c r="AE55" s="202"/>
      <c r="AF55" s="202"/>
      <c r="AG55" s="202"/>
      <c r="AH55" s="202"/>
      <c r="AI55" s="202"/>
      <c r="AJ55" s="202"/>
      <c r="AK55" s="202"/>
      <c r="AL55" s="202"/>
    </row>
    <row r="56" spans="1:38" x14ac:dyDescent="0.35">
      <c r="A56" s="83"/>
      <c r="B56" s="8" t="s">
        <v>119</v>
      </c>
      <c r="D56" s="81" t="s">
        <v>88</v>
      </c>
      <c r="E56" s="53" t="s">
        <v>200</v>
      </c>
      <c r="F56" s="53" t="s">
        <v>201</v>
      </c>
      <c r="G56" s="53" t="s">
        <v>148</v>
      </c>
      <c r="H56" s="53" t="s">
        <v>41</v>
      </c>
      <c r="I56" s="53" t="s">
        <v>42</v>
      </c>
      <c r="J56" s="53" t="s">
        <v>43</v>
      </c>
      <c r="K56" s="190" t="s">
        <v>44</v>
      </c>
      <c r="L56" s="190" t="s">
        <v>45</v>
      </c>
      <c r="M56" s="190" t="s">
        <v>46</v>
      </c>
      <c r="N56" s="190" t="s">
        <v>47</v>
      </c>
      <c r="O56" s="190" t="s">
        <v>48</v>
      </c>
      <c r="P56" s="190" t="s">
        <v>49</v>
      </c>
      <c r="Q56" s="190" t="s">
        <v>50</v>
      </c>
      <c r="R56" s="190" t="s">
        <v>51</v>
      </c>
      <c r="S56" s="191" t="s">
        <v>52</v>
      </c>
      <c r="T56" s="190" t="s">
        <v>53</v>
      </c>
      <c r="U56" s="190" t="s">
        <v>54</v>
      </c>
      <c r="V56" s="190" t="s">
        <v>55</v>
      </c>
      <c r="W56" s="190" t="s">
        <v>56</v>
      </c>
      <c r="X56" s="190" t="s">
        <v>57</v>
      </c>
      <c r="Y56" s="190" t="s">
        <v>58</v>
      </c>
      <c r="Z56" s="190" t="s">
        <v>59</v>
      </c>
      <c r="AA56" s="190" t="s">
        <v>60</v>
      </c>
      <c r="AB56" s="190" t="s">
        <v>61</v>
      </c>
      <c r="AC56" s="190" t="s">
        <v>62</v>
      </c>
      <c r="AD56" s="190" t="s">
        <v>63</v>
      </c>
      <c r="AE56" s="190" t="s">
        <v>64</v>
      </c>
      <c r="AF56" s="190" t="s">
        <v>65</v>
      </c>
      <c r="AG56" s="190" t="s">
        <v>66</v>
      </c>
      <c r="AH56" s="190" t="s">
        <v>67</v>
      </c>
      <c r="AI56" s="190" t="s">
        <v>68</v>
      </c>
      <c r="AJ56" s="190" t="s">
        <v>69</v>
      </c>
      <c r="AK56" s="190" t="s">
        <v>70</v>
      </c>
      <c r="AL56" s="190" t="s">
        <v>71</v>
      </c>
    </row>
    <row r="57" spans="1:38" x14ac:dyDescent="0.35">
      <c r="A57" s="83" t="s">
        <v>261</v>
      </c>
      <c r="B57" s="84"/>
      <c r="C57" s="101"/>
      <c r="D57" s="215"/>
      <c r="E57" s="87"/>
      <c r="F57" s="103"/>
      <c r="G57" s="103"/>
      <c r="H57" s="103"/>
      <c r="I57" s="103"/>
      <c r="J57" s="103"/>
      <c r="K57" s="216"/>
      <c r="L57" s="216"/>
      <c r="M57" s="216"/>
      <c r="N57" s="216"/>
      <c r="O57" s="216"/>
      <c r="P57" s="216"/>
      <c r="Q57" s="216"/>
      <c r="R57" s="216"/>
      <c r="S57" s="217"/>
      <c r="T57" s="218"/>
      <c r="U57" s="218"/>
      <c r="V57" s="218"/>
      <c r="W57" s="218"/>
      <c r="X57" s="218"/>
      <c r="Y57" s="218"/>
      <c r="Z57" s="218"/>
      <c r="AA57" s="218"/>
      <c r="AB57" s="218"/>
      <c r="AC57" s="218"/>
      <c r="AD57" s="218"/>
      <c r="AE57" s="218"/>
      <c r="AF57" s="218"/>
      <c r="AG57" s="218"/>
      <c r="AH57" s="218"/>
      <c r="AI57" s="218"/>
      <c r="AJ57" s="218"/>
      <c r="AK57" s="218"/>
      <c r="AL57" s="218"/>
    </row>
    <row r="58" spans="1:38" x14ac:dyDescent="0.35">
      <c r="A58" s="83"/>
      <c r="B58" s="219"/>
      <c r="C58" s="219"/>
      <c r="D58" s="220"/>
      <c r="E58" s="221"/>
      <c r="F58" s="221"/>
      <c r="G58" s="221"/>
      <c r="H58" s="221"/>
      <c r="I58" s="221"/>
      <c r="J58" s="221"/>
      <c r="K58" s="222"/>
      <c r="L58" s="222"/>
      <c r="M58" s="222"/>
      <c r="N58" s="222"/>
      <c r="O58" s="223"/>
      <c r="P58" s="223"/>
      <c r="Q58" s="223"/>
      <c r="R58" s="223"/>
      <c r="S58" s="224"/>
      <c r="T58" s="224"/>
      <c r="U58" s="224"/>
      <c r="V58" s="224"/>
      <c r="W58" s="224"/>
      <c r="X58" s="224"/>
      <c r="Y58" s="224"/>
      <c r="Z58" s="224"/>
      <c r="AA58" s="224"/>
      <c r="AB58" s="224"/>
      <c r="AC58" s="224"/>
      <c r="AD58" s="224"/>
      <c r="AE58" s="224"/>
      <c r="AF58" s="224"/>
      <c r="AG58" s="224"/>
      <c r="AH58" s="224"/>
      <c r="AI58" s="224"/>
      <c r="AJ58" s="224"/>
      <c r="AK58" s="224"/>
      <c r="AL58" s="224"/>
    </row>
    <row r="59" spans="1:38" x14ac:dyDescent="0.35">
      <c r="A59" s="83"/>
      <c r="B59" s="225"/>
      <c r="C59" s="225"/>
      <c r="D59" s="226"/>
      <c r="E59" s="227"/>
      <c r="F59" s="227"/>
      <c r="G59" s="227"/>
      <c r="H59" s="227"/>
      <c r="I59" s="227"/>
      <c r="J59" s="227"/>
      <c r="K59" s="228"/>
      <c r="L59" s="228"/>
      <c r="M59" s="228"/>
      <c r="N59" s="228"/>
      <c r="O59" s="229"/>
      <c r="P59" s="229"/>
      <c r="Q59" s="229"/>
      <c r="R59" s="229"/>
      <c r="S59" s="230"/>
      <c r="T59" s="230"/>
      <c r="U59" s="230"/>
      <c r="V59" s="230"/>
      <c r="W59" s="230"/>
      <c r="X59" s="230"/>
      <c r="Y59" s="230"/>
      <c r="Z59" s="230"/>
      <c r="AA59" s="230"/>
      <c r="AB59" s="230"/>
      <c r="AC59" s="230"/>
      <c r="AD59" s="230"/>
      <c r="AE59" s="230"/>
      <c r="AF59" s="230"/>
      <c r="AG59" s="230"/>
      <c r="AH59" s="230"/>
      <c r="AI59" s="230"/>
      <c r="AJ59" s="230"/>
      <c r="AK59" s="230"/>
      <c r="AL59" s="230"/>
    </row>
    <row r="60" spans="1:38" x14ac:dyDescent="0.35">
      <c r="A60" s="83"/>
      <c r="D60" s="8"/>
      <c r="E60" s="118"/>
      <c r="F60" s="118"/>
      <c r="G60" s="118"/>
      <c r="H60" s="118"/>
      <c r="I60" s="118"/>
      <c r="J60" s="118"/>
      <c r="K60" s="214"/>
      <c r="L60" s="214"/>
      <c r="M60" s="214"/>
      <c r="N60" s="214"/>
      <c r="O60" s="201"/>
      <c r="P60" s="201"/>
      <c r="Q60" s="201"/>
      <c r="R60" s="201"/>
      <c r="S60" s="202"/>
      <c r="T60" s="202"/>
      <c r="U60" s="202"/>
      <c r="V60" s="202"/>
      <c r="W60" s="202"/>
      <c r="X60" s="202"/>
      <c r="Y60" s="202"/>
      <c r="Z60" s="202"/>
      <c r="AA60" s="202"/>
      <c r="AB60" s="202"/>
      <c r="AC60" s="202"/>
      <c r="AD60" s="202"/>
      <c r="AE60" s="202"/>
      <c r="AF60" s="202"/>
      <c r="AG60" s="202"/>
      <c r="AH60" s="202"/>
      <c r="AI60" s="202"/>
      <c r="AJ60" s="202"/>
      <c r="AK60" s="202"/>
      <c r="AL60" s="202"/>
    </row>
    <row r="61" spans="1:38" x14ac:dyDescent="0.35">
      <c r="A61" s="83"/>
      <c r="B61" s="36" t="s">
        <v>121</v>
      </c>
      <c r="D61" s="36"/>
      <c r="E61" s="97"/>
      <c r="F61" s="97"/>
      <c r="G61" s="97"/>
      <c r="H61" s="97"/>
      <c r="I61" s="97"/>
      <c r="J61" s="97"/>
      <c r="K61" s="200"/>
      <c r="L61" s="200"/>
      <c r="M61" s="200"/>
      <c r="N61" s="200"/>
      <c r="O61" s="201"/>
      <c r="P61" s="201"/>
      <c r="Q61" s="201"/>
      <c r="R61" s="201"/>
      <c r="S61" s="202"/>
      <c r="T61" s="202"/>
      <c r="U61" s="202"/>
      <c r="V61" s="202"/>
      <c r="W61" s="202"/>
      <c r="X61" s="202"/>
      <c r="Y61" s="202"/>
      <c r="Z61" s="202"/>
      <c r="AA61" s="202"/>
      <c r="AB61" s="202"/>
      <c r="AC61" s="202"/>
      <c r="AD61" s="202"/>
      <c r="AE61" s="202"/>
      <c r="AF61" s="202"/>
      <c r="AG61" s="202"/>
      <c r="AH61" s="202"/>
      <c r="AI61" s="202"/>
      <c r="AJ61" s="202"/>
      <c r="AK61" s="202"/>
      <c r="AL61" s="202"/>
    </row>
    <row r="62" spans="1:38" x14ac:dyDescent="0.35">
      <c r="A62" s="83"/>
      <c r="B62" s="8" t="s">
        <v>101</v>
      </c>
      <c r="D62" s="231" t="s">
        <v>88</v>
      </c>
      <c r="E62" s="53" t="s">
        <v>200</v>
      </c>
      <c r="F62" s="53" t="s">
        <v>201</v>
      </c>
      <c r="G62" s="53" t="s">
        <v>148</v>
      </c>
      <c r="H62" s="53" t="s">
        <v>41</v>
      </c>
      <c r="I62" s="53" t="s">
        <v>42</v>
      </c>
      <c r="J62" s="53" t="s">
        <v>43</v>
      </c>
      <c r="K62" s="190" t="s">
        <v>44</v>
      </c>
      <c r="L62" s="190" t="s">
        <v>45</v>
      </c>
      <c r="M62" s="190" t="s">
        <v>46</v>
      </c>
      <c r="N62" s="190" t="s">
        <v>47</v>
      </c>
      <c r="O62" s="190" t="s">
        <v>48</v>
      </c>
      <c r="P62" s="190" t="s">
        <v>49</v>
      </c>
      <c r="Q62" s="190" t="s">
        <v>50</v>
      </c>
      <c r="R62" s="190" t="s">
        <v>51</v>
      </c>
      <c r="S62" s="191" t="s">
        <v>52</v>
      </c>
      <c r="T62" s="190" t="s">
        <v>53</v>
      </c>
      <c r="U62" s="190" t="s">
        <v>54</v>
      </c>
      <c r="V62" s="190" t="s">
        <v>55</v>
      </c>
      <c r="W62" s="190" t="s">
        <v>56</v>
      </c>
      <c r="X62" s="190" t="s">
        <v>57</v>
      </c>
      <c r="Y62" s="190" t="s">
        <v>58</v>
      </c>
      <c r="Z62" s="190" t="s">
        <v>59</v>
      </c>
      <c r="AA62" s="190" t="s">
        <v>60</v>
      </c>
      <c r="AB62" s="190" t="s">
        <v>61</v>
      </c>
      <c r="AC62" s="190" t="s">
        <v>62</v>
      </c>
      <c r="AD62" s="190" t="s">
        <v>63</v>
      </c>
      <c r="AE62" s="190" t="s">
        <v>64</v>
      </c>
      <c r="AF62" s="190" t="s">
        <v>65</v>
      </c>
      <c r="AG62" s="190" t="s">
        <v>66</v>
      </c>
      <c r="AH62" s="190" t="s">
        <v>67</v>
      </c>
      <c r="AI62" s="190" t="s">
        <v>68</v>
      </c>
      <c r="AJ62" s="190" t="s">
        <v>69</v>
      </c>
      <c r="AK62" s="190" t="s">
        <v>70</v>
      </c>
      <c r="AL62" s="190" t="s">
        <v>71</v>
      </c>
    </row>
    <row r="63" spans="1:38" x14ac:dyDescent="0.35">
      <c r="A63" s="83" t="s">
        <v>262</v>
      </c>
      <c r="B63" s="84" t="s">
        <v>123</v>
      </c>
      <c r="C63" s="101"/>
      <c r="D63" s="102" t="s">
        <v>124</v>
      </c>
      <c r="E63" s="87"/>
      <c r="F63" s="87"/>
      <c r="G63" s="87"/>
      <c r="H63" s="87"/>
      <c r="I63" s="87"/>
      <c r="J63" s="87"/>
      <c r="K63" s="164">
        <v>29852.815687656403</v>
      </c>
      <c r="L63" s="164">
        <v>29937.431395053864</v>
      </c>
      <c r="M63" s="164">
        <v>29848.07676076889</v>
      </c>
      <c r="N63" s="164">
        <v>29848.076939582825</v>
      </c>
      <c r="O63" s="192">
        <v>29830.477118492126</v>
      </c>
      <c r="P63" s="192">
        <v>29787.153601646423</v>
      </c>
      <c r="Q63" s="192">
        <v>29757.453441619873</v>
      </c>
      <c r="R63" s="192">
        <v>29596.852838993073</v>
      </c>
      <c r="S63" s="192">
        <v>0</v>
      </c>
      <c r="T63" s="192">
        <v>0</v>
      </c>
      <c r="U63" s="192">
        <v>0</v>
      </c>
      <c r="V63" s="192">
        <v>0</v>
      </c>
      <c r="W63" s="192">
        <v>0</v>
      </c>
      <c r="X63" s="192">
        <v>0</v>
      </c>
      <c r="Y63" s="192">
        <v>0</v>
      </c>
      <c r="Z63" s="192">
        <v>0</v>
      </c>
      <c r="AA63" s="192">
        <v>0</v>
      </c>
      <c r="AB63" s="192">
        <v>0</v>
      </c>
      <c r="AC63" s="192">
        <v>0</v>
      </c>
      <c r="AD63" s="192">
        <v>0</v>
      </c>
      <c r="AE63" s="192">
        <v>0</v>
      </c>
      <c r="AF63" s="192">
        <v>0</v>
      </c>
      <c r="AG63" s="192">
        <v>0</v>
      </c>
      <c r="AH63" s="192">
        <v>0</v>
      </c>
      <c r="AI63" s="192">
        <v>0</v>
      </c>
      <c r="AJ63" s="192">
        <v>0</v>
      </c>
      <c r="AK63" s="192">
        <v>0</v>
      </c>
      <c r="AL63" s="192">
        <v>0</v>
      </c>
    </row>
    <row r="64" spans="1:38" x14ac:dyDescent="0.35">
      <c r="A64" s="83" t="s">
        <v>263</v>
      </c>
      <c r="B64" s="84" t="s">
        <v>126</v>
      </c>
      <c r="C64" s="101"/>
      <c r="D64" s="102" t="s">
        <v>124</v>
      </c>
      <c r="E64" s="87"/>
      <c r="F64" s="87"/>
      <c r="G64" s="87"/>
      <c r="H64" s="87"/>
      <c r="I64" s="87"/>
      <c r="J64" s="87"/>
      <c r="K64" s="164">
        <v>38483.679056167603</v>
      </c>
      <c r="L64" s="164">
        <v>36518.236398696899</v>
      </c>
      <c r="M64" s="164">
        <v>36914.565324783325</v>
      </c>
      <c r="N64" s="164">
        <v>35333.581924438477</v>
      </c>
      <c r="O64" s="192">
        <v>34358.282327651978</v>
      </c>
      <c r="P64" s="192">
        <v>34154.961347579956</v>
      </c>
      <c r="Q64" s="192">
        <v>33675.531625747681</v>
      </c>
      <c r="R64" s="192">
        <v>29738.461136817932</v>
      </c>
      <c r="S64" s="192">
        <v>0</v>
      </c>
      <c r="T64" s="192">
        <v>0</v>
      </c>
      <c r="U64" s="192">
        <v>0</v>
      </c>
      <c r="V64" s="192">
        <v>0</v>
      </c>
      <c r="W64" s="192">
        <v>0</v>
      </c>
      <c r="X64" s="192">
        <v>0</v>
      </c>
      <c r="Y64" s="192">
        <v>0</v>
      </c>
      <c r="Z64" s="192">
        <v>0</v>
      </c>
      <c r="AA64" s="192">
        <v>0</v>
      </c>
      <c r="AB64" s="192">
        <v>0</v>
      </c>
      <c r="AC64" s="192">
        <v>0</v>
      </c>
      <c r="AD64" s="192">
        <v>0</v>
      </c>
      <c r="AE64" s="192">
        <v>0</v>
      </c>
      <c r="AF64" s="192">
        <v>0</v>
      </c>
      <c r="AG64" s="192">
        <v>0</v>
      </c>
      <c r="AH64" s="192">
        <v>0</v>
      </c>
      <c r="AI64" s="192">
        <v>0</v>
      </c>
      <c r="AJ64" s="192">
        <v>0</v>
      </c>
      <c r="AK64" s="192">
        <v>0</v>
      </c>
      <c r="AL64" s="192">
        <v>0</v>
      </c>
    </row>
    <row r="65" spans="1:38" x14ac:dyDescent="0.35">
      <c r="A65" s="83" t="s">
        <v>264</v>
      </c>
      <c r="B65" s="84" t="s">
        <v>128</v>
      </c>
      <c r="C65" s="101"/>
      <c r="D65" s="102" t="s">
        <v>129</v>
      </c>
      <c r="E65" s="87"/>
      <c r="F65" s="87"/>
      <c r="G65" s="87"/>
      <c r="H65" s="87"/>
      <c r="I65" s="87"/>
      <c r="J65" s="87"/>
      <c r="K65" s="164">
        <v>5647.7699279785156</v>
      </c>
      <c r="L65" s="164">
        <v>0</v>
      </c>
      <c r="M65" s="164">
        <v>0</v>
      </c>
      <c r="N65" s="164">
        <v>0</v>
      </c>
      <c r="O65" s="192">
        <v>0</v>
      </c>
      <c r="P65" s="192">
        <v>0</v>
      </c>
      <c r="Q65" s="192">
        <v>0</v>
      </c>
      <c r="R65" s="192">
        <v>0</v>
      </c>
      <c r="S65" s="192">
        <v>0</v>
      </c>
      <c r="T65" s="192">
        <v>0</v>
      </c>
      <c r="U65" s="192">
        <v>0</v>
      </c>
      <c r="V65" s="192">
        <v>0</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row>
    <row r="66" spans="1:38" x14ac:dyDescent="0.35">
      <c r="A66" s="83" t="s">
        <v>265</v>
      </c>
      <c r="B66" s="84" t="s">
        <v>131</v>
      </c>
      <c r="C66" s="101"/>
      <c r="D66" s="102" t="s">
        <v>129</v>
      </c>
      <c r="E66" s="87"/>
      <c r="F66" s="87"/>
      <c r="G66" s="87"/>
      <c r="H66" s="87"/>
      <c r="I66" s="87"/>
      <c r="J66" s="87"/>
      <c r="K66" s="164">
        <v>9527.1266102790833</v>
      </c>
      <c r="L66" s="164">
        <v>9528.1656682491302</v>
      </c>
      <c r="M66" s="164">
        <v>9542.5968766212463</v>
      </c>
      <c r="N66" s="164">
        <v>9688.9866888523102</v>
      </c>
      <c r="O66" s="192">
        <v>9521.9405591487885</v>
      </c>
      <c r="P66" s="192">
        <v>9190.5307769775391</v>
      </c>
      <c r="Q66" s="192">
        <v>8805.7777881622314</v>
      </c>
      <c r="R66" s="192">
        <v>0</v>
      </c>
      <c r="S66" s="192">
        <v>0</v>
      </c>
      <c r="T66" s="192">
        <v>0</v>
      </c>
      <c r="U66" s="192">
        <v>0</v>
      </c>
      <c r="V66" s="192">
        <v>0</v>
      </c>
      <c r="W66" s="192">
        <v>0</v>
      </c>
      <c r="X66" s="192">
        <v>0</v>
      </c>
      <c r="Y66" s="192">
        <v>0</v>
      </c>
      <c r="Z66" s="192">
        <v>0</v>
      </c>
      <c r="AA66" s="192">
        <v>0</v>
      </c>
      <c r="AB66" s="192">
        <v>0</v>
      </c>
      <c r="AC66" s="192">
        <v>0</v>
      </c>
      <c r="AD66" s="192">
        <v>0</v>
      </c>
      <c r="AE66" s="192">
        <v>0</v>
      </c>
      <c r="AF66" s="192">
        <v>0</v>
      </c>
      <c r="AG66" s="192">
        <v>0</v>
      </c>
      <c r="AH66" s="192">
        <v>0</v>
      </c>
      <c r="AI66" s="192">
        <v>0</v>
      </c>
      <c r="AJ66" s="192">
        <v>0</v>
      </c>
      <c r="AK66" s="192">
        <v>0</v>
      </c>
      <c r="AL66" s="192">
        <v>0</v>
      </c>
    </row>
    <row r="67" spans="1:38" x14ac:dyDescent="0.35">
      <c r="A67" s="83" t="s">
        <v>266</v>
      </c>
      <c r="B67" s="84" t="s">
        <v>133</v>
      </c>
      <c r="C67" s="101"/>
      <c r="D67" s="102" t="s">
        <v>134</v>
      </c>
      <c r="E67" s="87"/>
      <c r="F67" s="87"/>
      <c r="G67" s="87"/>
      <c r="H67" s="87"/>
      <c r="I67" s="87"/>
      <c r="J67" s="87"/>
      <c r="K67" s="164">
        <v>15391.99036359787</v>
      </c>
      <c r="L67" s="164">
        <v>15431.230485439301</v>
      </c>
      <c r="M67" s="164">
        <v>15367.910265922546</v>
      </c>
      <c r="N67" s="164">
        <v>15391.640186309814</v>
      </c>
      <c r="O67" s="192">
        <v>15356.800377368927</v>
      </c>
      <c r="P67" s="192">
        <v>14822.490274906158</v>
      </c>
      <c r="Q67" s="192">
        <v>15132.71027803421</v>
      </c>
      <c r="R67" s="192">
        <v>14769.670367240906</v>
      </c>
      <c r="S67" s="192">
        <v>14986.520528793335</v>
      </c>
      <c r="T67" s="192">
        <v>15395.94042301178</v>
      </c>
      <c r="U67" s="192">
        <v>15214.640140533447</v>
      </c>
      <c r="V67" s="192">
        <v>15343.930184841156</v>
      </c>
      <c r="W67" s="192">
        <v>15392.250120639801</v>
      </c>
      <c r="X67" s="192">
        <v>15406.890213489532</v>
      </c>
      <c r="Y67" s="192">
        <v>15391.640186309814</v>
      </c>
      <c r="Z67" s="192">
        <v>15356.800377368927</v>
      </c>
      <c r="AA67" s="192">
        <v>15386.18016242981</v>
      </c>
      <c r="AB67" s="192">
        <v>15429.809987545013</v>
      </c>
      <c r="AC67" s="192">
        <v>15391.480445861816</v>
      </c>
      <c r="AD67" s="192">
        <v>0</v>
      </c>
      <c r="AE67" s="192">
        <v>0</v>
      </c>
      <c r="AF67" s="192">
        <v>0</v>
      </c>
      <c r="AG67" s="192">
        <v>0</v>
      </c>
      <c r="AH67" s="192">
        <v>0</v>
      </c>
      <c r="AI67" s="192">
        <v>0</v>
      </c>
      <c r="AJ67" s="192">
        <v>0</v>
      </c>
      <c r="AK67" s="192">
        <v>0</v>
      </c>
      <c r="AL67" s="192">
        <v>0</v>
      </c>
    </row>
    <row r="68" spans="1:38" x14ac:dyDescent="0.35">
      <c r="A68" s="83" t="s">
        <v>267</v>
      </c>
      <c r="B68" s="84" t="s">
        <v>135</v>
      </c>
      <c r="C68" s="101"/>
      <c r="D68" s="102" t="s">
        <v>134</v>
      </c>
      <c r="E68" s="87"/>
      <c r="F68" s="87"/>
      <c r="G68" s="87"/>
      <c r="H68" s="87"/>
      <c r="I68" s="87"/>
      <c r="J68" s="87"/>
      <c r="K68" s="164">
        <v>57442.639112472534</v>
      </c>
      <c r="L68" s="164">
        <v>57529.100656509399</v>
      </c>
      <c r="M68" s="164">
        <v>57512.711048126221</v>
      </c>
      <c r="N68" s="164">
        <v>57504.689931869507</v>
      </c>
      <c r="O68" s="192">
        <v>57467.541456222534</v>
      </c>
      <c r="P68" s="192">
        <v>55703.139305114746</v>
      </c>
      <c r="Q68" s="192">
        <v>56492.729187011719</v>
      </c>
      <c r="R68" s="192">
        <v>55142.570018768311</v>
      </c>
      <c r="S68" s="192">
        <v>56082.57007598877</v>
      </c>
      <c r="T68" s="192">
        <v>57563.431024551392</v>
      </c>
      <c r="U68" s="192">
        <v>56955.989122390747</v>
      </c>
      <c r="V68" s="192">
        <v>57333.849906921387</v>
      </c>
      <c r="W68" s="192">
        <v>57435.449600219727</v>
      </c>
      <c r="X68" s="192">
        <v>57606.361389160156</v>
      </c>
      <c r="Y68" s="192">
        <v>0</v>
      </c>
      <c r="Z68" s="192">
        <v>0</v>
      </c>
      <c r="AA68" s="192">
        <v>0</v>
      </c>
      <c r="AB68" s="192">
        <v>0</v>
      </c>
      <c r="AC68" s="192">
        <v>0</v>
      </c>
      <c r="AD68" s="192">
        <v>0</v>
      </c>
      <c r="AE68" s="192">
        <v>0</v>
      </c>
      <c r="AF68" s="192">
        <v>0</v>
      </c>
      <c r="AG68" s="192">
        <v>0</v>
      </c>
      <c r="AH68" s="192">
        <v>0</v>
      </c>
      <c r="AI68" s="192">
        <v>0</v>
      </c>
      <c r="AJ68" s="192">
        <v>0</v>
      </c>
      <c r="AK68" s="192">
        <v>0</v>
      </c>
      <c r="AL68" s="192">
        <v>0</v>
      </c>
    </row>
    <row r="69" spans="1:38" x14ac:dyDescent="0.35">
      <c r="A69" s="83" t="s">
        <v>268</v>
      </c>
      <c r="B69" s="84" t="s">
        <v>136</v>
      </c>
      <c r="C69" s="101"/>
      <c r="D69" s="102" t="s">
        <v>134</v>
      </c>
      <c r="E69" s="87"/>
      <c r="F69" s="87"/>
      <c r="G69" s="87"/>
      <c r="H69" s="87"/>
      <c r="I69" s="87"/>
      <c r="J69" s="87"/>
      <c r="K69" s="164">
        <v>7330.8303654193878</v>
      </c>
      <c r="L69" s="164">
        <v>7341.3402736186981</v>
      </c>
      <c r="M69" s="164">
        <v>7326.1101245880127</v>
      </c>
      <c r="N69" s="164">
        <v>7332.3602676391602</v>
      </c>
      <c r="O69" s="192">
        <v>7332.6602876186371</v>
      </c>
      <c r="P69" s="192">
        <v>7054.4003844261169</v>
      </c>
      <c r="Q69" s="192">
        <v>7224.5402634143829</v>
      </c>
      <c r="R69" s="192">
        <v>7041.0303175449371</v>
      </c>
      <c r="S69" s="192">
        <v>7148.1601595878601</v>
      </c>
      <c r="T69" s="192">
        <v>7344.9402451515198</v>
      </c>
      <c r="U69" s="192">
        <v>7248.8203644752502</v>
      </c>
      <c r="V69" s="192">
        <v>7182.7103197574615</v>
      </c>
      <c r="W69" s="192">
        <v>0</v>
      </c>
      <c r="X69" s="192">
        <v>0</v>
      </c>
      <c r="Y69" s="192">
        <v>0</v>
      </c>
      <c r="Z69" s="192">
        <v>0</v>
      </c>
      <c r="AA69" s="192">
        <v>0</v>
      </c>
      <c r="AB69" s="192">
        <v>0</v>
      </c>
      <c r="AC69" s="192">
        <v>0</v>
      </c>
      <c r="AD69" s="192">
        <v>0</v>
      </c>
      <c r="AE69" s="192">
        <v>0</v>
      </c>
      <c r="AF69" s="192">
        <v>0</v>
      </c>
      <c r="AG69" s="192">
        <v>0</v>
      </c>
      <c r="AH69" s="192">
        <v>0</v>
      </c>
      <c r="AI69" s="192">
        <v>0</v>
      </c>
      <c r="AJ69" s="192">
        <v>0</v>
      </c>
      <c r="AK69" s="192">
        <v>0</v>
      </c>
      <c r="AL69" s="192">
        <v>0</v>
      </c>
    </row>
    <row r="70" spans="1:38" x14ac:dyDescent="0.35">
      <c r="A70" s="83" t="s">
        <v>269</v>
      </c>
      <c r="B70" s="84" t="s">
        <v>137</v>
      </c>
      <c r="C70" s="101"/>
      <c r="D70" s="102" t="s">
        <v>134</v>
      </c>
      <c r="E70" s="87"/>
      <c r="F70" s="87"/>
      <c r="G70" s="87"/>
      <c r="H70" s="87"/>
      <c r="I70" s="87"/>
      <c r="J70" s="87"/>
      <c r="K70" s="164">
        <v>15392.710745334625</v>
      </c>
      <c r="L70" s="164">
        <v>15431.950926780701</v>
      </c>
      <c r="M70" s="164">
        <v>15368.640542030334</v>
      </c>
      <c r="N70" s="164">
        <v>15392.360389232635</v>
      </c>
      <c r="O70" s="192">
        <v>15357.520461082458</v>
      </c>
      <c r="P70" s="192">
        <v>14823.190748691559</v>
      </c>
      <c r="Q70" s="192">
        <v>15133.420646190643</v>
      </c>
      <c r="R70" s="192">
        <v>14770.37101984024</v>
      </c>
      <c r="S70" s="192">
        <v>14987.220525741577</v>
      </c>
      <c r="T70" s="192">
        <v>15396.660506725311</v>
      </c>
      <c r="U70" s="192">
        <v>15215.340316295624</v>
      </c>
      <c r="V70" s="192">
        <v>15344.640672206879</v>
      </c>
      <c r="W70" s="192">
        <v>15392.970502376556</v>
      </c>
      <c r="X70" s="192">
        <v>15407.620668411255</v>
      </c>
      <c r="Y70" s="192">
        <v>15392.360389232635</v>
      </c>
      <c r="Z70" s="192">
        <v>15357.520461082458</v>
      </c>
      <c r="AA70" s="192">
        <v>15386.90048456192</v>
      </c>
      <c r="AB70" s="192">
        <v>15430.530488491058</v>
      </c>
      <c r="AC70" s="192">
        <v>15392.201066017151</v>
      </c>
      <c r="AD70" s="192">
        <v>0</v>
      </c>
      <c r="AE70" s="192">
        <v>0</v>
      </c>
      <c r="AF70" s="192">
        <v>0</v>
      </c>
      <c r="AG70" s="192">
        <v>0</v>
      </c>
      <c r="AH70" s="192">
        <v>0</v>
      </c>
      <c r="AI70" s="192">
        <v>0</v>
      </c>
      <c r="AJ70" s="192">
        <v>0</v>
      </c>
      <c r="AK70" s="192">
        <v>0</v>
      </c>
      <c r="AL70" s="192">
        <v>0</v>
      </c>
    </row>
    <row r="71" spans="1:38" x14ac:dyDescent="0.35">
      <c r="A71" s="83" t="s">
        <v>270</v>
      </c>
      <c r="B71" s="84" t="s">
        <v>138</v>
      </c>
      <c r="C71" s="101"/>
      <c r="D71" s="102" t="s">
        <v>134</v>
      </c>
      <c r="E71" s="87"/>
      <c r="F71" s="87"/>
      <c r="G71" s="87"/>
      <c r="H71" s="87"/>
      <c r="I71" s="87"/>
      <c r="J71" s="87"/>
      <c r="K71" s="164">
        <v>1316.9755861163139</v>
      </c>
      <c r="L71" s="164">
        <v>1322.5010707974434</v>
      </c>
      <c r="M71" s="164">
        <v>1317.4156844615936</v>
      </c>
      <c r="N71" s="164">
        <v>1327.3936212062836</v>
      </c>
      <c r="O71" s="192">
        <v>1317.463330924511</v>
      </c>
      <c r="P71" s="192">
        <v>1259.0336315333843</v>
      </c>
      <c r="Q71" s="192">
        <v>1296.5556681156158</v>
      </c>
      <c r="R71" s="192">
        <v>1285.8885377645493</v>
      </c>
      <c r="S71" s="192">
        <v>518.04857701063156</v>
      </c>
      <c r="T71" s="192">
        <v>0</v>
      </c>
      <c r="U71" s="192">
        <v>0</v>
      </c>
      <c r="V71" s="192">
        <v>0</v>
      </c>
      <c r="W71" s="192">
        <v>0</v>
      </c>
      <c r="X71" s="192">
        <v>0</v>
      </c>
      <c r="Y71" s="192">
        <v>0</v>
      </c>
      <c r="Z71" s="192">
        <v>0</v>
      </c>
      <c r="AA71" s="192">
        <v>0</v>
      </c>
      <c r="AB71" s="192">
        <v>0</v>
      </c>
      <c r="AC71" s="192">
        <v>0</v>
      </c>
      <c r="AD71" s="192">
        <v>0</v>
      </c>
      <c r="AE71" s="192">
        <v>0</v>
      </c>
      <c r="AF71" s="192">
        <v>0</v>
      </c>
      <c r="AG71" s="192">
        <v>0</v>
      </c>
      <c r="AH71" s="192">
        <v>0</v>
      </c>
      <c r="AI71" s="192">
        <v>0</v>
      </c>
      <c r="AJ71" s="192">
        <v>0</v>
      </c>
      <c r="AK71" s="192">
        <v>0</v>
      </c>
      <c r="AL71" s="192">
        <v>0</v>
      </c>
    </row>
    <row r="72" spans="1:38" x14ac:dyDescent="0.35">
      <c r="A72" s="83" t="s">
        <v>271</v>
      </c>
      <c r="B72" s="84" t="s">
        <v>139</v>
      </c>
      <c r="C72" s="101"/>
      <c r="D72" s="102" t="s">
        <v>140</v>
      </c>
      <c r="E72" s="87"/>
      <c r="F72" s="87"/>
      <c r="G72" s="87"/>
      <c r="H72" s="87"/>
      <c r="I72" s="87"/>
      <c r="J72" s="87"/>
      <c r="K72" s="164">
        <v>0</v>
      </c>
      <c r="L72" s="164">
        <v>0</v>
      </c>
      <c r="M72" s="164">
        <v>0</v>
      </c>
      <c r="N72" s="164">
        <v>0</v>
      </c>
      <c r="O72" s="192">
        <v>72375.104427337646</v>
      </c>
      <c r="P72" s="192">
        <v>71515.856742858887</v>
      </c>
      <c r="Q72" s="192">
        <v>71970.266819000244</v>
      </c>
      <c r="R72" s="192">
        <v>71243.210315704346</v>
      </c>
      <c r="S72" s="192">
        <v>71284.520626068115</v>
      </c>
      <c r="T72" s="192">
        <v>72507.297039031982</v>
      </c>
      <c r="U72" s="192">
        <v>71813.288688659668</v>
      </c>
      <c r="V72" s="192">
        <v>72309.009075164795</v>
      </c>
      <c r="W72" s="192">
        <v>72375.104427337646</v>
      </c>
      <c r="X72" s="192">
        <v>72573.392391204834</v>
      </c>
      <c r="Y72" s="192">
        <v>159344.35081481934</v>
      </c>
      <c r="Z72" s="192">
        <v>159344.35081481934</v>
      </c>
      <c r="AA72" s="192">
        <v>159344.35081481934</v>
      </c>
      <c r="AB72" s="192">
        <v>159780.91049194336</v>
      </c>
      <c r="AC72" s="192">
        <v>159344.35081481934</v>
      </c>
      <c r="AD72" s="192">
        <v>0</v>
      </c>
      <c r="AE72" s="192">
        <v>0</v>
      </c>
      <c r="AF72" s="192">
        <v>0</v>
      </c>
      <c r="AG72" s="192">
        <v>0</v>
      </c>
      <c r="AH72" s="192">
        <v>0</v>
      </c>
      <c r="AI72" s="192">
        <v>0</v>
      </c>
      <c r="AJ72" s="192">
        <v>0</v>
      </c>
      <c r="AK72" s="192">
        <v>0</v>
      </c>
      <c r="AL72" s="192">
        <v>0</v>
      </c>
    </row>
    <row r="73" spans="1:38" x14ac:dyDescent="0.35">
      <c r="A73" s="83" t="s">
        <v>272</v>
      </c>
      <c r="B73" s="84" t="s">
        <v>141</v>
      </c>
      <c r="C73" s="101"/>
      <c r="D73" s="102" t="s">
        <v>140</v>
      </c>
      <c r="E73" s="87"/>
      <c r="F73" s="87"/>
      <c r="G73" s="87"/>
      <c r="H73" s="87"/>
      <c r="I73" s="87"/>
      <c r="J73" s="87"/>
      <c r="K73" s="164">
        <v>0</v>
      </c>
      <c r="L73" s="164">
        <v>0</v>
      </c>
      <c r="M73" s="164">
        <v>0</v>
      </c>
      <c r="N73" s="164">
        <v>0</v>
      </c>
      <c r="O73" s="192">
        <v>194910.00747680664</v>
      </c>
      <c r="P73" s="192">
        <v>192596.00734710693</v>
      </c>
      <c r="Q73" s="192">
        <v>193819.75650787354</v>
      </c>
      <c r="R73" s="192">
        <v>191861.75632476807</v>
      </c>
      <c r="S73" s="192">
        <v>191973.00624847412</v>
      </c>
      <c r="T73" s="192">
        <v>195266.00742340088</v>
      </c>
      <c r="U73" s="192">
        <v>193397.00698852539</v>
      </c>
      <c r="V73" s="192">
        <v>194732.00702667236</v>
      </c>
      <c r="W73" s="192">
        <v>194910.00747680664</v>
      </c>
      <c r="X73" s="192">
        <v>195444.00787353516</v>
      </c>
      <c r="Y73" s="192">
        <v>194910.00747680664</v>
      </c>
      <c r="Z73" s="192">
        <v>194910.00747680664</v>
      </c>
      <c r="AA73" s="192">
        <v>194910.00747680664</v>
      </c>
      <c r="AB73" s="192">
        <v>195444.00787353516</v>
      </c>
      <c r="AC73" s="192">
        <v>194910.00747680664</v>
      </c>
      <c r="AD73" s="192">
        <v>0</v>
      </c>
      <c r="AE73" s="192">
        <v>0</v>
      </c>
      <c r="AF73" s="192">
        <v>0</v>
      </c>
      <c r="AG73" s="192">
        <v>0</v>
      </c>
      <c r="AH73" s="192">
        <v>0</v>
      </c>
      <c r="AI73" s="192">
        <v>0</v>
      </c>
      <c r="AJ73" s="192">
        <v>0</v>
      </c>
      <c r="AK73" s="192">
        <v>0</v>
      </c>
      <c r="AL73" s="192">
        <v>0</v>
      </c>
    </row>
    <row r="74" spans="1:38" ht="16" thickBot="1" x14ac:dyDescent="0.4">
      <c r="A74" s="83" t="s">
        <v>273</v>
      </c>
      <c r="B74" s="84" t="s">
        <v>142</v>
      </c>
      <c r="C74" s="101"/>
      <c r="D74" s="102" t="s">
        <v>134</v>
      </c>
      <c r="E74" s="87"/>
      <c r="F74" s="87"/>
      <c r="G74" s="87"/>
      <c r="H74" s="87"/>
      <c r="I74" s="87"/>
      <c r="J74" s="87"/>
      <c r="K74" s="164">
        <v>0</v>
      </c>
      <c r="L74" s="164">
        <v>0</v>
      </c>
      <c r="M74" s="164">
        <v>0</v>
      </c>
      <c r="N74" s="164">
        <v>0</v>
      </c>
      <c r="O74" s="192">
        <v>110743.19505691528</v>
      </c>
      <c r="P74" s="192">
        <v>106046.28753662109</v>
      </c>
      <c r="Q74" s="192">
        <v>109015.62595367432</v>
      </c>
      <c r="R74" s="192">
        <v>106516.69788360596</v>
      </c>
      <c r="S74" s="192">
        <v>107974.39670562744</v>
      </c>
      <c r="T74" s="192">
        <v>111616.83368682861</v>
      </c>
      <c r="U74" s="192">
        <v>109570.27626037598</v>
      </c>
      <c r="V74" s="192">
        <v>110404.53624725342</v>
      </c>
      <c r="W74" s="192">
        <v>110880.23471832275</v>
      </c>
      <c r="X74" s="192">
        <v>110995.37229537964</v>
      </c>
      <c r="Y74" s="192">
        <v>111517.76218414307</v>
      </c>
      <c r="Z74" s="192">
        <v>110743.19505691528</v>
      </c>
      <c r="AA74" s="192">
        <v>110765.34843444824</v>
      </c>
      <c r="AB74" s="192">
        <v>110941.37048721313</v>
      </c>
      <c r="AC74" s="192">
        <v>110899.91188049316</v>
      </c>
      <c r="AD74" s="192">
        <v>110739.47429656982</v>
      </c>
      <c r="AE74" s="192">
        <v>111517.76218414307</v>
      </c>
      <c r="AF74" s="192">
        <v>110864.5339012146</v>
      </c>
      <c r="AG74" s="192">
        <v>110705.14297485352</v>
      </c>
      <c r="AH74" s="192">
        <v>110880.23471832275</v>
      </c>
      <c r="AI74" s="192">
        <v>0</v>
      </c>
      <c r="AJ74" s="192">
        <v>0</v>
      </c>
      <c r="AK74" s="192">
        <v>0</v>
      </c>
      <c r="AL74" s="192">
        <v>0</v>
      </c>
    </row>
    <row r="75" spans="1:38" ht="16" thickBot="1" x14ac:dyDescent="0.4">
      <c r="A75" s="83" t="s">
        <v>274</v>
      </c>
      <c r="B75" s="232" t="s">
        <v>275</v>
      </c>
      <c r="C75" s="233"/>
      <c r="D75" s="234"/>
      <c r="E75" s="154">
        <f t="shared" ref="E75:AL75" si="3">SUM(E57:E57,E63:E74, E77)</f>
        <v>0</v>
      </c>
      <c r="F75" s="154">
        <f t="shared" si="3"/>
        <v>0</v>
      </c>
      <c r="G75" s="154">
        <f t="shared" si="3"/>
        <v>0</v>
      </c>
      <c r="H75" s="154">
        <f t="shared" si="3"/>
        <v>0</v>
      </c>
      <c r="I75" s="154">
        <f t="shared" si="3"/>
        <v>0</v>
      </c>
      <c r="J75" s="154">
        <f t="shared" si="3"/>
        <v>0</v>
      </c>
      <c r="K75" s="65">
        <f t="shared" si="3"/>
        <v>180386.53745502234</v>
      </c>
      <c r="L75" s="65">
        <f t="shared" si="3"/>
        <v>173039.95687514544</v>
      </c>
      <c r="M75" s="65">
        <f t="shared" si="3"/>
        <v>173198.02662730217</v>
      </c>
      <c r="N75" s="65">
        <f t="shared" si="3"/>
        <v>171819.08994913101</v>
      </c>
      <c r="O75" s="65">
        <f t="shared" si="3"/>
        <v>548570.99287956953</v>
      </c>
      <c r="P75" s="65">
        <f t="shared" si="3"/>
        <v>536953.0516974628</v>
      </c>
      <c r="Q75" s="65">
        <f t="shared" si="3"/>
        <v>542324.36817884445</v>
      </c>
      <c r="R75" s="65">
        <f t="shared" si="3"/>
        <v>521966.50876104832</v>
      </c>
      <c r="S75" s="65">
        <f t="shared" si="3"/>
        <v>464954.44344729185</v>
      </c>
      <c r="T75" s="65">
        <f t="shared" si="3"/>
        <v>475091.11034870148</v>
      </c>
      <c r="U75" s="65">
        <f t="shared" si="3"/>
        <v>469415.3618812561</v>
      </c>
      <c r="V75" s="65">
        <f t="shared" si="3"/>
        <v>472650.68343281746</v>
      </c>
      <c r="W75" s="65">
        <f t="shared" si="3"/>
        <v>466386.01684570313</v>
      </c>
      <c r="X75" s="65">
        <f t="shared" si="3"/>
        <v>467433.64483118057</v>
      </c>
      <c r="Y75" s="65">
        <f t="shared" si="3"/>
        <v>496556.12105131149</v>
      </c>
      <c r="Z75" s="65">
        <f t="shared" si="3"/>
        <v>495711.87418699265</v>
      </c>
      <c r="AA75" s="65">
        <f t="shared" si="3"/>
        <v>495792.78737306595</v>
      </c>
      <c r="AB75" s="65">
        <f t="shared" si="3"/>
        <v>497026.62932872772</v>
      </c>
      <c r="AC75" s="65">
        <f t="shared" si="3"/>
        <v>495937.95168399811</v>
      </c>
      <c r="AD75" s="65">
        <f t="shared" si="3"/>
        <v>110739.47429656982</v>
      </c>
      <c r="AE75" s="65">
        <f t="shared" si="3"/>
        <v>111517.76218414307</v>
      </c>
      <c r="AF75" s="65">
        <f t="shared" si="3"/>
        <v>110864.5339012146</v>
      </c>
      <c r="AG75" s="65">
        <f t="shared" si="3"/>
        <v>110705.14297485352</v>
      </c>
      <c r="AH75" s="65">
        <f t="shared" si="3"/>
        <v>110880.23471832275</v>
      </c>
      <c r="AI75" s="65">
        <f t="shared" si="3"/>
        <v>0</v>
      </c>
      <c r="AJ75" s="65">
        <f t="shared" si="3"/>
        <v>0</v>
      </c>
      <c r="AK75" s="65">
        <f t="shared" si="3"/>
        <v>0</v>
      </c>
      <c r="AL75" s="65">
        <f t="shared" si="3"/>
        <v>0</v>
      </c>
    </row>
    <row r="76" spans="1:38" ht="16" thickBot="1" x14ac:dyDescent="0.4">
      <c r="A76" s="83"/>
      <c r="B76" s="236"/>
      <c r="C76" s="78"/>
      <c r="D76" s="36"/>
      <c r="E76" s="79"/>
      <c r="F76" s="79"/>
      <c r="G76" s="79"/>
      <c r="H76" s="79"/>
      <c r="I76" s="79"/>
      <c r="J76" s="79"/>
      <c r="K76" s="188"/>
      <c r="L76" s="188"/>
      <c r="M76" s="188"/>
      <c r="N76" s="188"/>
      <c r="O76" s="188"/>
      <c r="P76" s="188"/>
      <c r="Q76" s="188"/>
      <c r="R76" s="188"/>
      <c r="S76" s="237"/>
      <c r="T76" s="237"/>
      <c r="U76" s="237"/>
      <c r="V76" s="237"/>
      <c r="W76" s="237"/>
      <c r="X76" s="237"/>
      <c r="Y76" s="237"/>
      <c r="Z76" s="237"/>
      <c r="AA76" s="237"/>
      <c r="AB76" s="237"/>
      <c r="AC76" s="237"/>
      <c r="AD76" s="237"/>
      <c r="AE76" s="237"/>
      <c r="AF76" s="237"/>
      <c r="AG76" s="237"/>
      <c r="AH76" s="237"/>
      <c r="AI76" s="237"/>
      <c r="AJ76" s="237"/>
      <c r="AK76" s="237"/>
      <c r="AL76" s="237"/>
    </row>
    <row r="77" spans="1:38" ht="16" thickBot="1" x14ac:dyDescent="0.4">
      <c r="A77" s="83" t="s">
        <v>273</v>
      </c>
      <c r="B77" s="232" t="s">
        <v>276</v>
      </c>
      <c r="C77" s="238"/>
      <c r="D77" s="239"/>
      <c r="E77" s="154">
        <v>0</v>
      </c>
      <c r="F77" s="154">
        <v>0</v>
      </c>
      <c r="G77" s="154">
        <v>0</v>
      </c>
      <c r="H77" s="154">
        <v>0</v>
      </c>
      <c r="I77" s="154">
        <v>0</v>
      </c>
      <c r="J77" s="154">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row>
    <row r="78" spans="1:38" x14ac:dyDescent="0.35">
      <c r="A78" s="83"/>
      <c r="B78" s="236"/>
      <c r="C78" s="78"/>
      <c r="D78" s="36"/>
      <c r="E78" s="79"/>
      <c r="F78" s="79"/>
      <c r="G78" s="79"/>
      <c r="H78" s="79"/>
      <c r="I78" s="79"/>
      <c r="J78" s="79"/>
      <c r="K78" s="188"/>
      <c r="L78" s="188"/>
      <c r="M78" s="188"/>
      <c r="N78" s="188"/>
      <c r="O78" s="188"/>
      <c r="P78" s="188"/>
      <c r="Q78" s="188"/>
      <c r="R78" s="188"/>
      <c r="S78" s="237"/>
      <c r="T78" s="237"/>
      <c r="U78" s="237"/>
      <c r="V78" s="237"/>
      <c r="W78" s="237"/>
      <c r="X78" s="237"/>
      <c r="Y78" s="237"/>
      <c r="Z78" s="237"/>
      <c r="AA78" s="237"/>
      <c r="AB78" s="237"/>
      <c r="AC78" s="237"/>
      <c r="AD78" s="237"/>
      <c r="AE78" s="237"/>
      <c r="AF78" s="237"/>
      <c r="AG78" s="237"/>
      <c r="AH78" s="237"/>
      <c r="AI78" s="237"/>
      <c r="AJ78" s="237"/>
      <c r="AK78" s="237"/>
      <c r="AL78" s="237"/>
    </row>
    <row r="79" spans="1:38" x14ac:dyDescent="0.35">
      <c r="A79" s="83"/>
      <c r="B79" s="241"/>
      <c r="C79" s="242"/>
      <c r="D79" s="243"/>
      <c r="E79" s="244"/>
      <c r="F79" s="244"/>
      <c r="G79" s="244"/>
      <c r="H79" s="244"/>
      <c r="I79" s="244"/>
      <c r="J79" s="244"/>
      <c r="K79" s="245"/>
      <c r="L79" s="245"/>
      <c r="M79" s="245"/>
      <c r="N79" s="245"/>
      <c r="O79" s="245"/>
      <c r="P79" s="245"/>
      <c r="Q79" s="245"/>
      <c r="R79" s="245"/>
      <c r="S79" s="246"/>
      <c r="T79" s="246"/>
      <c r="U79" s="246"/>
      <c r="V79" s="246"/>
      <c r="W79" s="246"/>
      <c r="X79" s="246"/>
      <c r="Y79" s="246"/>
      <c r="Z79" s="246"/>
      <c r="AA79" s="246"/>
      <c r="AB79" s="246"/>
      <c r="AC79" s="246"/>
      <c r="AD79" s="246"/>
      <c r="AE79" s="246"/>
      <c r="AF79" s="246"/>
      <c r="AG79" s="246"/>
      <c r="AH79" s="246"/>
      <c r="AI79" s="246"/>
      <c r="AJ79" s="246"/>
      <c r="AK79" s="246"/>
      <c r="AL79" s="246"/>
    </row>
    <row r="80" spans="1:38" ht="15" customHeight="1" x14ac:dyDescent="0.35">
      <c r="A80" s="83">
        <v>14</v>
      </c>
      <c r="B80" s="247" t="s">
        <v>277</v>
      </c>
      <c r="C80" s="248"/>
      <c r="D80" s="249"/>
      <c r="E80" s="154">
        <f t="shared" ref="E80:AL80" si="4">E75+E53</f>
        <v>0</v>
      </c>
      <c r="F80" s="154">
        <f t="shared" si="4"/>
        <v>0</v>
      </c>
      <c r="G80" s="154">
        <f t="shared" si="4"/>
        <v>0</v>
      </c>
      <c r="H80" s="154">
        <f t="shared" si="4"/>
        <v>0</v>
      </c>
      <c r="I80" s="154">
        <f t="shared" si="4"/>
        <v>0</v>
      </c>
      <c r="J80" s="154">
        <f t="shared" ref="J80" si="5">SUM(J66:J70,J74:J79)</f>
        <v>0</v>
      </c>
      <c r="K80" s="251">
        <f t="shared" si="4"/>
        <v>815565.45796245337</v>
      </c>
      <c r="L80" s="251">
        <f t="shared" si="4"/>
        <v>848976.01593658328</v>
      </c>
      <c r="M80" s="251">
        <f t="shared" si="4"/>
        <v>753750.36117434502</v>
      </c>
      <c r="N80" s="251">
        <f t="shared" si="4"/>
        <v>820282.52722322941</v>
      </c>
      <c r="O80" s="251">
        <f t="shared" si="4"/>
        <v>1017556.6297695041</v>
      </c>
      <c r="P80" s="251">
        <f t="shared" si="4"/>
        <v>879280.20228073001</v>
      </c>
      <c r="Q80" s="251">
        <f t="shared" si="4"/>
        <v>872424.92091655731</v>
      </c>
      <c r="R80" s="251">
        <f t="shared" si="4"/>
        <v>650282.55535662174</v>
      </c>
      <c r="S80" s="252">
        <f t="shared" si="4"/>
        <v>593345.92067450285</v>
      </c>
      <c r="T80" s="251">
        <f t="shared" si="4"/>
        <v>602101.59111022949</v>
      </c>
      <c r="U80" s="251">
        <f t="shared" si="4"/>
        <v>594211.70204877853</v>
      </c>
      <c r="V80" s="251">
        <f t="shared" si="4"/>
        <v>596307.9848587513</v>
      </c>
      <c r="W80" s="251">
        <f t="shared" si="4"/>
        <v>588701.41673088074</v>
      </c>
      <c r="X80" s="251">
        <f t="shared" si="4"/>
        <v>584718.68228912354</v>
      </c>
      <c r="Y80" s="251">
        <f t="shared" si="4"/>
        <v>611583.78916978836</v>
      </c>
      <c r="Z80" s="251">
        <f t="shared" si="4"/>
        <v>610903.3999145031</v>
      </c>
      <c r="AA80" s="251">
        <f t="shared" si="4"/>
        <v>611543.47229003906</v>
      </c>
      <c r="AB80" s="251">
        <f t="shared" si="4"/>
        <v>612500.89833140373</v>
      </c>
      <c r="AC80" s="251">
        <f t="shared" si="4"/>
        <v>611019.42104101181</v>
      </c>
      <c r="AD80" s="251">
        <f t="shared" si="4"/>
        <v>225568.12185049057</v>
      </c>
      <c r="AE80" s="251">
        <f t="shared" si="4"/>
        <v>226155.74190020561</v>
      </c>
      <c r="AF80" s="251">
        <f t="shared" si="4"/>
        <v>225974.93720054626</v>
      </c>
      <c r="AG80" s="251">
        <f t="shared" si="4"/>
        <v>209759.33825969696</v>
      </c>
      <c r="AH80" s="251">
        <f t="shared" si="4"/>
        <v>187023.98101985455</v>
      </c>
      <c r="AI80" s="251">
        <f t="shared" si="4"/>
        <v>59978.017091751099</v>
      </c>
      <c r="AJ80" s="251">
        <f t="shared" si="4"/>
        <v>43282.622814178467</v>
      </c>
      <c r="AK80" s="251">
        <f t="shared" si="4"/>
        <v>43178.862810134888</v>
      </c>
      <c r="AL80" s="251">
        <f t="shared" si="4"/>
        <v>43158.142328262329</v>
      </c>
    </row>
    <row r="81" spans="1:38" ht="15" customHeight="1" x14ac:dyDescent="0.35">
      <c r="A81" s="83"/>
      <c r="B81" s="12"/>
      <c r="C81" s="141"/>
      <c r="D81" s="8"/>
      <c r="E81" s="79"/>
      <c r="F81" s="79"/>
      <c r="G81" s="79"/>
      <c r="H81" s="79"/>
      <c r="I81" s="79"/>
      <c r="J81" s="79"/>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row>
    <row r="82" spans="1:38" x14ac:dyDescent="0.35">
      <c r="A82" s="83"/>
      <c r="B82" s="8"/>
      <c r="D82" s="8"/>
      <c r="E82" s="79"/>
      <c r="F82" s="79"/>
      <c r="G82" s="79"/>
      <c r="H82" s="79"/>
      <c r="I82" s="79"/>
      <c r="J82" s="79"/>
      <c r="K82" s="188"/>
      <c r="L82" s="188"/>
      <c r="M82" s="188"/>
      <c r="N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row>
    <row r="83" spans="1:38" ht="15" customHeight="1" x14ac:dyDescent="0.35">
      <c r="A83" s="83"/>
      <c r="B83" s="12"/>
      <c r="C83" s="141"/>
      <c r="D83" s="8"/>
      <c r="E83" s="79"/>
      <c r="F83" s="79"/>
      <c r="G83" s="79"/>
      <c r="H83" s="79"/>
      <c r="I83" s="79"/>
      <c r="J83" s="79"/>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row>
    <row r="84" spans="1:38" ht="15" customHeight="1" x14ac:dyDescent="0.35">
      <c r="A84" s="83"/>
      <c r="B84" s="12"/>
      <c r="C84" s="141"/>
      <c r="D84" s="8"/>
      <c r="E84" s="79"/>
      <c r="F84" s="79"/>
      <c r="G84" s="79"/>
      <c r="H84" s="79"/>
      <c r="I84" s="79"/>
      <c r="J84" s="79"/>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row>
    <row r="85" spans="1:38" ht="15" customHeight="1" x14ac:dyDescent="0.35">
      <c r="A85" s="83"/>
      <c r="B85" s="12"/>
      <c r="C85" s="141"/>
      <c r="D85" s="8"/>
      <c r="E85" s="79"/>
      <c r="F85" s="79"/>
      <c r="G85" s="79"/>
      <c r="H85" s="79"/>
      <c r="I85" s="79"/>
      <c r="J85" s="79"/>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1:38" ht="15" customHeight="1" x14ac:dyDescent="0.35">
      <c r="A86" s="83"/>
      <c r="B86" s="12"/>
      <c r="C86" s="141"/>
      <c r="D86" s="8"/>
      <c r="E86" s="79"/>
      <c r="F86" s="79"/>
      <c r="G86" s="79"/>
      <c r="H86" s="79"/>
      <c r="I86" s="79"/>
      <c r="J86" s="79"/>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row r="87" spans="1:38" ht="15" customHeight="1" x14ac:dyDescent="0.45">
      <c r="A87" s="83"/>
      <c r="B87" s="51" t="s">
        <v>145</v>
      </c>
      <c r="D87" s="8"/>
      <c r="E87" s="142"/>
      <c r="F87" s="142"/>
      <c r="G87" s="142"/>
      <c r="H87" s="142"/>
      <c r="I87" s="142"/>
      <c r="J87" s="142"/>
      <c r="K87" s="253"/>
      <c r="L87" s="253"/>
      <c r="M87" s="253"/>
      <c r="N87" s="253"/>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row>
    <row r="88" spans="1:38" ht="15" customHeight="1" x14ac:dyDescent="0.35">
      <c r="A88" s="83"/>
      <c r="B88" s="36" t="s">
        <v>146</v>
      </c>
      <c r="C88" s="78"/>
      <c r="D88" s="8"/>
      <c r="E88" s="142"/>
      <c r="F88" s="142"/>
      <c r="G88" s="142"/>
      <c r="H88" s="142"/>
      <c r="I88" s="142"/>
      <c r="J88" s="142"/>
      <c r="K88" s="253"/>
      <c r="L88" s="253"/>
      <c r="M88" s="253"/>
      <c r="N88" s="253"/>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row>
    <row r="89" spans="1:38" x14ac:dyDescent="0.35">
      <c r="A89" s="83"/>
      <c r="B89" s="8" t="s">
        <v>147</v>
      </c>
      <c r="C89" s="78"/>
      <c r="D89" s="81" t="s">
        <v>88</v>
      </c>
      <c r="E89" s="53" t="s">
        <v>200</v>
      </c>
      <c r="F89" s="53" t="s">
        <v>201</v>
      </c>
      <c r="G89" s="53" t="s">
        <v>148</v>
      </c>
      <c r="H89" s="53" t="s">
        <v>41</v>
      </c>
      <c r="I89" s="53" t="s">
        <v>42</v>
      </c>
      <c r="J89" s="53" t="s">
        <v>43</v>
      </c>
      <c r="K89" s="190" t="s">
        <v>44</v>
      </c>
      <c r="L89" s="190" t="s">
        <v>45</v>
      </c>
      <c r="M89" s="190" t="s">
        <v>46</v>
      </c>
      <c r="N89" s="190" t="s">
        <v>47</v>
      </c>
      <c r="O89" s="190" t="s">
        <v>48</v>
      </c>
      <c r="P89" s="190" t="s">
        <v>49</v>
      </c>
      <c r="Q89" s="190" t="s">
        <v>50</v>
      </c>
      <c r="R89" s="190" t="s">
        <v>51</v>
      </c>
      <c r="S89" s="191" t="s">
        <v>52</v>
      </c>
      <c r="T89" s="190" t="s">
        <v>53</v>
      </c>
      <c r="U89" s="190" t="s">
        <v>54</v>
      </c>
      <c r="V89" s="190" t="s">
        <v>55</v>
      </c>
      <c r="W89" s="190" t="s">
        <v>56</v>
      </c>
      <c r="X89" s="190" t="s">
        <v>57</v>
      </c>
      <c r="Y89" s="190" t="s">
        <v>58</v>
      </c>
      <c r="Z89" s="190" t="s">
        <v>59</v>
      </c>
      <c r="AA89" s="190" t="s">
        <v>60</v>
      </c>
      <c r="AB89" s="190" t="s">
        <v>61</v>
      </c>
      <c r="AC89" s="190" t="s">
        <v>62</v>
      </c>
      <c r="AD89" s="190" t="s">
        <v>63</v>
      </c>
      <c r="AE89" s="190" t="s">
        <v>64</v>
      </c>
      <c r="AF89" s="190" t="s">
        <v>65</v>
      </c>
      <c r="AG89" s="190" t="s">
        <v>66</v>
      </c>
      <c r="AH89" s="190" t="s">
        <v>67</v>
      </c>
      <c r="AI89" s="190" t="s">
        <v>68</v>
      </c>
      <c r="AJ89" s="190" t="s">
        <v>69</v>
      </c>
      <c r="AK89" s="190" t="s">
        <v>70</v>
      </c>
      <c r="AL89" s="190" t="s">
        <v>71</v>
      </c>
    </row>
    <row r="90" spans="1:38" x14ac:dyDescent="0.35">
      <c r="A90" s="83" t="s">
        <v>171</v>
      </c>
      <c r="B90" s="84" t="s">
        <v>150</v>
      </c>
      <c r="C90" s="143"/>
      <c r="D90" s="102" t="s">
        <v>116</v>
      </c>
      <c r="E90" s="103"/>
      <c r="F90" s="103"/>
      <c r="G90" s="103"/>
      <c r="H90" s="103"/>
      <c r="I90" s="103"/>
      <c r="J90" s="103"/>
      <c r="K90" s="164">
        <v>0</v>
      </c>
      <c r="L90" s="216">
        <v>0</v>
      </c>
      <c r="M90" s="216">
        <v>622.99999967217445</v>
      </c>
      <c r="N90" s="254">
        <v>1608.9999973773956</v>
      </c>
      <c r="O90" s="218">
        <v>1706.0000151395798</v>
      </c>
      <c r="P90" s="218">
        <v>1694.5403888821602</v>
      </c>
      <c r="Q90" s="218">
        <v>2581.3528448343277</v>
      </c>
      <c r="R90" s="218">
        <v>2515.9986764192581</v>
      </c>
      <c r="S90" s="217">
        <v>2434.6110820770264</v>
      </c>
      <c r="T90" s="218">
        <v>3425.000011920929</v>
      </c>
      <c r="U90" s="218">
        <v>3433.1616759300232</v>
      </c>
      <c r="V90" s="218">
        <v>3996.999979019165</v>
      </c>
      <c r="W90" s="218">
        <v>3990.9999966621399</v>
      </c>
      <c r="X90" s="218">
        <v>4445.9999799728394</v>
      </c>
      <c r="Y90" s="218">
        <v>4239.999994635582</v>
      </c>
      <c r="Z90" s="218">
        <v>4888.9999687671661</v>
      </c>
      <c r="AA90" s="218">
        <v>5738.999992609024</v>
      </c>
      <c r="AB90" s="218">
        <v>5656.000018119812</v>
      </c>
      <c r="AC90" s="218">
        <v>6070.9999799728394</v>
      </c>
      <c r="AD90" s="218">
        <v>6510.0000202655792</v>
      </c>
      <c r="AE90" s="218">
        <v>7214.9999737739563</v>
      </c>
      <c r="AF90" s="218">
        <v>7136.9999051094055</v>
      </c>
      <c r="AG90" s="218">
        <v>7750.9876489639282</v>
      </c>
      <c r="AH90" s="218">
        <v>8226.000040769577</v>
      </c>
      <c r="AI90" s="218">
        <v>8568.9999461174011</v>
      </c>
      <c r="AJ90" s="218">
        <v>10366.999924182892</v>
      </c>
      <c r="AK90" s="218">
        <v>12334.989428520203</v>
      </c>
      <c r="AL90" s="218">
        <v>12531.000196933746</v>
      </c>
    </row>
    <row r="91" spans="1:38" x14ac:dyDescent="0.35">
      <c r="A91" s="83" t="s">
        <v>173</v>
      </c>
      <c r="B91" s="84" t="s">
        <v>152</v>
      </c>
      <c r="C91" s="101"/>
      <c r="D91" s="102" t="s">
        <v>116</v>
      </c>
      <c r="E91" s="87"/>
      <c r="F91" s="87"/>
      <c r="G91" s="87"/>
      <c r="H91" s="87"/>
      <c r="I91" s="87"/>
      <c r="J91" s="87"/>
      <c r="K91" s="216">
        <v>0</v>
      </c>
      <c r="L91" s="216">
        <v>0</v>
      </c>
      <c r="M91" s="216">
        <v>1118.9999952912331</v>
      </c>
      <c r="N91" s="254">
        <v>2502.000018954277</v>
      </c>
      <c r="O91" s="218">
        <v>2768.0000215768814</v>
      </c>
      <c r="P91" s="218">
        <v>2765.4207646846771</v>
      </c>
      <c r="Q91" s="218">
        <v>8566.9999718666077</v>
      </c>
      <c r="R91" s="218">
        <v>489385.77270507813</v>
      </c>
      <c r="S91" s="217">
        <v>488547.00088500977</v>
      </c>
      <c r="T91" s="218">
        <v>506820.99914550781</v>
      </c>
      <c r="U91" s="218">
        <v>501520.99609375</v>
      </c>
      <c r="V91" s="218">
        <v>486664.00527954102</v>
      </c>
      <c r="W91" s="218">
        <v>477328.9966583252</v>
      </c>
      <c r="X91" s="218">
        <v>435591.99523925781</v>
      </c>
      <c r="Y91" s="218">
        <v>413657.86361694336</v>
      </c>
      <c r="Z91" s="218">
        <v>408440.00053405762</v>
      </c>
      <c r="AA91" s="218">
        <v>416808.0005645752</v>
      </c>
      <c r="AB91" s="218">
        <v>401926.9962310791</v>
      </c>
      <c r="AC91" s="218">
        <v>385492.99621582031</v>
      </c>
      <c r="AD91" s="218">
        <v>389854.93850708008</v>
      </c>
      <c r="AE91" s="218">
        <v>397040.15159606934</v>
      </c>
      <c r="AF91" s="218">
        <v>393458.40835571289</v>
      </c>
      <c r="AG91" s="218">
        <v>383472.59712219238</v>
      </c>
      <c r="AH91" s="218">
        <v>366042.90199279785</v>
      </c>
      <c r="AI91" s="218">
        <v>362958.99772644043</v>
      </c>
      <c r="AJ91" s="218">
        <v>399704.00047302246</v>
      </c>
      <c r="AK91" s="218">
        <v>400031.42547607422</v>
      </c>
      <c r="AL91" s="218">
        <v>396534.00039672852</v>
      </c>
    </row>
    <row r="92" spans="1:38" x14ac:dyDescent="0.35">
      <c r="A92" s="83" t="s">
        <v>175</v>
      </c>
      <c r="B92" s="84" t="s">
        <v>154</v>
      </c>
      <c r="C92" s="101"/>
      <c r="D92" s="102" t="s">
        <v>116</v>
      </c>
      <c r="E92" s="87"/>
      <c r="F92" s="87"/>
      <c r="G92" s="87"/>
      <c r="H92" s="87"/>
      <c r="I92" s="87"/>
      <c r="J92" s="87"/>
      <c r="K92" s="216">
        <v>0</v>
      </c>
      <c r="L92" s="216">
        <v>0</v>
      </c>
      <c r="M92" s="216">
        <v>0</v>
      </c>
      <c r="N92" s="216">
        <v>0</v>
      </c>
      <c r="O92" s="218">
        <v>0</v>
      </c>
      <c r="P92" s="218">
        <v>0</v>
      </c>
      <c r="Q92" s="218">
        <v>0</v>
      </c>
      <c r="R92" s="218">
        <v>47668.245792388916</v>
      </c>
      <c r="S92" s="217">
        <v>45694.6702003479</v>
      </c>
      <c r="T92" s="218">
        <v>40772.536516189575</v>
      </c>
      <c r="U92" s="218">
        <v>38369.673252105713</v>
      </c>
      <c r="V92" s="218">
        <v>35307.518720626831</v>
      </c>
      <c r="W92" s="218">
        <v>32180.119752883911</v>
      </c>
      <c r="X92" s="218">
        <v>22196.010410785675</v>
      </c>
      <c r="Y92" s="218">
        <v>18565.989911556244</v>
      </c>
      <c r="Z92" s="218">
        <v>18444.029867649078</v>
      </c>
      <c r="AA92" s="218">
        <v>19878.009796142578</v>
      </c>
      <c r="AB92" s="218">
        <v>19048.05988073349</v>
      </c>
      <c r="AC92" s="218">
        <v>18260.050296783447</v>
      </c>
      <c r="AD92" s="218">
        <v>17200.019955635071</v>
      </c>
      <c r="AE92" s="218">
        <v>21835.050046443939</v>
      </c>
      <c r="AF92" s="218">
        <v>21555.009961128235</v>
      </c>
      <c r="AG92" s="218">
        <v>29407.520055770874</v>
      </c>
      <c r="AH92" s="218">
        <v>29036.060094833374</v>
      </c>
      <c r="AI92" s="218">
        <v>34644.059181213379</v>
      </c>
      <c r="AJ92" s="218">
        <v>35840.039730072021</v>
      </c>
      <c r="AK92" s="218">
        <v>35536.009907722473</v>
      </c>
      <c r="AL92" s="218">
        <v>25509.040057659149</v>
      </c>
    </row>
    <row r="93" spans="1:38" x14ac:dyDescent="0.35">
      <c r="A93" s="83" t="s">
        <v>177</v>
      </c>
      <c r="B93" s="84" t="s">
        <v>156</v>
      </c>
      <c r="C93" s="101"/>
      <c r="D93" s="102" t="s">
        <v>116</v>
      </c>
      <c r="E93" s="356"/>
      <c r="F93" s="356"/>
      <c r="G93" s="356"/>
      <c r="H93" s="356"/>
      <c r="I93" s="356"/>
      <c r="J93" s="356"/>
      <c r="K93" s="216">
        <v>0</v>
      </c>
      <c r="L93" s="216">
        <v>0</v>
      </c>
      <c r="M93" s="216">
        <v>89636.092185974121</v>
      </c>
      <c r="N93" s="216">
        <v>100332.94486999512</v>
      </c>
      <c r="O93" s="218">
        <v>110743.19171905518</v>
      </c>
      <c r="P93" s="218">
        <v>126786.37218475342</v>
      </c>
      <c r="Q93" s="218">
        <v>128612.39719390869</v>
      </c>
      <c r="R93" s="218">
        <v>278527.53829956055</v>
      </c>
      <c r="S93" s="217">
        <v>275831.9206237793</v>
      </c>
      <c r="T93" s="218">
        <v>278537.0979309082</v>
      </c>
      <c r="U93" s="218">
        <v>274481.87255859375</v>
      </c>
      <c r="V93" s="218">
        <v>265557.69538879395</v>
      </c>
      <c r="W93" s="218">
        <v>259531.45217895508</v>
      </c>
      <c r="X93" s="218">
        <v>236082.32402801514</v>
      </c>
      <c r="Y93" s="218">
        <v>226338.8614654541</v>
      </c>
      <c r="Z93" s="218">
        <v>225019.81830596924</v>
      </c>
      <c r="AA93" s="218">
        <v>228980.80539703369</v>
      </c>
      <c r="AB93" s="218">
        <v>219042.25063323975</v>
      </c>
      <c r="AC93" s="218">
        <v>211141.48616790771</v>
      </c>
      <c r="AD93" s="218">
        <v>211402.32944488525</v>
      </c>
      <c r="AE93" s="218">
        <v>219683.21323394775</v>
      </c>
      <c r="AF93" s="218">
        <v>214110.76164245605</v>
      </c>
      <c r="AG93" s="218">
        <v>187987.17784881592</v>
      </c>
      <c r="AH93" s="218">
        <v>177465.16132354736</v>
      </c>
      <c r="AI93" s="218">
        <v>174904.63256835938</v>
      </c>
      <c r="AJ93" s="218">
        <v>203835.39867401123</v>
      </c>
      <c r="AK93" s="218">
        <v>207203.16314697266</v>
      </c>
      <c r="AL93" s="218">
        <v>144184.09538269043</v>
      </c>
    </row>
    <row r="94" spans="1:38" x14ac:dyDescent="0.35">
      <c r="A94" s="83" t="s">
        <v>179</v>
      </c>
      <c r="B94" s="84" t="s">
        <v>158</v>
      </c>
      <c r="C94" s="101"/>
      <c r="D94" s="145" t="s">
        <v>116</v>
      </c>
      <c r="E94" s="87"/>
      <c r="F94" s="87"/>
      <c r="G94" s="87"/>
      <c r="H94" s="87"/>
      <c r="I94" s="87"/>
      <c r="J94" s="87"/>
      <c r="K94" s="255">
        <v>0</v>
      </c>
      <c r="L94" s="255">
        <v>0</v>
      </c>
      <c r="M94" s="255">
        <v>1608.6200326681137</v>
      </c>
      <c r="N94" s="255">
        <v>2478.0800193548203</v>
      </c>
      <c r="O94" s="256">
        <v>4946.8760192394257</v>
      </c>
      <c r="P94" s="256">
        <v>5734.7243428230286</v>
      </c>
      <c r="Q94" s="256">
        <v>6091.4841294288635</v>
      </c>
      <c r="R94" s="256">
        <v>5986.1071705818176</v>
      </c>
      <c r="S94" s="257">
        <v>5711.906373500824</v>
      </c>
      <c r="T94" s="256">
        <v>5098.4021127223969</v>
      </c>
      <c r="U94" s="256">
        <v>4796.2155491113663</v>
      </c>
      <c r="V94" s="256">
        <v>4414.3660366535187</v>
      </c>
      <c r="W94" s="256">
        <v>4018.3700621128082</v>
      </c>
      <c r="X94" s="256">
        <v>2774.5100483298302</v>
      </c>
      <c r="Y94" s="256">
        <v>2320.7499831914902</v>
      </c>
      <c r="Z94" s="256">
        <v>2305.5300340056419</v>
      </c>
      <c r="AA94" s="256">
        <v>2484.7600013017654</v>
      </c>
      <c r="AB94" s="256">
        <v>2376.8200129270554</v>
      </c>
      <c r="AC94" s="256">
        <v>2282.5500220060349</v>
      </c>
      <c r="AD94" s="256">
        <v>2150.0200070440769</v>
      </c>
      <c r="AE94" s="256">
        <v>2187.5500157475471</v>
      </c>
      <c r="AF94" s="256">
        <v>2155.5100157856941</v>
      </c>
      <c r="AG94" s="256">
        <v>2106.2700003385544</v>
      </c>
      <c r="AH94" s="256">
        <v>2074.0600489079952</v>
      </c>
      <c r="AI94" s="256">
        <v>2157.8000038862228</v>
      </c>
      <c r="AJ94" s="256">
        <v>2240.0400266051292</v>
      </c>
      <c r="AK94" s="256">
        <v>2206.7699953913689</v>
      </c>
      <c r="AL94" s="256">
        <v>2105.0500683486462</v>
      </c>
    </row>
    <row r="95" spans="1:38" x14ac:dyDescent="0.35">
      <c r="A95" s="83" t="s">
        <v>181</v>
      </c>
      <c r="B95" s="84" t="s">
        <v>160</v>
      </c>
      <c r="C95" s="101"/>
      <c r="D95" s="145" t="s">
        <v>116</v>
      </c>
      <c r="E95" s="87"/>
      <c r="F95" s="87"/>
      <c r="G95" s="87"/>
      <c r="H95" s="87"/>
      <c r="I95" s="87"/>
      <c r="J95" s="87"/>
      <c r="K95" s="255">
        <v>0</v>
      </c>
      <c r="L95" s="255">
        <v>0</v>
      </c>
      <c r="M95" s="255">
        <v>0</v>
      </c>
      <c r="N95" s="255">
        <v>0</v>
      </c>
      <c r="O95" s="256">
        <v>0</v>
      </c>
      <c r="P95" s="256">
        <v>0</v>
      </c>
      <c r="Q95" s="256">
        <v>0</v>
      </c>
      <c r="R95" s="256">
        <v>0</v>
      </c>
      <c r="S95" s="257">
        <v>0</v>
      </c>
      <c r="T95" s="256">
        <v>0</v>
      </c>
      <c r="U95" s="256">
        <v>0</v>
      </c>
      <c r="V95" s="256">
        <v>0</v>
      </c>
      <c r="W95" s="256">
        <v>0</v>
      </c>
      <c r="X95" s="256">
        <v>0</v>
      </c>
      <c r="Y95" s="256">
        <v>0</v>
      </c>
      <c r="Z95" s="256">
        <v>0</v>
      </c>
      <c r="AA95" s="256">
        <v>0</v>
      </c>
      <c r="AB95" s="256">
        <v>0</v>
      </c>
      <c r="AC95" s="256">
        <v>0</v>
      </c>
      <c r="AD95" s="256">
        <v>0</v>
      </c>
      <c r="AE95" s="256">
        <v>0</v>
      </c>
      <c r="AF95" s="256">
        <v>0</v>
      </c>
      <c r="AG95" s="256">
        <v>0</v>
      </c>
      <c r="AH95" s="256">
        <v>0</v>
      </c>
      <c r="AI95" s="256">
        <v>0</v>
      </c>
      <c r="AJ95" s="256">
        <v>0</v>
      </c>
      <c r="AK95" s="256">
        <v>0</v>
      </c>
      <c r="AL95" s="256">
        <v>0</v>
      </c>
    </row>
    <row r="96" spans="1:38" x14ac:dyDescent="0.35">
      <c r="A96" s="83" t="s">
        <v>183</v>
      </c>
      <c r="B96" s="84" t="s">
        <v>162</v>
      </c>
      <c r="C96" s="101"/>
      <c r="D96" s="145" t="s">
        <v>116</v>
      </c>
      <c r="E96" s="87"/>
      <c r="F96" s="87"/>
      <c r="G96" s="87"/>
      <c r="H96" s="87"/>
      <c r="I96" s="87"/>
      <c r="J96" s="87"/>
      <c r="K96" s="255">
        <v>0</v>
      </c>
      <c r="L96" s="255">
        <v>0</v>
      </c>
      <c r="M96" s="255">
        <v>0</v>
      </c>
      <c r="N96" s="255">
        <v>0</v>
      </c>
      <c r="O96" s="256">
        <v>0</v>
      </c>
      <c r="P96" s="256">
        <v>0</v>
      </c>
      <c r="Q96" s="256">
        <v>0</v>
      </c>
      <c r="R96" s="256">
        <v>0</v>
      </c>
      <c r="S96" s="257">
        <v>0</v>
      </c>
      <c r="T96" s="256">
        <v>0</v>
      </c>
      <c r="U96" s="256">
        <v>0</v>
      </c>
      <c r="V96" s="256">
        <v>0</v>
      </c>
      <c r="W96" s="256">
        <v>0</v>
      </c>
      <c r="X96" s="256">
        <v>0</v>
      </c>
      <c r="Y96" s="256">
        <v>0</v>
      </c>
      <c r="Z96" s="256">
        <v>0</v>
      </c>
      <c r="AA96" s="256">
        <v>0</v>
      </c>
      <c r="AB96" s="256">
        <v>0</v>
      </c>
      <c r="AC96" s="256">
        <v>0</v>
      </c>
      <c r="AD96" s="256">
        <v>0</v>
      </c>
      <c r="AE96" s="256">
        <v>0</v>
      </c>
      <c r="AF96" s="256">
        <v>0</v>
      </c>
      <c r="AG96" s="256">
        <v>2030.703991651535</v>
      </c>
      <c r="AH96" s="256">
        <v>1979.4360361993313</v>
      </c>
      <c r="AI96" s="256">
        <v>2069.8479488492012</v>
      </c>
      <c r="AJ96" s="256">
        <v>2161.2430438399315</v>
      </c>
      <c r="AK96" s="256">
        <v>2145.3789547085762</v>
      </c>
      <c r="AL96" s="256">
        <v>2050.8970022201538</v>
      </c>
    </row>
    <row r="97" spans="1:38" x14ac:dyDescent="0.35">
      <c r="A97" s="83" t="s">
        <v>185</v>
      </c>
      <c r="B97" s="84" t="s">
        <v>164</v>
      </c>
      <c r="C97" s="101"/>
      <c r="D97" s="145" t="s">
        <v>116</v>
      </c>
      <c r="E97" s="87"/>
      <c r="F97" s="87"/>
      <c r="G97" s="87"/>
      <c r="H97" s="87"/>
      <c r="I97" s="87"/>
      <c r="J97" s="87"/>
      <c r="K97" s="255">
        <v>0</v>
      </c>
      <c r="L97" s="255">
        <v>0</v>
      </c>
      <c r="M97" s="255">
        <v>0</v>
      </c>
      <c r="N97" s="255">
        <v>0</v>
      </c>
      <c r="O97" s="256">
        <v>0</v>
      </c>
      <c r="P97" s="256">
        <v>0</v>
      </c>
      <c r="Q97" s="256">
        <v>0</v>
      </c>
      <c r="R97" s="256">
        <v>0</v>
      </c>
      <c r="S97" s="257">
        <v>0</v>
      </c>
      <c r="T97" s="256">
        <v>0</v>
      </c>
      <c r="U97" s="256">
        <v>0</v>
      </c>
      <c r="V97" s="256">
        <v>0</v>
      </c>
      <c r="W97" s="256">
        <v>0</v>
      </c>
      <c r="X97" s="256">
        <v>0</v>
      </c>
      <c r="Y97" s="256">
        <v>0</v>
      </c>
      <c r="Z97" s="256">
        <v>0</v>
      </c>
      <c r="AA97" s="256">
        <v>0</v>
      </c>
      <c r="AB97" s="256">
        <v>0</v>
      </c>
      <c r="AC97" s="256">
        <v>0</v>
      </c>
      <c r="AD97" s="256">
        <v>0</v>
      </c>
      <c r="AE97" s="256">
        <v>0</v>
      </c>
      <c r="AF97" s="256">
        <v>0</v>
      </c>
      <c r="AG97" s="256">
        <v>0</v>
      </c>
      <c r="AH97" s="256">
        <v>0</v>
      </c>
      <c r="AI97" s="256">
        <v>0</v>
      </c>
      <c r="AJ97" s="256">
        <v>0</v>
      </c>
      <c r="AK97" s="256">
        <v>0</v>
      </c>
      <c r="AL97" s="256">
        <v>0</v>
      </c>
    </row>
    <row r="98" spans="1:38" x14ac:dyDescent="0.35">
      <c r="A98" s="83" t="s">
        <v>187</v>
      </c>
      <c r="B98" s="84" t="s">
        <v>166</v>
      </c>
      <c r="C98" s="101"/>
      <c r="D98" s="145" t="s">
        <v>116</v>
      </c>
      <c r="E98" s="87"/>
      <c r="F98" s="87"/>
      <c r="G98" s="87"/>
      <c r="H98" s="87"/>
      <c r="I98" s="87"/>
      <c r="J98" s="87"/>
      <c r="K98" s="255">
        <v>0</v>
      </c>
      <c r="L98" s="255">
        <v>0</v>
      </c>
      <c r="M98" s="255">
        <v>0</v>
      </c>
      <c r="N98" s="255">
        <v>0</v>
      </c>
      <c r="O98" s="256">
        <v>0</v>
      </c>
      <c r="P98" s="256">
        <v>0</v>
      </c>
      <c r="Q98" s="256">
        <v>0</v>
      </c>
      <c r="R98" s="256">
        <v>0</v>
      </c>
      <c r="S98" s="257">
        <v>0</v>
      </c>
      <c r="T98" s="256">
        <v>0</v>
      </c>
      <c r="U98" s="256">
        <v>0</v>
      </c>
      <c r="V98" s="256">
        <v>0</v>
      </c>
      <c r="W98" s="256">
        <v>0</v>
      </c>
      <c r="X98" s="256">
        <v>0</v>
      </c>
      <c r="Y98" s="256">
        <v>0</v>
      </c>
      <c r="Z98" s="256">
        <v>0</v>
      </c>
      <c r="AA98" s="256">
        <v>0</v>
      </c>
      <c r="AB98" s="256">
        <v>0</v>
      </c>
      <c r="AC98" s="256">
        <v>0</v>
      </c>
      <c r="AD98" s="256">
        <v>0</v>
      </c>
      <c r="AE98" s="256">
        <v>0</v>
      </c>
      <c r="AF98" s="256">
        <v>0</v>
      </c>
      <c r="AG98" s="256">
        <v>0</v>
      </c>
      <c r="AH98" s="256">
        <v>0</v>
      </c>
      <c r="AI98" s="256">
        <v>0</v>
      </c>
      <c r="AJ98" s="256">
        <v>0</v>
      </c>
      <c r="AK98" s="256">
        <v>0</v>
      </c>
      <c r="AL98" s="256">
        <v>77999.898433685303</v>
      </c>
    </row>
    <row r="99" spans="1:38" x14ac:dyDescent="0.35">
      <c r="A99" s="83" t="s">
        <v>189</v>
      </c>
      <c r="B99" s="84" t="s">
        <v>167</v>
      </c>
      <c r="C99" s="101"/>
      <c r="D99" s="102" t="s">
        <v>116</v>
      </c>
      <c r="E99" s="87"/>
      <c r="F99" s="87"/>
      <c r="G99" s="87"/>
      <c r="H99" s="87"/>
      <c r="I99" s="87"/>
      <c r="J99" s="87"/>
      <c r="K99" s="255">
        <v>0</v>
      </c>
      <c r="L99" s="255">
        <v>0</v>
      </c>
      <c r="M99" s="255">
        <v>0</v>
      </c>
      <c r="N99" s="255">
        <v>0</v>
      </c>
      <c r="O99" s="256">
        <v>0</v>
      </c>
      <c r="P99" s="256">
        <v>0</v>
      </c>
      <c r="Q99" s="256">
        <v>0</v>
      </c>
      <c r="R99" s="256">
        <v>0</v>
      </c>
      <c r="S99" s="257">
        <v>0</v>
      </c>
      <c r="T99" s="256">
        <v>0</v>
      </c>
      <c r="U99" s="256">
        <v>0</v>
      </c>
      <c r="V99" s="256">
        <v>0</v>
      </c>
      <c r="W99" s="256">
        <v>0</v>
      </c>
      <c r="X99" s="256">
        <v>0</v>
      </c>
      <c r="Y99" s="256">
        <v>0</v>
      </c>
      <c r="Z99" s="256">
        <v>0</v>
      </c>
      <c r="AA99" s="256">
        <v>0</v>
      </c>
      <c r="AB99" s="256">
        <v>0</v>
      </c>
      <c r="AC99" s="256">
        <v>0</v>
      </c>
      <c r="AD99" s="256">
        <v>0</v>
      </c>
      <c r="AE99" s="256">
        <v>0</v>
      </c>
      <c r="AF99" s="256">
        <v>0</v>
      </c>
      <c r="AG99" s="256">
        <v>0</v>
      </c>
      <c r="AH99" s="256">
        <v>0</v>
      </c>
      <c r="AI99" s="256">
        <v>0</v>
      </c>
      <c r="AJ99" s="256">
        <v>0</v>
      </c>
      <c r="AK99" s="256">
        <v>0</v>
      </c>
      <c r="AL99" s="256">
        <v>0</v>
      </c>
    </row>
    <row r="100" spans="1:38" x14ac:dyDescent="0.35">
      <c r="A100" s="83" t="s">
        <v>191</v>
      </c>
      <c r="B100" s="84" t="s">
        <v>168</v>
      </c>
      <c r="C100" s="101"/>
      <c r="D100" s="102" t="s">
        <v>116</v>
      </c>
      <c r="E100" s="87"/>
      <c r="F100" s="87"/>
      <c r="G100" s="87"/>
      <c r="H100" s="87"/>
      <c r="I100" s="87"/>
      <c r="J100" s="87"/>
      <c r="K100" s="255">
        <v>0</v>
      </c>
      <c r="L100" s="255">
        <v>0</v>
      </c>
      <c r="M100" s="255">
        <v>0</v>
      </c>
      <c r="N100" s="255">
        <v>0</v>
      </c>
      <c r="O100" s="256">
        <v>0</v>
      </c>
      <c r="P100" s="256">
        <v>0</v>
      </c>
      <c r="Q100" s="256">
        <v>0</v>
      </c>
      <c r="R100" s="256">
        <v>0</v>
      </c>
      <c r="S100" s="257">
        <v>0</v>
      </c>
      <c r="T100" s="256">
        <v>0</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row>
    <row r="101" spans="1:38" x14ac:dyDescent="0.35">
      <c r="A101" s="83">
        <v>15</v>
      </c>
      <c r="B101" s="111" t="s">
        <v>278</v>
      </c>
      <c r="C101" s="112"/>
      <c r="D101" s="258"/>
      <c r="E101" s="87"/>
      <c r="F101" s="87"/>
      <c r="G101" s="87"/>
      <c r="H101" s="87"/>
      <c r="I101" s="87"/>
      <c r="J101" s="87"/>
      <c r="K101" s="235">
        <f t="shared" ref="K101:AL101" si="6">SUM(K90:K100)</f>
        <v>0</v>
      </c>
      <c r="L101" s="235">
        <f t="shared" si="6"/>
        <v>0</v>
      </c>
      <c r="M101" s="235">
        <f t="shared" si="6"/>
        <v>92986.712213605642</v>
      </c>
      <c r="N101" s="235">
        <f t="shared" si="6"/>
        <v>106922.02490568161</v>
      </c>
      <c r="O101" s="235">
        <f t="shared" si="6"/>
        <v>120164.06777501106</v>
      </c>
      <c r="P101" s="235">
        <f t="shared" si="6"/>
        <v>136981.05768114328</v>
      </c>
      <c r="Q101" s="235">
        <f t="shared" si="6"/>
        <v>145852.23414003849</v>
      </c>
      <c r="R101" s="235">
        <f t="shared" si="6"/>
        <v>824083.66264402866</v>
      </c>
      <c r="S101" s="235">
        <f t="shared" si="6"/>
        <v>818220.10916471481</v>
      </c>
      <c r="T101" s="235">
        <f t="shared" si="6"/>
        <v>834654.03571724892</v>
      </c>
      <c r="U101" s="235">
        <f t="shared" si="6"/>
        <v>822601.91912949085</v>
      </c>
      <c r="V101" s="235">
        <f t="shared" si="6"/>
        <v>795940.58540463448</v>
      </c>
      <c r="W101" s="235">
        <f t="shared" si="6"/>
        <v>777049.93864893913</v>
      </c>
      <c r="X101" s="235">
        <f t="shared" si="6"/>
        <v>701090.83970636129</v>
      </c>
      <c r="Y101" s="235">
        <f t="shared" si="6"/>
        <v>665123.46497178078</v>
      </c>
      <c r="Z101" s="235">
        <f t="shared" si="6"/>
        <v>659098.37871044874</v>
      </c>
      <c r="AA101" s="235">
        <f t="shared" si="6"/>
        <v>673890.57575166225</v>
      </c>
      <c r="AB101" s="235">
        <f t="shared" si="6"/>
        <v>648050.12677609921</v>
      </c>
      <c r="AC101" s="235">
        <f t="shared" si="6"/>
        <v>623248.08268249035</v>
      </c>
      <c r="AD101" s="235">
        <f t="shared" si="6"/>
        <v>627117.30793491006</v>
      </c>
      <c r="AE101" s="235">
        <f t="shared" si="6"/>
        <v>647960.96486598253</v>
      </c>
      <c r="AF101" s="235">
        <f t="shared" si="6"/>
        <v>638416.68988019228</v>
      </c>
      <c r="AG101" s="235">
        <f t="shared" si="6"/>
        <v>612755.25666773319</v>
      </c>
      <c r="AH101" s="235">
        <f t="shared" si="6"/>
        <v>584823.61953705549</v>
      </c>
      <c r="AI101" s="235">
        <f t="shared" si="6"/>
        <v>585304.33737486601</v>
      </c>
      <c r="AJ101" s="235">
        <f t="shared" si="6"/>
        <v>654147.72187173367</v>
      </c>
      <c r="AK101" s="235">
        <f t="shared" si="6"/>
        <v>659457.7369093895</v>
      </c>
      <c r="AL101" s="235">
        <f t="shared" si="6"/>
        <v>660913.98153826594</v>
      </c>
    </row>
    <row r="102" spans="1:38" x14ac:dyDescent="0.35">
      <c r="A102" s="83"/>
      <c r="C102" s="78"/>
      <c r="D102" s="148"/>
      <c r="E102" s="150"/>
      <c r="F102" s="150"/>
      <c r="G102" s="150"/>
      <c r="H102" s="150"/>
      <c r="I102" s="150"/>
      <c r="J102" s="150"/>
      <c r="K102" s="259"/>
      <c r="L102" s="259"/>
      <c r="M102" s="259"/>
      <c r="N102" s="259"/>
      <c r="O102" s="229"/>
      <c r="P102" s="229"/>
      <c r="Q102" s="229"/>
      <c r="R102" s="229"/>
      <c r="S102" s="260"/>
      <c r="T102" s="260"/>
      <c r="U102" s="260"/>
      <c r="V102" s="260"/>
      <c r="W102" s="260"/>
      <c r="X102" s="260"/>
      <c r="Y102" s="260"/>
      <c r="Z102" s="260"/>
      <c r="AA102" s="260"/>
      <c r="AB102" s="260"/>
      <c r="AC102" s="260"/>
      <c r="AD102" s="260"/>
      <c r="AE102" s="260"/>
      <c r="AF102" s="260"/>
      <c r="AG102" s="260"/>
      <c r="AH102" s="260"/>
      <c r="AI102" s="260"/>
      <c r="AJ102" s="260"/>
      <c r="AK102" s="260"/>
      <c r="AL102" s="260"/>
    </row>
    <row r="103" spans="1:38" x14ac:dyDescent="0.35">
      <c r="A103" s="83"/>
      <c r="B103" s="36" t="s">
        <v>170</v>
      </c>
      <c r="D103" s="8"/>
      <c r="E103" s="97"/>
      <c r="F103" s="97"/>
      <c r="G103" s="97"/>
      <c r="H103" s="97"/>
      <c r="I103" s="97"/>
      <c r="J103" s="97"/>
      <c r="K103" s="200"/>
      <c r="L103" s="200"/>
      <c r="M103" s="200"/>
      <c r="N103" s="200"/>
      <c r="O103" s="201"/>
      <c r="P103" s="201"/>
      <c r="Q103" s="201"/>
      <c r="R103" s="201"/>
      <c r="S103" s="202"/>
      <c r="T103" s="202"/>
      <c r="U103" s="202"/>
      <c r="V103" s="202"/>
      <c r="W103" s="202"/>
      <c r="X103" s="202"/>
      <c r="Y103" s="202"/>
      <c r="Z103" s="202"/>
      <c r="AA103" s="202"/>
      <c r="AB103" s="202"/>
      <c r="AC103" s="202"/>
      <c r="AD103" s="202"/>
      <c r="AE103" s="202"/>
      <c r="AF103" s="202"/>
      <c r="AG103" s="202"/>
      <c r="AH103" s="202"/>
      <c r="AI103" s="202"/>
      <c r="AJ103" s="202"/>
      <c r="AK103" s="202"/>
      <c r="AL103" s="202"/>
    </row>
    <row r="104" spans="1:38" x14ac:dyDescent="0.35">
      <c r="A104" s="83"/>
      <c r="B104" s="8" t="s">
        <v>147</v>
      </c>
      <c r="D104" s="81" t="s">
        <v>88</v>
      </c>
      <c r="E104" s="53" t="s">
        <v>200</v>
      </c>
      <c r="F104" s="53" t="s">
        <v>201</v>
      </c>
      <c r="G104" s="53" t="s">
        <v>148</v>
      </c>
      <c r="H104" s="53" t="s">
        <v>41</v>
      </c>
      <c r="I104" s="53" t="s">
        <v>42</v>
      </c>
      <c r="J104" s="53" t="s">
        <v>43</v>
      </c>
      <c r="K104" s="190" t="s">
        <v>44</v>
      </c>
      <c r="L104" s="190" t="s">
        <v>45</v>
      </c>
      <c r="M104" s="190" t="s">
        <v>46</v>
      </c>
      <c r="N104" s="190" t="s">
        <v>47</v>
      </c>
      <c r="O104" s="190" t="s">
        <v>48</v>
      </c>
      <c r="P104" s="190" t="s">
        <v>49</v>
      </c>
      <c r="Q104" s="190" t="s">
        <v>50</v>
      </c>
      <c r="R104" s="190" t="s">
        <v>51</v>
      </c>
      <c r="S104" s="191" t="s">
        <v>52</v>
      </c>
      <c r="T104" s="190" t="s">
        <v>53</v>
      </c>
      <c r="U104" s="190" t="s">
        <v>54</v>
      </c>
      <c r="V104" s="190" t="s">
        <v>55</v>
      </c>
      <c r="W104" s="190" t="s">
        <v>56</v>
      </c>
      <c r="X104" s="190" t="s">
        <v>57</v>
      </c>
      <c r="Y104" s="190" t="s">
        <v>58</v>
      </c>
      <c r="Z104" s="190" t="s">
        <v>59</v>
      </c>
      <c r="AA104" s="190" t="s">
        <v>60</v>
      </c>
      <c r="AB104" s="190" t="s">
        <v>61</v>
      </c>
      <c r="AC104" s="190" t="s">
        <v>62</v>
      </c>
      <c r="AD104" s="190" t="s">
        <v>63</v>
      </c>
      <c r="AE104" s="190" t="s">
        <v>64</v>
      </c>
      <c r="AF104" s="190" t="s">
        <v>65</v>
      </c>
      <c r="AG104" s="190" t="s">
        <v>66</v>
      </c>
      <c r="AH104" s="190" t="s">
        <v>67</v>
      </c>
      <c r="AI104" s="190" t="s">
        <v>68</v>
      </c>
      <c r="AJ104" s="190" t="s">
        <v>69</v>
      </c>
      <c r="AK104" s="190" t="s">
        <v>70</v>
      </c>
      <c r="AL104" s="190" t="s">
        <v>71</v>
      </c>
    </row>
    <row r="105" spans="1:38" x14ac:dyDescent="0.35">
      <c r="A105" s="83" t="s">
        <v>279</v>
      </c>
      <c r="B105" s="84" t="s">
        <v>172</v>
      </c>
      <c r="C105" s="101"/>
      <c r="D105" s="102" t="s">
        <v>129</v>
      </c>
      <c r="E105" s="103"/>
      <c r="F105" s="103"/>
      <c r="G105" s="103"/>
      <c r="H105" s="103"/>
      <c r="I105" s="103"/>
      <c r="J105" s="103"/>
      <c r="K105" s="164">
        <v>0</v>
      </c>
      <c r="L105" s="164">
        <v>0</v>
      </c>
      <c r="M105" s="164">
        <v>184056.94723129272</v>
      </c>
      <c r="N105" s="164">
        <v>184291.65363311768</v>
      </c>
      <c r="O105" s="192">
        <v>184178.53736877441</v>
      </c>
      <c r="P105" s="192">
        <v>178558.1431388855</v>
      </c>
      <c r="Q105" s="192">
        <v>182699.50771331787</v>
      </c>
      <c r="R105" s="192">
        <v>180094.98262405396</v>
      </c>
      <c r="S105" s="193">
        <v>179241.09029769897</v>
      </c>
      <c r="T105" s="192">
        <v>245508.6145401001</v>
      </c>
      <c r="U105" s="192">
        <v>241944.02122497559</v>
      </c>
      <c r="V105" s="192">
        <v>245152.96268463135</v>
      </c>
      <c r="W105" s="192">
        <v>245574.69940185547</v>
      </c>
      <c r="X105" s="192">
        <v>245988.40236663818</v>
      </c>
      <c r="Y105" s="192">
        <v>245722.20611572266</v>
      </c>
      <c r="Z105" s="192">
        <v>245571.38919830322</v>
      </c>
      <c r="AA105" s="192">
        <v>245296.05865478516</v>
      </c>
      <c r="AB105" s="192">
        <v>245693.31645965576</v>
      </c>
      <c r="AC105" s="192">
        <v>276439.6390914917</v>
      </c>
      <c r="AD105" s="192">
        <v>306761.58046722412</v>
      </c>
      <c r="AE105" s="192">
        <v>307152.75287628174</v>
      </c>
      <c r="AF105" s="192">
        <v>307153.05423736572</v>
      </c>
      <c r="AG105" s="192">
        <v>183947.70097732544</v>
      </c>
      <c r="AH105" s="192">
        <v>184181.02359771729</v>
      </c>
      <c r="AI105" s="192">
        <v>184293.08557510376</v>
      </c>
      <c r="AJ105" s="192">
        <v>184489.8624420166</v>
      </c>
      <c r="AK105" s="192">
        <v>184178.53736877441</v>
      </c>
      <c r="AL105" s="192">
        <v>183972.03683853149</v>
      </c>
    </row>
    <row r="106" spans="1:38" x14ac:dyDescent="0.35">
      <c r="A106" s="83" t="s">
        <v>280</v>
      </c>
      <c r="B106" s="84" t="s">
        <v>174</v>
      </c>
      <c r="C106" s="101"/>
      <c r="D106" s="102" t="s">
        <v>129</v>
      </c>
      <c r="E106" s="87"/>
      <c r="F106" s="87"/>
      <c r="G106" s="87"/>
      <c r="H106" s="87"/>
      <c r="I106" s="87"/>
      <c r="J106" s="87"/>
      <c r="K106" s="164">
        <v>0</v>
      </c>
      <c r="L106" s="164">
        <v>0</v>
      </c>
      <c r="M106" s="164">
        <v>0</v>
      </c>
      <c r="N106" s="164">
        <v>0</v>
      </c>
      <c r="O106" s="192">
        <v>0</v>
      </c>
      <c r="P106" s="192">
        <v>0</v>
      </c>
      <c r="Q106" s="192">
        <v>0</v>
      </c>
      <c r="R106" s="192">
        <v>0</v>
      </c>
      <c r="S106" s="193">
        <v>0</v>
      </c>
      <c r="T106" s="192">
        <v>0</v>
      </c>
      <c r="U106" s="192">
        <v>0</v>
      </c>
      <c r="V106" s="192">
        <v>0</v>
      </c>
      <c r="W106" s="192">
        <v>0</v>
      </c>
      <c r="X106" s="192">
        <v>0</v>
      </c>
      <c r="Y106" s="192">
        <v>0</v>
      </c>
      <c r="Z106" s="192">
        <v>0</v>
      </c>
      <c r="AA106" s="192">
        <v>0</v>
      </c>
      <c r="AB106" s="192">
        <v>0</v>
      </c>
      <c r="AC106" s="192">
        <v>0</v>
      </c>
      <c r="AD106" s="192">
        <v>0</v>
      </c>
      <c r="AE106" s="192">
        <v>0</v>
      </c>
      <c r="AF106" s="192">
        <v>0</v>
      </c>
      <c r="AG106" s="192">
        <v>30657.950520515442</v>
      </c>
      <c r="AH106" s="192">
        <v>30696.837425231934</v>
      </c>
      <c r="AI106" s="192">
        <v>30715.514540672302</v>
      </c>
      <c r="AJ106" s="192">
        <v>30748.310327529907</v>
      </c>
      <c r="AK106" s="192">
        <v>30696.423649787903</v>
      </c>
      <c r="AL106" s="192">
        <v>30662.007331848145</v>
      </c>
    </row>
    <row r="107" spans="1:38" x14ac:dyDescent="0.35">
      <c r="A107" s="83" t="s">
        <v>281</v>
      </c>
      <c r="B107" s="84" t="s">
        <v>176</v>
      </c>
      <c r="C107" s="101"/>
      <c r="D107" s="102" t="s">
        <v>134</v>
      </c>
      <c r="E107" s="87"/>
      <c r="F107" s="87"/>
      <c r="G107" s="87"/>
      <c r="H107" s="87"/>
      <c r="I107" s="87"/>
      <c r="J107" s="87"/>
      <c r="K107" s="164">
        <v>0</v>
      </c>
      <c r="L107" s="164">
        <v>0</v>
      </c>
      <c r="M107" s="164">
        <v>255552.63996124268</v>
      </c>
      <c r="N107" s="164">
        <v>257348.68240356445</v>
      </c>
      <c r="O107" s="192">
        <v>255561.2268447876</v>
      </c>
      <c r="P107" s="192">
        <v>244722.23854064941</v>
      </c>
      <c r="Q107" s="192">
        <v>251574.54299926758</v>
      </c>
      <c r="R107" s="192">
        <v>245933.62236022949</v>
      </c>
      <c r="S107" s="193">
        <v>249213.96923065186</v>
      </c>
      <c r="T107" s="192">
        <v>314816.70379638672</v>
      </c>
      <c r="U107" s="192">
        <v>309047.37281799316</v>
      </c>
      <c r="V107" s="192">
        <v>311397.43041992188</v>
      </c>
      <c r="W107" s="192">
        <v>312739.14337158203</v>
      </c>
      <c r="X107" s="192">
        <v>313063.87329101563</v>
      </c>
      <c r="Y107" s="192">
        <v>314537.26959228516</v>
      </c>
      <c r="Z107" s="192">
        <v>312352.59246826172</v>
      </c>
      <c r="AA107" s="192">
        <v>312415.09056091309</v>
      </c>
      <c r="AB107" s="192">
        <v>312911.57722473145</v>
      </c>
      <c r="AC107" s="192">
        <v>312794.61860656738</v>
      </c>
      <c r="AD107" s="192">
        <v>397526.30615234375</v>
      </c>
      <c r="AE107" s="192">
        <v>400320.16181945801</v>
      </c>
      <c r="AF107" s="192">
        <v>397975.24833679199</v>
      </c>
      <c r="AG107" s="192">
        <v>482560.89973449707</v>
      </c>
      <c r="AH107" s="192">
        <v>483324.1081237793</v>
      </c>
      <c r="AI107" s="192">
        <v>540281.60858154297</v>
      </c>
      <c r="AJ107" s="192">
        <v>543756.72149658203</v>
      </c>
      <c r="AK107" s="192">
        <v>539518.13888549805</v>
      </c>
      <c r="AL107" s="192">
        <v>539626.07383728027</v>
      </c>
    </row>
    <row r="108" spans="1:38" x14ac:dyDescent="0.35">
      <c r="A108" s="83" t="s">
        <v>282</v>
      </c>
      <c r="B108" s="84" t="s">
        <v>178</v>
      </c>
      <c r="C108" s="101"/>
      <c r="D108" s="102" t="s">
        <v>134</v>
      </c>
      <c r="E108" s="356"/>
      <c r="F108" s="356"/>
      <c r="G108" s="356"/>
      <c r="H108" s="356"/>
      <c r="I108" s="356"/>
      <c r="J108" s="356"/>
      <c r="K108" s="164">
        <v>0</v>
      </c>
      <c r="L108" s="164">
        <v>0</v>
      </c>
      <c r="M108" s="164">
        <v>28394.737005233765</v>
      </c>
      <c r="N108" s="164">
        <v>28594.296932220459</v>
      </c>
      <c r="O108" s="192">
        <v>28395.691752433777</v>
      </c>
      <c r="P108" s="192">
        <v>27191.35856628418</v>
      </c>
      <c r="Q108" s="192">
        <v>27952.726006507874</v>
      </c>
      <c r="R108" s="192">
        <v>27325.956702232361</v>
      </c>
      <c r="S108" s="193">
        <v>27690.440654754639</v>
      </c>
      <c r="T108" s="192">
        <v>28619.701266288757</v>
      </c>
      <c r="U108" s="192">
        <v>28095.216035842896</v>
      </c>
      <c r="V108" s="192">
        <v>28308.856129646301</v>
      </c>
      <c r="W108" s="192">
        <v>28430.830359458923</v>
      </c>
      <c r="X108" s="192">
        <v>28460.351586341858</v>
      </c>
      <c r="Y108" s="192">
        <v>28594.296932220459</v>
      </c>
      <c r="Z108" s="192">
        <v>28395.691752433777</v>
      </c>
      <c r="AA108" s="192">
        <v>28401.371955871582</v>
      </c>
      <c r="AB108" s="192">
        <v>28446.506023406982</v>
      </c>
      <c r="AC108" s="192">
        <v>28435.874104499817</v>
      </c>
      <c r="AD108" s="192">
        <v>28394.737005233765</v>
      </c>
      <c r="AE108" s="192">
        <v>28594.296932220459</v>
      </c>
      <c r="AF108" s="192">
        <v>28426.804065704346</v>
      </c>
      <c r="AG108" s="192">
        <v>28385.934233665466</v>
      </c>
      <c r="AH108" s="192">
        <v>28430.830359458923</v>
      </c>
      <c r="AI108" s="192">
        <v>28435.874104499817</v>
      </c>
      <c r="AJ108" s="192">
        <v>28618.7744140625</v>
      </c>
      <c r="AK108" s="192">
        <v>28395.691752433777</v>
      </c>
      <c r="AL108" s="192">
        <v>28401.371955871582</v>
      </c>
    </row>
    <row r="109" spans="1:38" x14ac:dyDescent="0.35">
      <c r="A109" s="83" t="s">
        <v>283</v>
      </c>
      <c r="B109" s="84" t="s">
        <v>180</v>
      </c>
      <c r="C109" s="101"/>
      <c r="D109" s="102" t="s">
        <v>134</v>
      </c>
      <c r="E109" s="87"/>
      <c r="F109" s="87"/>
      <c r="G109" s="87"/>
      <c r="H109" s="87"/>
      <c r="I109" s="87"/>
      <c r="J109" s="87"/>
      <c r="K109" s="164">
        <v>0</v>
      </c>
      <c r="L109" s="164">
        <v>0</v>
      </c>
      <c r="M109" s="164">
        <v>0</v>
      </c>
      <c r="N109" s="164">
        <v>0</v>
      </c>
      <c r="O109" s="192">
        <v>0</v>
      </c>
      <c r="P109" s="192">
        <v>0</v>
      </c>
      <c r="Q109" s="192">
        <v>0</v>
      </c>
      <c r="R109" s="192">
        <v>0</v>
      </c>
      <c r="S109" s="193">
        <v>0</v>
      </c>
      <c r="T109" s="192">
        <v>0</v>
      </c>
      <c r="U109" s="192">
        <v>0</v>
      </c>
      <c r="V109" s="192">
        <v>0</v>
      </c>
      <c r="W109" s="192">
        <v>0</v>
      </c>
      <c r="X109" s="192">
        <v>0</v>
      </c>
      <c r="Y109" s="192">
        <v>0</v>
      </c>
      <c r="Z109" s="192">
        <v>0</v>
      </c>
      <c r="AA109" s="192">
        <v>0</v>
      </c>
      <c r="AB109" s="192">
        <v>0</v>
      </c>
      <c r="AC109" s="192">
        <v>0</v>
      </c>
      <c r="AD109" s="192">
        <v>0</v>
      </c>
      <c r="AE109" s="192">
        <v>0</v>
      </c>
      <c r="AF109" s="192">
        <v>0</v>
      </c>
      <c r="AG109" s="192">
        <v>0</v>
      </c>
      <c r="AH109" s="192">
        <v>0</v>
      </c>
      <c r="AI109" s="192">
        <v>0</v>
      </c>
      <c r="AJ109" s="192">
        <v>0</v>
      </c>
      <c r="AK109" s="192">
        <v>0</v>
      </c>
      <c r="AL109" s="192">
        <v>0</v>
      </c>
    </row>
    <row r="110" spans="1:38" x14ac:dyDescent="0.35">
      <c r="A110" s="83" t="s">
        <v>284</v>
      </c>
      <c r="B110" s="84" t="s">
        <v>182</v>
      </c>
      <c r="C110" s="101"/>
      <c r="D110" s="102" t="s">
        <v>134</v>
      </c>
      <c r="E110" s="87"/>
      <c r="F110" s="87"/>
      <c r="G110" s="87"/>
      <c r="H110" s="87"/>
      <c r="I110" s="87"/>
      <c r="J110" s="87"/>
      <c r="K110" s="172">
        <v>0</v>
      </c>
      <c r="L110" s="172">
        <v>0</v>
      </c>
      <c r="M110" s="172">
        <v>14197.368502616882</v>
      </c>
      <c r="N110" s="172">
        <v>14297.148466110229</v>
      </c>
      <c r="O110" s="193">
        <v>14197.845876216888</v>
      </c>
      <c r="P110" s="193">
        <v>13606.650114059448</v>
      </c>
      <c r="Q110" s="193">
        <v>13981.988966464996</v>
      </c>
      <c r="R110" s="193">
        <v>14008.580267429352</v>
      </c>
      <c r="S110" s="193">
        <v>14144.82307434082</v>
      </c>
      <c r="T110" s="193">
        <v>14309.864819049835</v>
      </c>
      <c r="U110" s="193">
        <v>14175.206303596497</v>
      </c>
      <c r="V110" s="193">
        <v>14183.461248874664</v>
      </c>
      <c r="W110" s="193">
        <v>14215.415179729462</v>
      </c>
      <c r="X110" s="193">
        <v>14230.175793170929</v>
      </c>
      <c r="Y110" s="193">
        <v>14297.148466110229</v>
      </c>
      <c r="Z110" s="193">
        <v>14197.845876216888</v>
      </c>
      <c r="AA110" s="193">
        <v>14200.685977935791</v>
      </c>
      <c r="AB110" s="193">
        <v>14223.253011703491</v>
      </c>
      <c r="AC110" s="193">
        <v>14217.937052249908</v>
      </c>
      <c r="AD110" s="193">
        <v>14197.368502616882</v>
      </c>
      <c r="AE110" s="193">
        <v>14297.148466110229</v>
      </c>
      <c r="AF110" s="193">
        <v>14213.402032852173</v>
      </c>
      <c r="AG110" s="193">
        <v>14192.967116832733</v>
      </c>
      <c r="AH110" s="193">
        <v>14215.415179729462</v>
      </c>
      <c r="AI110" s="193">
        <v>14217.937052249908</v>
      </c>
      <c r="AJ110" s="193">
        <v>14309.38720703125</v>
      </c>
      <c r="AK110" s="193">
        <v>14197.845876216888</v>
      </c>
      <c r="AL110" s="193">
        <v>14200.685977935791</v>
      </c>
    </row>
    <row r="111" spans="1:38" x14ac:dyDescent="0.35">
      <c r="A111" s="83" t="s">
        <v>285</v>
      </c>
      <c r="B111" s="84" t="s">
        <v>184</v>
      </c>
      <c r="C111" s="101"/>
      <c r="D111" s="102" t="s">
        <v>134</v>
      </c>
      <c r="E111" s="103"/>
      <c r="F111" s="103"/>
      <c r="G111" s="103"/>
      <c r="H111" s="103"/>
      <c r="I111" s="103"/>
      <c r="J111" s="103"/>
      <c r="K111" s="172">
        <v>0</v>
      </c>
      <c r="L111" s="172">
        <v>0</v>
      </c>
      <c r="M111" s="172">
        <v>0</v>
      </c>
      <c r="N111" s="172">
        <v>0</v>
      </c>
      <c r="O111" s="193">
        <v>0</v>
      </c>
      <c r="P111" s="193">
        <v>0</v>
      </c>
      <c r="Q111" s="193">
        <v>0</v>
      </c>
      <c r="R111" s="193">
        <v>0</v>
      </c>
      <c r="S111" s="193">
        <v>0</v>
      </c>
      <c r="T111" s="193">
        <v>0</v>
      </c>
      <c r="U111" s="193">
        <v>0</v>
      </c>
      <c r="V111" s="193">
        <v>0</v>
      </c>
      <c r="W111" s="193">
        <v>0</v>
      </c>
      <c r="X111" s="193">
        <v>0</v>
      </c>
      <c r="Y111" s="193">
        <v>0</v>
      </c>
      <c r="Z111" s="193">
        <v>0</v>
      </c>
      <c r="AA111" s="193">
        <v>0</v>
      </c>
      <c r="AB111" s="193">
        <v>0</v>
      </c>
      <c r="AC111" s="193">
        <v>0</v>
      </c>
      <c r="AD111" s="193">
        <v>0</v>
      </c>
      <c r="AE111" s="193">
        <v>0</v>
      </c>
      <c r="AF111" s="193">
        <v>0</v>
      </c>
      <c r="AG111" s="193">
        <v>0</v>
      </c>
      <c r="AH111" s="193">
        <v>0</v>
      </c>
      <c r="AI111" s="193">
        <v>0</v>
      </c>
      <c r="AJ111" s="193">
        <v>0</v>
      </c>
      <c r="AK111" s="193">
        <v>0</v>
      </c>
      <c r="AL111" s="193">
        <v>0</v>
      </c>
    </row>
    <row r="112" spans="1:38" x14ac:dyDescent="0.35">
      <c r="A112" s="83" t="s">
        <v>286</v>
      </c>
      <c r="B112" s="84" t="s">
        <v>186</v>
      </c>
      <c r="C112" s="101"/>
      <c r="D112" s="102" t="s">
        <v>134</v>
      </c>
      <c r="E112" s="87"/>
      <c r="F112" s="87"/>
      <c r="G112" s="87"/>
      <c r="H112" s="87"/>
      <c r="I112" s="87"/>
      <c r="J112" s="87"/>
      <c r="K112" s="172">
        <v>0</v>
      </c>
      <c r="L112" s="172">
        <v>0</v>
      </c>
      <c r="M112" s="172">
        <v>51758.88729095459</v>
      </c>
      <c r="N112" s="172">
        <v>52062.992334365845</v>
      </c>
      <c r="O112" s="193">
        <v>51754.457473754883</v>
      </c>
      <c r="P112" s="193">
        <v>49439.705848693848</v>
      </c>
      <c r="Q112" s="193">
        <v>50848.955869674683</v>
      </c>
      <c r="R112" s="193">
        <v>575953.54080200195</v>
      </c>
      <c r="S112" s="193">
        <v>582045.41778564453</v>
      </c>
      <c r="T112" s="193">
        <v>588345.51239013672</v>
      </c>
      <c r="U112" s="193">
        <v>594919.69299316406</v>
      </c>
      <c r="V112" s="193">
        <v>595397.14813232422</v>
      </c>
      <c r="W112" s="193">
        <v>596737.6823425293</v>
      </c>
      <c r="X112" s="193">
        <v>597397.216796875</v>
      </c>
      <c r="Y112" s="193">
        <v>599564.16702270508</v>
      </c>
      <c r="Z112" s="193">
        <v>596011.05499267578</v>
      </c>
      <c r="AA112" s="193">
        <v>596195.04165649414</v>
      </c>
      <c r="AB112" s="193">
        <v>600539.1731262207</v>
      </c>
      <c r="AC112" s="193">
        <v>601813.1103515625</v>
      </c>
      <c r="AD112" s="193">
        <v>626115.55099487305</v>
      </c>
      <c r="AE112" s="193">
        <v>629794.28100585938</v>
      </c>
      <c r="AF112" s="193">
        <v>626831.20727539063</v>
      </c>
      <c r="AG112" s="193">
        <v>625964.93530273438</v>
      </c>
      <c r="AH112" s="193">
        <v>626825.26397705078</v>
      </c>
      <c r="AI112" s="193">
        <v>626888.62991333008</v>
      </c>
      <c r="AJ112" s="193">
        <v>630423.72131347656</v>
      </c>
      <c r="AK112" s="193">
        <v>636079.02526855469</v>
      </c>
      <c r="AL112" s="193">
        <v>584504.93240356445</v>
      </c>
    </row>
    <row r="113" spans="1:38" x14ac:dyDescent="0.35">
      <c r="A113" s="83" t="s">
        <v>287</v>
      </c>
      <c r="B113" s="84" t="s">
        <v>188</v>
      </c>
      <c r="C113" s="101"/>
      <c r="D113" s="102" t="s">
        <v>134</v>
      </c>
      <c r="E113" s="103"/>
      <c r="F113" s="103"/>
      <c r="G113" s="103"/>
      <c r="H113" s="103"/>
      <c r="I113" s="103"/>
      <c r="J113" s="103"/>
      <c r="K113" s="172">
        <v>0</v>
      </c>
      <c r="L113" s="172">
        <v>0</v>
      </c>
      <c r="M113" s="172">
        <v>28383.906722068787</v>
      </c>
      <c r="N113" s="172">
        <v>35268.481731414795</v>
      </c>
      <c r="O113" s="193">
        <v>35059.475421905518</v>
      </c>
      <c r="P113" s="193">
        <v>35086.243271827698</v>
      </c>
      <c r="Q113" s="193">
        <v>36086.356163024902</v>
      </c>
      <c r="R113" s="193">
        <v>37848.37818145752</v>
      </c>
      <c r="S113" s="193">
        <v>41574.671030044556</v>
      </c>
      <c r="T113" s="193">
        <v>43705.667495727539</v>
      </c>
      <c r="U113" s="193">
        <v>46660.370588302612</v>
      </c>
      <c r="V113" s="193">
        <v>51701.150178909302</v>
      </c>
      <c r="W113" s="193">
        <v>63518.294334411621</v>
      </c>
      <c r="X113" s="193">
        <v>63588.498115539551</v>
      </c>
      <c r="Y113" s="193">
        <v>63819.156169891357</v>
      </c>
      <c r="Z113" s="193">
        <v>63440.953254699707</v>
      </c>
      <c r="AA113" s="193">
        <v>63460.538387298584</v>
      </c>
      <c r="AB113" s="193">
        <v>65239.630460739136</v>
      </c>
      <c r="AC113" s="193">
        <v>66868.121147155762</v>
      </c>
      <c r="AD113" s="193">
        <v>76803.513050079346</v>
      </c>
      <c r="AE113" s="193">
        <v>77254.769325256348</v>
      </c>
      <c r="AF113" s="193">
        <v>76891.30163192749</v>
      </c>
      <c r="AG113" s="193">
        <v>95146.676540374756</v>
      </c>
      <c r="AH113" s="193">
        <v>88591.304779052734</v>
      </c>
      <c r="AI113" s="193">
        <v>88600.26216506958</v>
      </c>
      <c r="AJ113" s="193">
        <v>87418.755054473877</v>
      </c>
      <c r="AK113" s="193">
        <v>96830.931663513184</v>
      </c>
      <c r="AL113" s="193">
        <v>95190.804958343506</v>
      </c>
    </row>
    <row r="114" spans="1:38" x14ac:dyDescent="0.35">
      <c r="A114" s="83" t="s">
        <v>288</v>
      </c>
      <c r="B114" s="84" t="s">
        <v>190</v>
      </c>
      <c r="C114" s="101"/>
      <c r="D114" s="102" t="s">
        <v>140</v>
      </c>
      <c r="E114" s="103"/>
      <c r="F114" s="103"/>
      <c r="G114" s="103"/>
      <c r="H114" s="103"/>
      <c r="I114" s="103"/>
      <c r="J114" s="103"/>
      <c r="K114" s="172">
        <v>0</v>
      </c>
      <c r="L114" s="172">
        <v>0</v>
      </c>
      <c r="M114" s="172">
        <v>0</v>
      </c>
      <c r="N114" s="172">
        <v>0</v>
      </c>
      <c r="O114" s="193">
        <v>0</v>
      </c>
      <c r="P114" s="193">
        <v>0</v>
      </c>
      <c r="Q114" s="193">
        <v>0</v>
      </c>
      <c r="R114" s="193">
        <v>68998.186111450195</v>
      </c>
      <c r="S114" s="193">
        <v>138068.80855560303</v>
      </c>
      <c r="T114" s="193">
        <v>140416.00322723389</v>
      </c>
      <c r="U114" s="193">
        <v>139074.02801513672</v>
      </c>
      <c r="V114" s="193">
        <v>140032.00340270996</v>
      </c>
      <c r="W114" s="193">
        <v>140160.00366210938</v>
      </c>
      <c r="X114" s="193">
        <v>140544.0034866333</v>
      </c>
      <c r="Y114" s="193">
        <v>140160.00366210938</v>
      </c>
      <c r="Z114" s="193">
        <v>140160.00366210938</v>
      </c>
      <c r="AA114" s="193">
        <v>140160.00366210938</v>
      </c>
      <c r="AB114" s="193">
        <v>140544.0034866333</v>
      </c>
      <c r="AC114" s="193">
        <v>140160.00366210938</v>
      </c>
      <c r="AD114" s="193">
        <v>140160.00366210938</v>
      </c>
      <c r="AE114" s="193">
        <v>140160.00366210938</v>
      </c>
      <c r="AF114" s="193">
        <v>140544.0034866333</v>
      </c>
      <c r="AG114" s="193">
        <v>140160.00366210938</v>
      </c>
      <c r="AH114" s="193">
        <v>140160.00366210938</v>
      </c>
      <c r="AI114" s="193">
        <v>140160.00366210938</v>
      </c>
      <c r="AJ114" s="193">
        <v>140544.0034866333</v>
      </c>
      <c r="AK114" s="193">
        <v>140160.00366210938</v>
      </c>
      <c r="AL114" s="193">
        <v>70080.001831054688</v>
      </c>
    </row>
    <row r="115" spans="1:38" x14ac:dyDescent="0.35">
      <c r="A115" s="83" t="s">
        <v>289</v>
      </c>
      <c r="B115" s="84" t="s">
        <v>192</v>
      </c>
      <c r="C115" s="101"/>
      <c r="D115" s="102" t="s">
        <v>124</v>
      </c>
      <c r="E115" s="87"/>
      <c r="F115" s="87"/>
      <c r="G115" s="87"/>
      <c r="H115" s="87"/>
      <c r="I115" s="87"/>
      <c r="J115" s="87"/>
      <c r="K115" s="172">
        <v>0</v>
      </c>
      <c r="L115" s="172">
        <v>0</v>
      </c>
      <c r="M115" s="172">
        <v>0</v>
      </c>
      <c r="N115" s="172">
        <v>0</v>
      </c>
      <c r="O115" s="193">
        <v>0</v>
      </c>
      <c r="P115" s="193">
        <v>0</v>
      </c>
      <c r="Q115" s="193">
        <v>0</v>
      </c>
      <c r="R115" s="193">
        <v>2400.0000804662704</v>
      </c>
      <c r="S115" s="193">
        <v>2249.9999701976776</v>
      </c>
      <c r="T115" s="193">
        <v>0</v>
      </c>
      <c r="U115" s="193">
        <v>479.99998927116394</v>
      </c>
      <c r="V115" s="193">
        <v>0</v>
      </c>
      <c r="W115" s="193">
        <v>0</v>
      </c>
      <c r="X115" s="193">
        <v>0</v>
      </c>
      <c r="Y115" s="193">
        <v>0</v>
      </c>
      <c r="Z115" s="193">
        <v>0</v>
      </c>
      <c r="AA115" s="193">
        <v>0</v>
      </c>
      <c r="AB115" s="193">
        <v>0</v>
      </c>
      <c r="AC115" s="193">
        <v>0</v>
      </c>
      <c r="AD115" s="193">
        <v>0</v>
      </c>
      <c r="AE115" s="193">
        <v>0</v>
      </c>
      <c r="AF115" s="193">
        <v>0</v>
      </c>
      <c r="AG115" s="193">
        <v>0</v>
      </c>
      <c r="AH115" s="193">
        <v>0</v>
      </c>
      <c r="AI115" s="193">
        <v>0</v>
      </c>
      <c r="AJ115" s="193">
        <v>0</v>
      </c>
      <c r="AK115" s="193">
        <v>0</v>
      </c>
      <c r="AL115" s="193">
        <v>0</v>
      </c>
    </row>
    <row r="116" spans="1:38" x14ac:dyDescent="0.35">
      <c r="A116" s="83" t="s">
        <v>290</v>
      </c>
      <c r="B116" s="84" t="s">
        <v>194</v>
      </c>
      <c r="C116" s="101"/>
      <c r="D116" s="102" t="s">
        <v>124</v>
      </c>
      <c r="E116" s="87"/>
      <c r="F116" s="87"/>
      <c r="G116" s="87"/>
      <c r="H116" s="87"/>
      <c r="I116" s="87"/>
      <c r="J116" s="87"/>
      <c r="K116" s="172">
        <v>0</v>
      </c>
      <c r="L116" s="172">
        <v>0</v>
      </c>
      <c r="M116" s="172">
        <v>0</v>
      </c>
      <c r="N116" s="172">
        <v>0</v>
      </c>
      <c r="O116" s="193">
        <v>0</v>
      </c>
      <c r="P116" s="193">
        <v>0</v>
      </c>
      <c r="Q116" s="193">
        <v>0</v>
      </c>
      <c r="R116" s="193">
        <v>279.6440001911833</v>
      </c>
      <c r="S116" s="193">
        <v>270.79500071704388</v>
      </c>
      <c r="T116" s="193">
        <v>29.999999329447746</v>
      </c>
      <c r="U116" s="193">
        <v>62.319997650774894</v>
      </c>
      <c r="V116" s="193">
        <v>29.00799922645092</v>
      </c>
      <c r="W116" s="193">
        <v>0.44199998956173658</v>
      </c>
      <c r="X116" s="193">
        <v>1.46799988579005</v>
      </c>
      <c r="Y116" s="193">
        <v>0.5490000476129353</v>
      </c>
      <c r="Z116" s="193">
        <v>0.21099999139551073</v>
      </c>
      <c r="AA116" s="193">
        <v>10.772999929031357</v>
      </c>
      <c r="AB116" s="193">
        <v>6.1430001514963806</v>
      </c>
      <c r="AC116" s="193">
        <v>6.4989998354576528</v>
      </c>
      <c r="AD116" s="193">
        <v>1.1309999972581863</v>
      </c>
      <c r="AE116" s="193">
        <v>2.4000000848900527E-2</v>
      </c>
      <c r="AF116" s="193">
        <v>5.6060000788420439</v>
      </c>
      <c r="AG116" s="193">
        <v>2.6379999908385798</v>
      </c>
      <c r="AH116" s="193">
        <v>5.1729998813243583</v>
      </c>
      <c r="AI116" s="193">
        <v>1.6770000584074296</v>
      </c>
      <c r="AJ116" s="193">
        <v>6.3759999466128647</v>
      </c>
      <c r="AK116" s="193">
        <v>200.28900075703859</v>
      </c>
      <c r="AL116" s="193">
        <v>460.924008366419</v>
      </c>
    </row>
    <row r="117" spans="1:38" x14ac:dyDescent="0.35">
      <c r="A117" s="83" t="s">
        <v>291</v>
      </c>
      <c r="B117" s="84" t="s">
        <v>196</v>
      </c>
      <c r="C117" s="101"/>
      <c r="D117" s="102" t="s">
        <v>129</v>
      </c>
      <c r="E117" s="356"/>
      <c r="F117" s="356"/>
      <c r="G117" s="356"/>
      <c r="H117" s="356"/>
      <c r="I117" s="356"/>
      <c r="J117" s="356"/>
      <c r="K117" s="172">
        <v>0</v>
      </c>
      <c r="L117" s="172">
        <v>0</v>
      </c>
      <c r="M117" s="172">
        <v>0</v>
      </c>
      <c r="N117" s="172">
        <v>0</v>
      </c>
      <c r="O117" s="193">
        <v>0</v>
      </c>
      <c r="P117" s="193">
        <v>0</v>
      </c>
      <c r="Q117" s="193">
        <v>0</v>
      </c>
      <c r="R117" s="193">
        <v>0</v>
      </c>
      <c r="S117" s="193">
        <v>0</v>
      </c>
      <c r="T117" s="193">
        <v>0</v>
      </c>
      <c r="U117" s="193">
        <v>0</v>
      </c>
      <c r="V117" s="193">
        <v>0</v>
      </c>
      <c r="W117" s="193">
        <v>0</v>
      </c>
      <c r="X117" s="193">
        <v>0</v>
      </c>
      <c r="Y117" s="193">
        <v>0</v>
      </c>
      <c r="Z117" s="193">
        <v>0</v>
      </c>
      <c r="AA117" s="193">
        <v>0</v>
      </c>
      <c r="AB117" s="193">
        <v>0</v>
      </c>
      <c r="AC117" s="193">
        <v>0</v>
      </c>
      <c r="AD117" s="193">
        <v>0</v>
      </c>
      <c r="AE117" s="193">
        <v>0</v>
      </c>
      <c r="AF117" s="193">
        <v>0</v>
      </c>
      <c r="AG117" s="193">
        <v>0</v>
      </c>
      <c r="AH117" s="193">
        <v>0</v>
      </c>
      <c r="AI117" s="193">
        <v>0</v>
      </c>
      <c r="AJ117" s="193">
        <v>0</v>
      </c>
      <c r="AK117" s="193">
        <v>0</v>
      </c>
      <c r="AL117" s="193">
        <v>0</v>
      </c>
    </row>
    <row r="118" spans="1:38" x14ac:dyDescent="0.35">
      <c r="A118" s="83">
        <v>16</v>
      </c>
      <c r="B118" s="111" t="s">
        <v>292</v>
      </c>
      <c r="C118" s="112"/>
      <c r="D118" s="113"/>
      <c r="E118" s="87"/>
      <c r="F118" s="87"/>
      <c r="G118" s="87"/>
      <c r="H118" s="87"/>
      <c r="I118" s="87"/>
      <c r="J118" s="87"/>
      <c r="K118" s="235">
        <f t="shared" ref="K118:AL118" si="7">SUM(K105:K117)</f>
        <v>0</v>
      </c>
      <c r="L118" s="235">
        <f t="shared" si="7"/>
        <v>0</v>
      </c>
      <c r="M118" s="235">
        <f t="shared" si="7"/>
        <v>562344.48671340942</v>
      </c>
      <c r="N118" s="235">
        <f t="shared" si="7"/>
        <v>571863.25550079346</v>
      </c>
      <c r="O118" s="235">
        <f t="shared" si="7"/>
        <v>569147.23473787308</v>
      </c>
      <c r="P118" s="235">
        <f t="shared" si="7"/>
        <v>548604.33948040009</v>
      </c>
      <c r="Q118" s="235">
        <f t="shared" si="7"/>
        <v>563144.0777182579</v>
      </c>
      <c r="R118" s="235">
        <f t="shared" si="7"/>
        <v>1152842.8911295123</v>
      </c>
      <c r="S118" s="235">
        <f t="shared" si="7"/>
        <v>1234500.0155996531</v>
      </c>
      <c r="T118" s="235">
        <f t="shared" si="7"/>
        <v>1375752.067534253</v>
      </c>
      <c r="U118" s="235">
        <f t="shared" si="7"/>
        <v>1374458.2279659335</v>
      </c>
      <c r="V118" s="235">
        <f t="shared" si="7"/>
        <v>1386202.0201962441</v>
      </c>
      <c r="W118" s="235">
        <f t="shared" si="7"/>
        <v>1401376.5106516657</v>
      </c>
      <c r="X118" s="235">
        <f t="shared" si="7"/>
        <v>1403273.9894361002</v>
      </c>
      <c r="Y118" s="235">
        <f t="shared" si="7"/>
        <v>1406694.7969610919</v>
      </c>
      <c r="Z118" s="235">
        <f t="shared" si="7"/>
        <v>1400129.7422046917</v>
      </c>
      <c r="AA118" s="235">
        <f t="shared" si="7"/>
        <v>1400139.5638553367</v>
      </c>
      <c r="AB118" s="235">
        <f t="shared" si="7"/>
        <v>1407603.6027932423</v>
      </c>
      <c r="AC118" s="235">
        <f t="shared" si="7"/>
        <v>1440735.8030154719</v>
      </c>
      <c r="AD118" s="235">
        <f t="shared" si="7"/>
        <v>1589960.1908344775</v>
      </c>
      <c r="AE118" s="235">
        <f t="shared" si="7"/>
        <v>1597573.4380872964</v>
      </c>
      <c r="AF118" s="235">
        <f t="shared" si="7"/>
        <v>1592040.6270667445</v>
      </c>
      <c r="AG118" s="235">
        <f t="shared" si="7"/>
        <v>1601019.7060880456</v>
      </c>
      <c r="AH118" s="235">
        <f t="shared" si="7"/>
        <v>1596429.960104011</v>
      </c>
      <c r="AI118" s="235">
        <f t="shared" si="7"/>
        <v>1653594.5925946361</v>
      </c>
      <c r="AJ118" s="235">
        <f t="shared" si="7"/>
        <v>1660315.9117417526</v>
      </c>
      <c r="AK118" s="235">
        <f t="shared" si="7"/>
        <v>1670256.8871276453</v>
      </c>
      <c r="AL118" s="235">
        <f t="shared" si="7"/>
        <v>1547098.8391427964</v>
      </c>
    </row>
    <row r="119" spans="1:38" x14ac:dyDescent="0.35">
      <c r="A119" s="83"/>
      <c r="B119" s="133"/>
      <c r="C119" s="155"/>
      <c r="D119" s="156"/>
      <c r="E119" s="97"/>
      <c r="F119" s="97"/>
      <c r="G119" s="97"/>
      <c r="H119" s="97"/>
      <c r="I119" s="97"/>
      <c r="J119" s="97"/>
      <c r="K119" s="200"/>
      <c r="L119" s="200"/>
      <c r="M119" s="200"/>
      <c r="N119" s="200"/>
      <c r="O119" s="200"/>
      <c r="P119" s="200"/>
      <c r="Q119" s="200"/>
      <c r="R119" s="200"/>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38" ht="15" customHeight="1" x14ac:dyDescent="0.35">
      <c r="A120" s="83">
        <v>17</v>
      </c>
      <c r="B120" s="137" t="s">
        <v>293</v>
      </c>
      <c r="C120" s="138"/>
      <c r="D120" s="89"/>
      <c r="E120" s="87"/>
      <c r="F120" s="87"/>
      <c r="G120" s="87"/>
      <c r="H120" s="87"/>
      <c r="I120" s="87"/>
      <c r="J120" s="87"/>
      <c r="K120" s="240">
        <f t="shared" ref="K120:AL120" si="8">K118+K101</f>
        <v>0</v>
      </c>
      <c r="L120" s="240">
        <f t="shared" si="8"/>
        <v>0</v>
      </c>
      <c r="M120" s="240">
        <f t="shared" si="8"/>
        <v>655331.19892701507</v>
      </c>
      <c r="N120" s="240">
        <f t="shared" si="8"/>
        <v>678785.28040647507</v>
      </c>
      <c r="O120" s="240">
        <f t="shared" si="8"/>
        <v>689311.30251288414</v>
      </c>
      <c r="P120" s="240">
        <f t="shared" si="8"/>
        <v>685585.39716154337</v>
      </c>
      <c r="Q120" s="240">
        <f t="shared" si="8"/>
        <v>708996.31185829639</v>
      </c>
      <c r="R120" s="240">
        <f t="shared" si="8"/>
        <v>1976926.553773541</v>
      </c>
      <c r="S120" s="235">
        <f t="shared" si="8"/>
        <v>2052720.1247643679</v>
      </c>
      <c r="T120" s="240">
        <f t="shared" si="8"/>
        <v>2210406.1032515019</v>
      </c>
      <c r="U120" s="240">
        <f t="shared" si="8"/>
        <v>2197060.1470954241</v>
      </c>
      <c r="V120" s="240">
        <f t="shared" si="8"/>
        <v>2182142.6056008786</v>
      </c>
      <c r="W120" s="240">
        <f t="shared" si="8"/>
        <v>2178426.4493006049</v>
      </c>
      <c r="X120" s="240">
        <f t="shared" si="8"/>
        <v>2104364.8291424615</v>
      </c>
      <c r="Y120" s="240">
        <f t="shared" si="8"/>
        <v>2071818.2619328727</v>
      </c>
      <c r="Z120" s="240">
        <f t="shared" si="8"/>
        <v>2059228.1209151405</v>
      </c>
      <c r="AA120" s="240">
        <f t="shared" si="8"/>
        <v>2074030.139606999</v>
      </c>
      <c r="AB120" s="240">
        <f t="shared" si="8"/>
        <v>2055653.7295693415</v>
      </c>
      <c r="AC120" s="240">
        <f t="shared" si="8"/>
        <v>2063983.8856979623</v>
      </c>
      <c r="AD120" s="240">
        <f t="shared" si="8"/>
        <v>2217077.4987693876</v>
      </c>
      <c r="AE120" s="240">
        <f t="shared" si="8"/>
        <v>2245534.4029532792</v>
      </c>
      <c r="AF120" s="240">
        <f t="shared" si="8"/>
        <v>2230457.3169469368</v>
      </c>
      <c r="AG120" s="240">
        <f t="shared" si="8"/>
        <v>2213774.9627557788</v>
      </c>
      <c r="AH120" s="240">
        <f t="shared" si="8"/>
        <v>2181253.5796410665</v>
      </c>
      <c r="AI120" s="240">
        <f t="shared" si="8"/>
        <v>2238898.9299695021</v>
      </c>
      <c r="AJ120" s="240">
        <f t="shared" si="8"/>
        <v>2314463.6336134863</v>
      </c>
      <c r="AK120" s="240">
        <f t="shared" si="8"/>
        <v>2329714.6240370348</v>
      </c>
      <c r="AL120" s="240">
        <f t="shared" si="8"/>
        <v>2208012.8206810625</v>
      </c>
    </row>
    <row r="121" spans="1:38" ht="15" customHeight="1" x14ac:dyDescent="0.35">
      <c r="A121" s="83"/>
      <c r="B121" s="12"/>
      <c r="C121" s="141"/>
      <c r="D121" s="8"/>
      <c r="E121" s="79"/>
      <c r="F121" s="79"/>
      <c r="G121" s="79"/>
      <c r="H121" s="79"/>
      <c r="I121" s="79"/>
      <c r="J121" s="79"/>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row>
    <row r="122" spans="1:38" ht="15" customHeight="1" x14ac:dyDescent="0.35">
      <c r="A122" s="83" t="s">
        <v>294</v>
      </c>
      <c r="B122" s="111" t="s">
        <v>295</v>
      </c>
      <c r="C122" s="138"/>
      <c r="D122" s="89"/>
      <c r="E122" s="87"/>
      <c r="F122" s="87"/>
      <c r="G122" s="87"/>
      <c r="H122" s="87"/>
      <c r="I122" s="87"/>
      <c r="J122" s="87"/>
      <c r="K122" s="240">
        <v>0</v>
      </c>
      <c r="L122" s="240">
        <v>0</v>
      </c>
      <c r="M122" s="240">
        <v>0</v>
      </c>
      <c r="N122" s="240">
        <v>0</v>
      </c>
      <c r="O122" s="240">
        <v>0</v>
      </c>
      <c r="P122" s="240">
        <v>0</v>
      </c>
      <c r="Q122" s="240">
        <v>0</v>
      </c>
      <c r="R122" s="240">
        <v>0</v>
      </c>
      <c r="S122" s="240">
        <v>0</v>
      </c>
      <c r="T122" s="240">
        <v>0</v>
      </c>
      <c r="U122" s="240">
        <v>0</v>
      </c>
      <c r="V122" s="240">
        <v>0</v>
      </c>
      <c r="W122" s="240">
        <v>0</v>
      </c>
      <c r="X122" s="240">
        <v>0</v>
      </c>
      <c r="Y122" s="240">
        <v>0</v>
      </c>
      <c r="Z122" s="240">
        <v>0</v>
      </c>
      <c r="AA122" s="240">
        <v>0</v>
      </c>
      <c r="AB122" s="240">
        <v>0</v>
      </c>
      <c r="AC122" s="240">
        <v>0</v>
      </c>
      <c r="AD122" s="240">
        <v>0</v>
      </c>
      <c r="AE122" s="240">
        <v>0</v>
      </c>
      <c r="AF122" s="240">
        <v>0</v>
      </c>
      <c r="AG122" s="240">
        <v>0</v>
      </c>
      <c r="AH122" s="240">
        <v>0</v>
      </c>
      <c r="AI122" s="240">
        <v>0</v>
      </c>
      <c r="AJ122" s="240">
        <v>0</v>
      </c>
      <c r="AK122" s="240">
        <v>0</v>
      </c>
      <c r="AL122" s="240">
        <v>0</v>
      </c>
    </row>
    <row r="123" spans="1:38" ht="15" customHeight="1" x14ac:dyDescent="0.35">
      <c r="A123" s="83"/>
      <c r="B123" s="262"/>
      <c r="C123" s="141"/>
      <c r="D123" s="8"/>
      <c r="E123" s="79"/>
      <c r="F123" s="79"/>
      <c r="G123" s="79"/>
      <c r="H123" s="79"/>
      <c r="I123" s="79"/>
      <c r="J123" s="79"/>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row>
    <row r="124" spans="1:38" ht="18.5" x14ac:dyDescent="0.45">
      <c r="A124" s="83"/>
      <c r="B124" s="51" t="s">
        <v>296</v>
      </c>
      <c r="D124" s="8"/>
      <c r="E124" s="142"/>
      <c r="F124" s="142"/>
      <c r="G124" s="142"/>
      <c r="H124" s="142"/>
      <c r="I124" s="142"/>
      <c r="J124" s="142"/>
      <c r="K124" s="253"/>
      <c r="L124" s="253"/>
      <c r="M124" s="253"/>
      <c r="N124" s="253"/>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row>
    <row r="125" spans="1:38" x14ac:dyDescent="0.35">
      <c r="A125" s="83"/>
      <c r="B125" s="36"/>
      <c r="C125" s="78"/>
      <c r="D125" s="36"/>
    </row>
    <row r="126" spans="1:38" x14ac:dyDescent="0.35">
      <c r="A126" s="83"/>
      <c r="B126" s="8"/>
      <c r="C126" s="31"/>
      <c r="D126" s="264"/>
      <c r="E126" s="82" t="s">
        <v>200</v>
      </c>
      <c r="F126" s="82" t="s">
        <v>201</v>
      </c>
      <c r="G126" s="82" t="s">
        <v>201</v>
      </c>
      <c r="H126" s="82" t="s">
        <v>201</v>
      </c>
      <c r="I126" s="82" t="s">
        <v>201</v>
      </c>
      <c r="J126" s="82" t="s">
        <v>43</v>
      </c>
      <c r="K126" s="190" t="s">
        <v>44</v>
      </c>
      <c r="L126" s="190" t="s">
        <v>45</v>
      </c>
      <c r="M126" s="190" t="s">
        <v>46</v>
      </c>
      <c r="N126" s="190" t="s">
        <v>47</v>
      </c>
      <c r="O126" s="190" t="s">
        <v>48</v>
      </c>
      <c r="P126" s="190" t="s">
        <v>49</v>
      </c>
      <c r="Q126" s="190" t="s">
        <v>50</v>
      </c>
      <c r="R126" s="190" t="s">
        <v>51</v>
      </c>
      <c r="S126" s="191" t="s">
        <v>52</v>
      </c>
      <c r="T126" s="190" t="s">
        <v>53</v>
      </c>
      <c r="U126" s="190" t="s">
        <v>54</v>
      </c>
      <c r="V126" s="190" t="s">
        <v>55</v>
      </c>
      <c r="W126" s="190" t="s">
        <v>56</v>
      </c>
      <c r="X126" s="190" t="s">
        <v>57</v>
      </c>
      <c r="Y126" s="190" t="s">
        <v>58</v>
      </c>
      <c r="Z126" s="190" t="s">
        <v>59</v>
      </c>
      <c r="AA126" s="190" t="s">
        <v>60</v>
      </c>
      <c r="AB126" s="190" t="s">
        <v>61</v>
      </c>
      <c r="AC126" s="190" t="s">
        <v>62</v>
      </c>
      <c r="AD126" s="190" t="s">
        <v>63</v>
      </c>
      <c r="AE126" s="190" t="s">
        <v>64</v>
      </c>
      <c r="AF126" s="190" t="s">
        <v>65</v>
      </c>
      <c r="AG126" s="190" t="s">
        <v>66</v>
      </c>
      <c r="AH126" s="190" t="s">
        <v>67</v>
      </c>
      <c r="AI126" s="190" t="s">
        <v>68</v>
      </c>
      <c r="AJ126" s="190" t="s">
        <v>69</v>
      </c>
      <c r="AK126" s="190" t="s">
        <v>70</v>
      </c>
      <c r="AL126" s="190" t="s">
        <v>71</v>
      </c>
    </row>
    <row r="127" spans="1:38" x14ac:dyDescent="0.35">
      <c r="A127" s="83">
        <v>18</v>
      </c>
      <c r="B127" s="137" t="s">
        <v>297</v>
      </c>
      <c r="C127" s="158"/>
      <c r="D127" s="265"/>
      <c r="E127" s="87"/>
      <c r="F127" s="87"/>
      <c r="G127" s="87"/>
      <c r="H127" s="87"/>
      <c r="I127" s="87"/>
      <c r="J127" s="87"/>
      <c r="K127" s="206">
        <v>363902.51922607422</v>
      </c>
      <c r="L127" s="206">
        <v>349212.0475769043</v>
      </c>
      <c r="M127" s="206">
        <v>173574.5792388916</v>
      </c>
      <c r="N127" s="266">
        <v>135332.37600326538</v>
      </c>
      <c r="O127" s="267">
        <v>114990.21291732788</v>
      </c>
      <c r="P127" s="267">
        <v>208688.34257125854</v>
      </c>
      <c r="Q127" s="267">
        <v>213523.03314208984</v>
      </c>
      <c r="R127" s="267">
        <v>494134.33074951172</v>
      </c>
      <c r="S127" s="268">
        <v>482468.47534179688</v>
      </c>
      <c r="T127" s="267">
        <v>409246.26922607422</v>
      </c>
      <c r="U127" s="267">
        <v>467165.38238525391</v>
      </c>
      <c r="V127" s="267">
        <v>430290.40718078613</v>
      </c>
      <c r="W127" s="267">
        <v>430218.50204467773</v>
      </c>
      <c r="X127" s="267">
        <v>400701.75170898438</v>
      </c>
      <c r="Y127" s="267">
        <v>403211.8091583252</v>
      </c>
      <c r="Z127" s="267">
        <v>402978.41262817383</v>
      </c>
      <c r="AA127" s="267">
        <v>405244.55451965332</v>
      </c>
      <c r="AB127" s="267">
        <v>416898.81324768066</v>
      </c>
      <c r="AC127" s="267">
        <v>393153.10096740723</v>
      </c>
      <c r="AD127" s="267">
        <v>555926.82647705078</v>
      </c>
      <c r="AE127" s="267">
        <v>575277.60314941406</v>
      </c>
      <c r="AF127" s="267">
        <v>575544.34585571289</v>
      </c>
      <c r="AG127" s="267">
        <v>602289.74151611328</v>
      </c>
      <c r="AH127" s="267">
        <v>619698.50921630859</v>
      </c>
      <c r="AI127" s="267">
        <v>655842.33093261719</v>
      </c>
      <c r="AJ127" s="267">
        <v>687280.98678588867</v>
      </c>
      <c r="AK127" s="267">
        <v>683009.66644287109</v>
      </c>
      <c r="AL127" s="267">
        <v>718213.57345581055</v>
      </c>
    </row>
    <row r="128" spans="1:38" ht="15" customHeight="1" x14ac:dyDescent="0.35">
      <c r="A128" s="83" t="s">
        <v>298</v>
      </c>
      <c r="B128" s="137" t="s">
        <v>299</v>
      </c>
      <c r="C128" s="138"/>
      <c r="D128" s="89"/>
      <c r="E128" s="357"/>
      <c r="F128" s="357"/>
      <c r="G128" s="357"/>
      <c r="H128" s="357"/>
      <c r="I128" s="357"/>
      <c r="J128" s="357"/>
      <c r="K128" s="269">
        <v>107388.55946063995</v>
      </c>
      <c r="L128" s="269">
        <v>120138.91768455505</v>
      </c>
      <c r="M128" s="269">
        <v>300180.908203125</v>
      </c>
      <c r="N128" s="269">
        <v>322825.7474899292</v>
      </c>
      <c r="O128" s="269">
        <v>456142.51327514648</v>
      </c>
      <c r="P128" s="269">
        <v>364971.20094299316</v>
      </c>
      <c r="Q128" s="269">
        <v>353152.81867980957</v>
      </c>
      <c r="R128" s="269">
        <v>853172.58834838867</v>
      </c>
      <c r="S128" s="170">
        <v>847102.43225097656</v>
      </c>
      <c r="T128" s="269">
        <v>904828.16696166992</v>
      </c>
      <c r="U128" s="269">
        <v>933275.63858032227</v>
      </c>
      <c r="V128" s="269">
        <v>900496.87576293945</v>
      </c>
      <c r="W128" s="269">
        <v>902786.61727905273</v>
      </c>
      <c r="X128" s="269">
        <v>879170.2995300293</v>
      </c>
      <c r="Y128" s="269">
        <v>910131.31713867188</v>
      </c>
      <c r="Z128" s="269">
        <v>893818.29452514648</v>
      </c>
      <c r="AA128" s="269">
        <v>884108.37936401367</v>
      </c>
      <c r="AB128" s="269">
        <v>900275.52032470703</v>
      </c>
      <c r="AC128" s="269">
        <v>904454.55932617188</v>
      </c>
      <c r="AD128" s="269">
        <v>822941.77627563477</v>
      </c>
      <c r="AE128" s="269">
        <v>838816.21170043945</v>
      </c>
      <c r="AF128" s="269">
        <v>827098.86932373047</v>
      </c>
      <c r="AG128" s="269">
        <v>843875.45776367188</v>
      </c>
      <c r="AH128" s="269">
        <v>830879.94384765625</v>
      </c>
      <c r="AI128" s="269">
        <v>798621.41799926758</v>
      </c>
      <c r="AJ128" s="269">
        <v>799509.28497314453</v>
      </c>
      <c r="AK128" s="269">
        <v>795551.61285400391</v>
      </c>
      <c r="AL128" s="269">
        <v>698181.19812011719</v>
      </c>
    </row>
    <row r="129" spans="1:38" ht="15" customHeight="1" x14ac:dyDescent="0.35">
      <c r="A129" s="83"/>
      <c r="C129" s="141"/>
      <c r="D129" s="8"/>
      <c r="E129" s="79"/>
      <c r="F129" s="79"/>
      <c r="G129" s="79"/>
      <c r="H129" s="79"/>
      <c r="I129" s="79"/>
      <c r="J129" s="79"/>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row>
    <row r="130" spans="1:38" ht="18.5" x14ac:dyDescent="0.35">
      <c r="A130" s="83"/>
      <c r="B130" s="157" t="s">
        <v>300</v>
      </c>
      <c r="D130" s="8"/>
      <c r="E130" s="79"/>
      <c r="F130" s="79"/>
      <c r="G130" s="79"/>
      <c r="H130" s="79"/>
      <c r="I130" s="79"/>
      <c r="J130" s="79"/>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row>
    <row r="131" spans="1:38" x14ac:dyDescent="0.35">
      <c r="A131" s="83"/>
      <c r="B131" s="8"/>
      <c r="D131" s="8"/>
      <c r="E131" s="53" t="s">
        <v>200</v>
      </c>
      <c r="F131" s="53" t="s">
        <v>201</v>
      </c>
      <c r="G131" s="53" t="s">
        <v>201</v>
      </c>
      <c r="H131" s="53" t="s">
        <v>201</v>
      </c>
      <c r="I131" s="53" t="s">
        <v>201</v>
      </c>
      <c r="J131" s="53" t="s">
        <v>43</v>
      </c>
      <c r="K131" s="190" t="s">
        <v>44</v>
      </c>
      <c r="L131" s="190" t="s">
        <v>45</v>
      </c>
      <c r="M131" s="190" t="s">
        <v>46</v>
      </c>
      <c r="N131" s="190" t="s">
        <v>47</v>
      </c>
      <c r="O131" s="190" t="s">
        <v>48</v>
      </c>
      <c r="P131" s="190" t="s">
        <v>49</v>
      </c>
      <c r="Q131" s="190" t="s">
        <v>50</v>
      </c>
      <c r="R131" s="190" t="s">
        <v>51</v>
      </c>
      <c r="S131" s="191" t="s">
        <v>52</v>
      </c>
      <c r="T131" s="190" t="s">
        <v>53</v>
      </c>
      <c r="U131" s="190" t="s">
        <v>54</v>
      </c>
      <c r="V131" s="190" t="s">
        <v>55</v>
      </c>
      <c r="W131" s="190" t="s">
        <v>56</v>
      </c>
      <c r="X131" s="190" t="s">
        <v>57</v>
      </c>
      <c r="Y131" s="190" t="s">
        <v>58</v>
      </c>
      <c r="Z131" s="190" t="s">
        <v>59</v>
      </c>
      <c r="AA131" s="190" t="s">
        <v>60</v>
      </c>
      <c r="AB131" s="190" t="s">
        <v>61</v>
      </c>
      <c r="AC131" s="190" t="s">
        <v>62</v>
      </c>
      <c r="AD131" s="190" t="s">
        <v>63</v>
      </c>
      <c r="AE131" s="190" t="s">
        <v>64</v>
      </c>
      <c r="AF131" s="190" t="s">
        <v>65</v>
      </c>
      <c r="AG131" s="190" t="s">
        <v>66</v>
      </c>
      <c r="AH131" s="190" t="s">
        <v>67</v>
      </c>
      <c r="AI131" s="190" t="s">
        <v>68</v>
      </c>
      <c r="AJ131" s="190" t="s">
        <v>69</v>
      </c>
      <c r="AK131" s="190" t="s">
        <v>70</v>
      </c>
      <c r="AL131" s="190" t="s">
        <v>71</v>
      </c>
    </row>
    <row r="132" spans="1:38" x14ac:dyDescent="0.35">
      <c r="A132" s="83">
        <v>19</v>
      </c>
      <c r="B132" s="111" t="s">
        <v>301</v>
      </c>
      <c r="C132" s="101"/>
      <c r="D132" s="158"/>
      <c r="E132" s="139">
        <f t="shared" ref="E132:AL132" si="9">E80+E120+E122</f>
        <v>0</v>
      </c>
      <c r="F132" s="139">
        <f t="shared" si="9"/>
        <v>0</v>
      </c>
      <c r="G132" s="139">
        <f t="shared" si="9"/>
        <v>0</v>
      </c>
      <c r="H132" s="139">
        <f t="shared" si="9"/>
        <v>0</v>
      </c>
      <c r="I132" s="139">
        <f t="shared" si="9"/>
        <v>0</v>
      </c>
      <c r="J132" s="139">
        <f t="shared" ref="J132:J137" si="10">SUM(J118:J122,J126:J131)</f>
        <v>0</v>
      </c>
      <c r="K132" s="270">
        <f t="shared" si="9"/>
        <v>815565.45796245337</v>
      </c>
      <c r="L132" s="270">
        <f t="shared" si="9"/>
        <v>848976.01593658328</v>
      </c>
      <c r="M132" s="270">
        <f t="shared" si="9"/>
        <v>1409081.5601013601</v>
      </c>
      <c r="N132" s="270">
        <f t="shared" si="9"/>
        <v>1499067.8076297045</v>
      </c>
      <c r="O132" s="270">
        <f t="shared" si="9"/>
        <v>1706867.9322823882</v>
      </c>
      <c r="P132" s="270">
        <f t="shared" si="9"/>
        <v>1564865.5994422734</v>
      </c>
      <c r="Q132" s="270">
        <f t="shared" si="9"/>
        <v>1581421.2327748537</v>
      </c>
      <c r="R132" s="270">
        <f t="shared" si="9"/>
        <v>2627209.1091301627</v>
      </c>
      <c r="S132" s="271">
        <f t="shared" si="9"/>
        <v>2646066.0454388708</v>
      </c>
      <c r="T132" s="270">
        <f t="shared" si="9"/>
        <v>2812507.6943617314</v>
      </c>
      <c r="U132" s="270">
        <f t="shared" si="9"/>
        <v>2791271.8491442027</v>
      </c>
      <c r="V132" s="270">
        <f t="shared" si="9"/>
        <v>2778450.5904596299</v>
      </c>
      <c r="W132" s="270">
        <f t="shared" si="9"/>
        <v>2767127.8660314856</v>
      </c>
      <c r="X132" s="270">
        <f t="shared" si="9"/>
        <v>2689083.5114315851</v>
      </c>
      <c r="Y132" s="270">
        <f t="shared" si="9"/>
        <v>2683402.0511026611</v>
      </c>
      <c r="Z132" s="270">
        <f t="shared" si="9"/>
        <v>2670131.5208296436</v>
      </c>
      <c r="AA132" s="270">
        <f t="shared" si="9"/>
        <v>2685573.6118970383</v>
      </c>
      <c r="AB132" s="270">
        <f t="shared" si="9"/>
        <v>2668154.6279007453</v>
      </c>
      <c r="AC132" s="270">
        <f t="shared" si="9"/>
        <v>2675003.3067389741</v>
      </c>
      <c r="AD132" s="270">
        <f t="shared" si="9"/>
        <v>2442645.6206198782</v>
      </c>
      <c r="AE132" s="270">
        <f t="shared" si="9"/>
        <v>2471690.1448534848</v>
      </c>
      <c r="AF132" s="270">
        <f t="shared" si="9"/>
        <v>2456432.254147483</v>
      </c>
      <c r="AG132" s="270">
        <f t="shared" si="9"/>
        <v>2423534.3010154758</v>
      </c>
      <c r="AH132" s="270">
        <f t="shared" si="9"/>
        <v>2368277.560660921</v>
      </c>
      <c r="AI132" s="270">
        <f t="shared" si="9"/>
        <v>2298876.9470612532</v>
      </c>
      <c r="AJ132" s="270">
        <f t="shared" si="9"/>
        <v>2357746.2564276648</v>
      </c>
      <c r="AK132" s="270">
        <f t="shared" si="9"/>
        <v>2372893.4868471697</v>
      </c>
      <c r="AL132" s="270">
        <f t="shared" si="9"/>
        <v>2251170.9630093249</v>
      </c>
    </row>
    <row r="133" spans="1:38" x14ac:dyDescent="0.35">
      <c r="A133" s="83" t="s">
        <v>302</v>
      </c>
      <c r="B133" s="236" t="s">
        <v>303</v>
      </c>
      <c r="C133" s="101"/>
      <c r="D133" s="158"/>
      <c r="E133" s="139">
        <f t="shared" ref="E133:AL133" si="11">E77</f>
        <v>0</v>
      </c>
      <c r="F133" s="139">
        <f t="shared" si="11"/>
        <v>0</v>
      </c>
      <c r="G133" s="139">
        <f t="shared" si="11"/>
        <v>0</v>
      </c>
      <c r="H133" s="139">
        <f t="shared" si="11"/>
        <v>0</v>
      </c>
      <c r="I133" s="139">
        <f t="shared" si="11"/>
        <v>0</v>
      </c>
      <c r="J133" s="139">
        <f t="shared" si="10"/>
        <v>0</v>
      </c>
      <c r="K133" s="270">
        <f t="shared" si="11"/>
        <v>0</v>
      </c>
      <c r="L133" s="270">
        <f t="shared" si="11"/>
        <v>0</v>
      </c>
      <c r="M133" s="270">
        <f t="shared" si="11"/>
        <v>0</v>
      </c>
      <c r="N133" s="270">
        <f t="shared" si="11"/>
        <v>0</v>
      </c>
      <c r="O133" s="270">
        <f t="shared" si="11"/>
        <v>0</v>
      </c>
      <c r="P133" s="270">
        <f t="shared" si="11"/>
        <v>0</v>
      </c>
      <c r="Q133" s="270">
        <f t="shared" si="11"/>
        <v>0</v>
      </c>
      <c r="R133" s="270">
        <f t="shared" si="11"/>
        <v>0</v>
      </c>
      <c r="S133" s="271">
        <f t="shared" si="11"/>
        <v>0</v>
      </c>
      <c r="T133" s="270">
        <f t="shared" si="11"/>
        <v>0</v>
      </c>
      <c r="U133" s="270">
        <f t="shared" si="11"/>
        <v>0</v>
      </c>
      <c r="V133" s="270">
        <f t="shared" si="11"/>
        <v>0</v>
      </c>
      <c r="W133" s="270">
        <f t="shared" si="11"/>
        <v>0</v>
      </c>
      <c r="X133" s="270">
        <f t="shared" si="11"/>
        <v>0</v>
      </c>
      <c r="Y133" s="270">
        <f t="shared" si="11"/>
        <v>0</v>
      </c>
      <c r="Z133" s="270">
        <f t="shared" si="11"/>
        <v>0</v>
      </c>
      <c r="AA133" s="270">
        <f t="shared" si="11"/>
        <v>0</v>
      </c>
      <c r="AB133" s="270">
        <f t="shared" si="11"/>
        <v>0</v>
      </c>
      <c r="AC133" s="270">
        <f t="shared" si="11"/>
        <v>0</v>
      </c>
      <c r="AD133" s="270">
        <f t="shared" si="11"/>
        <v>0</v>
      </c>
      <c r="AE133" s="270">
        <f t="shared" si="11"/>
        <v>0</v>
      </c>
      <c r="AF133" s="270">
        <f t="shared" si="11"/>
        <v>0</v>
      </c>
      <c r="AG133" s="270">
        <f t="shared" si="11"/>
        <v>0</v>
      </c>
      <c r="AH133" s="270">
        <f t="shared" si="11"/>
        <v>0</v>
      </c>
      <c r="AI133" s="270">
        <f t="shared" si="11"/>
        <v>0</v>
      </c>
      <c r="AJ133" s="270">
        <f t="shared" si="11"/>
        <v>0</v>
      </c>
      <c r="AK133" s="270">
        <f t="shared" si="11"/>
        <v>0</v>
      </c>
      <c r="AL133" s="270">
        <f t="shared" si="11"/>
        <v>0</v>
      </c>
    </row>
    <row r="134" spans="1:38" x14ac:dyDescent="0.35">
      <c r="A134" s="83">
        <v>20</v>
      </c>
      <c r="B134" s="111" t="s">
        <v>304</v>
      </c>
      <c r="C134" s="101"/>
      <c r="D134" s="158"/>
      <c r="E134" s="139">
        <f>E127-E128</f>
        <v>0</v>
      </c>
      <c r="F134" s="139">
        <f>F127-F128</f>
        <v>0</v>
      </c>
      <c r="G134" s="139">
        <f t="shared" ref="G134:I134" si="12">G127-G128</f>
        <v>0</v>
      </c>
      <c r="H134" s="139">
        <f t="shared" si="12"/>
        <v>0</v>
      </c>
      <c r="I134" s="139">
        <f t="shared" si="12"/>
        <v>0</v>
      </c>
      <c r="J134" s="139">
        <f t="shared" si="10"/>
        <v>0</v>
      </c>
      <c r="K134" s="270">
        <f t="shared" ref="K134:AL134" si="13">K127-K128</f>
        <v>256513.95976543427</v>
      </c>
      <c r="L134" s="270">
        <f t="shared" si="13"/>
        <v>229073.12989234924</v>
      </c>
      <c r="M134" s="270">
        <f t="shared" si="13"/>
        <v>-126606.3289642334</v>
      </c>
      <c r="N134" s="270">
        <f t="shared" si="13"/>
        <v>-187493.37148666382</v>
      </c>
      <c r="O134" s="270">
        <f t="shared" si="13"/>
        <v>-341152.3003578186</v>
      </c>
      <c r="P134" s="270">
        <f t="shared" si="13"/>
        <v>-156282.85837173462</v>
      </c>
      <c r="Q134" s="270">
        <f t="shared" si="13"/>
        <v>-139629.78553771973</v>
      </c>
      <c r="R134" s="270">
        <f t="shared" si="13"/>
        <v>-359038.25759887695</v>
      </c>
      <c r="S134" s="271">
        <f t="shared" si="13"/>
        <v>-364633.95690917969</v>
      </c>
      <c r="T134" s="270">
        <f t="shared" si="13"/>
        <v>-495581.8977355957</v>
      </c>
      <c r="U134" s="270">
        <f t="shared" si="13"/>
        <v>-466110.25619506836</v>
      </c>
      <c r="V134" s="270">
        <f t="shared" si="13"/>
        <v>-470206.46858215332</v>
      </c>
      <c r="W134" s="270">
        <f t="shared" si="13"/>
        <v>-472568.115234375</v>
      </c>
      <c r="X134" s="270">
        <f t="shared" si="13"/>
        <v>-478468.54782104492</v>
      </c>
      <c r="Y134" s="270">
        <f t="shared" si="13"/>
        <v>-506919.50798034668</v>
      </c>
      <c r="Z134" s="270">
        <f t="shared" si="13"/>
        <v>-490839.88189697266</v>
      </c>
      <c r="AA134" s="270">
        <f t="shared" si="13"/>
        <v>-478863.82484436035</v>
      </c>
      <c r="AB134" s="270">
        <f t="shared" si="13"/>
        <v>-483376.70707702637</v>
      </c>
      <c r="AC134" s="270">
        <f t="shared" si="13"/>
        <v>-511301.45835876465</v>
      </c>
      <c r="AD134" s="270">
        <f t="shared" si="13"/>
        <v>-267014.94979858398</v>
      </c>
      <c r="AE134" s="270">
        <f t="shared" si="13"/>
        <v>-263538.60855102539</v>
      </c>
      <c r="AF134" s="270">
        <f t="shared" si="13"/>
        <v>-251554.52346801758</v>
      </c>
      <c r="AG134" s="270">
        <f t="shared" si="13"/>
        <v>-241585.71624755859</v>
      </c>
      <c r="AH134" s="270">
        <f t="shared" si="13"/>
        <v>-211181.43463134766</v>
      </c>
      <c r="AI134" s="270">
        <f t="shared" si="13"/>
        <v>-142779.08706665039</v>
      </c>
      <c r="AJ134" s="270">
        <f t="shared" si="13"/>
        <v>-112228.29818725586</v>
      </c>
      <c r="AK134" s="270">
        <f t="shared" si="13"/>
        <v>-112541.94641113281</v>
      </c>
      <c r="AL134" s="270">
        <f t="shared" si="13"/>
        <v>20032.375335693359</v>
      </c>
    </row>
    <row r="135" spans="1:38" x14ac:dyDescent="0.35">
      <c r="A135" s="272">
        <v>21</v>
      </c>
      <c r="B135" s="111" t="s">
        <v>305</v>
      </c>
      <c r="C135" s="101"/>
      <c r="D135" s="89"/>
      <c r="E135" s="139">
        <f t="shared" ref="E135:AL135" si="14">E132-E133+E134</f>
        <v>0</v>
      </c>
      <c r="F135" s="139">
        <f t="shared" si="14"/>
        <v>0</v>
      </c>
      <c r="G135" s="139">
        <f t="shared" si="14"/>
        <v>0</v>
      </c>
      <c r="H135" s="139">
        <f t="shared" si="14"/>
        <v>0</v>
      </c>
      <c r="I135" s="139">
        <f t="shared" si="14"/>
        <v>0</v>
      </c>
      <c r="J135" s="139">
        <f t="shared" si="10"/>
        <v>0</v>
      </c>
      <c r="K135" s="270">
        <f t="shared" si="14"/>
        <v>1072079.4177278876</v>
      </c>
      <c r="L135" s="270">
        <f t="shared" si="14"/>
        <v>1078049.1458289325</v>
      </c>
      <c r="M135" s="270">
        <f t="shared" si="14"/>
        <v>1282475.2311371267</v>
      </c>
      <c r="N135" s="270">
        <f t="shared" si="14"/>
        <v>1311574.4361430407</v>
      </c>
      <c r="O135" s="270">
        <f t="shared" si="14"/>
        <v>1365715.6319245696</v>
      </c>
      <c r="P135" s="270">
        <f t="shared" si="14"/>
        <v>1408582.7410705388</v>
      </c>
      <c r="Q135" s="270">
        <f t="shared" si="14"/>
        <v>1441791.447237134</v>
      </c>
      <c r="R135" s="270">
        <f t="shared" si="14"/>
        <v>2268170.8515312858</v>
      </c>
      <c r="S135" s="271">
        <f t="shared" si="14"/>
        <v>2281432.0885296911</v>
      </c>
      <c r="T135" s="270">
        <f t="shared" si="14"/>
        <v>2316925.7966261357</v>
      </c>
      <c r="U135" s="270">
        <f t="shared" si="14"/>
        <v>2325161.5929491343</v>
      </c>
      <c r="V135" s="270">
        <f t="shared" si="14"/>
        <v>2308244.1218774766</v>
      </c>
      <c r="W135" s="270">
        <f t="shared" si="14"/>
        <v>2294559.7507971106</v>
      </c>
      <c r="X135" s="270">
        <f t="shared" si="14"/>
        <v>2210614.9636105401</v>
      </c>
      <c r="Y135" s="270">
        <f t="shared" si="14"/>
        <v>2176482.5431223144</v>
      </c>
      <c r="Z135" s="270">
        <f t="shared" si="14"/>
        <v>2179291.6389326709</v>
      </c>
      <c r="AA135" s="270">
        <f t="shared" si="14"/>
        <v>2206709.7870526779</v>
      </c>
      <c r="AB135" s="270">
        <f t="shared" si="14"/>
        <v>2184777.9208237189</v>
      </c>
      <c r="AC135" s="270">
        <f t="shared" si="14"/>
        <v>2163701.8483802094</v>
      </c>
      <c r="AD135" s="270">
        <f t="shared" si="14"/>
        <v>2175630.6708212942</v>
      </c>
      <c r="AE135" s="270">
        <f t="shared" si="14"/>
        <v>2208151.5363024594</v>
      </c>
      <c r="AF135" s="270">
        <f t="shared" si="14"/>
        <v>2204877.7306794655</v>
      </c>
      <c r="AG135" s="270">
        <f t="shared" si="14"/>
        <v>2181948.5847679172</v>
      </c>
      <c r="AH135" s="270">
        <f t="shared" si="14"/>
        <v>2157096.1260295734</v>
      </c>
      <c r="AI135" s="270">
        <f t="shared" si="14"/>
        <v>2156097.8599946029</v>
      </c>
      <c r="AJ135" s="270">
        <f t="shared" si="14"/>
        <v>2245517.9582404089</v>
      </c>
      <c r="AK135" s="270">
        <f t="shared" si="14"/>
        <v>2260351.5404360369</v>
      </c>
      <c r="AL135" s="270">
        <f t="shared" si="14"/>
        <v>2271203.3383450182</v>
      </c>
    </row>
    <row r="136" spans="1:38" x14ac:dyDescent="0.35">
      <c r="A136" s="83">
        <v>22</v>
      </c>
      <c r="B136" s="111" t="s">
        <v>306</v>
      </c>
      <c r="C136" s="101"/>
      <c r="D136" s="89"/>
      <c r="E136" s="139">
        <f>E29</f>
        <v>0</v>
      </c>
      <c r="F136" s="139">
        <f>F29</f>
        <v>0</v>
      </c>
      <c r="G136" s="139">
        <f>G29</f>
        <v>0</v>
      </c>
      <c r="H136" s="139">
        <f>H29</f>
        <v>0</v>
      </c>
      <c r="I136" s="139">
        <f>I29</f>
        <v>0</v>
      </c>
      <c r="J136" s="139">
        <f t="shared" si="10"/>
        <v>0</v>
      </c>
      <c r="K136" s="240">
        <f t="shared" ref="K136:AL136" si="15">K29</f>
        <v>1072080</v>
      </c>
      <c r="L136" s="240">
        <f t="shared" si="15"/>
        <v>1078055</v>
      </c>
      <c r="M136" s="240">
        <f t="shared" si="15"/>
        <v>1282479.6406503916</v>
      </c>
      <c r="N136" s="240">
        <f t="shared" si="15"/>
        <v>1311572.6790761352</v>
      </c>
      <c r="O136" s="240">
        <f t="shared" si="15"/>
        <v>1365716.0929056406</v>
      </c>
      <c r="P136" s="240">
        <f t="shared" si="15"/>
        <v>1408582.9806996584</v>
      </c>
      <c r="Q136" s="240">
        <f t="shared" si="15"/>
        <v>1441792.3477737904</v>
      </c>
      <c r="R136" s="240">
        <f t="shared" si="15"/>
        <v>2268164.1470123529</v>
      </c>
      <c r="S136" s="235">
        <f t="shared" si="15"/>
        <v>2281428.6614490747</v>
      </c>
      <c r="T136" s="240">
        <f t="shared" si="15"/>
        <v>2316920.7223901749</v>
      </c>
      <c r="U136" s="240">
        <f t="shared" si="15"/>
        <v>2325161.6180574894</v>
      </c>
      <c r="V136" s="240">
        <f t="shared" si="15"/>
        <v>2308244.7729980946</v>
      </c>
      <c r="W136" s="240">
        <f t="shared" si="15"/>
        <v>2294553.7563427687</v>
      </c>
      <c r="X136" s="240">
        <f t="shared" si="15"/>
        <v>2210618.5967288017</v>
      </c>
      <c r="Y136" s="240">
        <f t="shared" si="15"/>
        <v>2176482.2326725721</v>
      </c>
      <c r="Z136" s="240">
        <f t="shared" si="15"/>
        <v>2179290.3260346055</v>
      </c>
      <c r="AA136" s="240">
        <f t="shared" si="15"/>
        <v>2206712.2877056599</v>
      </c>
      <c r="AB136" s="240">
        <f t="shared" si="15"/>
        <v>2184773.9397887588</v>
      </c>
      <c r="AC136" s="240">
        <f t="shared" si="15"/>
        <v>2163696.0964459181</v>
      </c>
      <c r="AD136" s="240">
        <f t="shared" si="15"/>
        <v>2175631.2554721832</v>
      </c>
      <c r="AE136" s="240">
        <f t="shared" si="15"/>
        <v>2208152.2527794838</v>
      </c>
      <c r="AF136" s="240">
        <f t="shared" si="15"/>
        <v>2204884.4407917857</v>
      </c>
      <c r="AG136" s="240">
        <f t="shared" si="15"/>
        <v>2181955.506236434</v>
      </c>
      <c r="AH136" s="240">
        <f t="shared" si="15"/>
        <v>2157098.041154027</v>
      </c>
      <c r="AI136" s="240">
        <f t="shared" si="15"/>
        <v>2156097.3610124588</v>
      </c>
      <c r="AJ136" s="240">
        <f t="shared" si="15"/>
        <v>2245511.4634389877</v>
      </c>
      <c r="AK136" s="240">
        <f t="shared" si="15"/>
        <v>2260348.0100710392</v>
      </c>
      <c r="AL136" s="240">
        <f t="shared" si="15"/>
        <v>2271199.7673047185</v>
      </c>
    </row>
    <row r="137" spans="1:38" x14ac:dyDescent="0.35">
      <c r="A137" s="83">
        <v>23</v>
      </c>
      <c r="B137" s="111" t="s">
        <v>307</v>
      </c>
      <c r="C137" s="101"/>
      <c r="D137" s="158"/>
      <c r="E137" s="139">
        <f>E135-E136</f>
        <v>0</v>
      </c>
      <c r="F137" s="139">
        <f>F135-F136</f>
        <v>0</v>
      </c>
      <c r="G137" s="139">
        <f t="shared" ref="G137:I137" si="16">G135-G136</f>
        <v>0</v>
      </c>
      <c r="H137" s="139">
        <f t="shared" si="16"/>
        <v>0</v>
      </c>
      <c r="I137" s="139">
        <f t="shared" si="16"/>
        <v>0</v>
      </c>
      <c r="J137" s="139">
        <f t="shared" si="10"/>
        <v>0</v>
      </c>
      <c r="K137" s="240">
        <f t="shared" ref="K137:AL137" si="17">K135-K136</f>
        <v>-0.58227211236953735</v>
      </c>
      <c r="L137" s="240">
        <f t="shared" si="17"/>
        <v>-5.8541710674762726</v>
      </c>
      <c r="M137" s="240">
        <f t="shared" si="17"/>
        <v>-4.4095132648944855</v>
      </c>
      <c r="N137" s="240">
        <f t="shared" si="17"/>
        <v>1.7570669054985046</v>
      </c>
      <c r="O137" s="240">
        <f t="shared" si="17"/>
        <v>-0.46098107099533081</v>
      </c>
      <c r="P137" s="240">
        <f t="shared" si="17"/>
        <v>-0.2396291196346283</v>
      </c>
      <c r="Q137" s="240">
        <f t="shared" si="17"/>
        <v>-0.90053665637969971</v>
      </c>
      <c r="R137" s="240">
        <f t="shared" si="17"/>
        <v>6.7045189328491688</v>
      </c>
      <c r="S137" s="235">
        <f t="shared" si="17"/>
        <v>3.4270806163549423</v>
      </c>
      <c r="T137" s="240">
        <f t="shared" si="17"/>
        <v>5.0742359608411789</v>
      </c>
      <c r="U137" s="240">
        <f t="shared" si="17"/>
        <v>-2.5108355097472668E-2</v>
      </c>
      <c r="V137" s="240">
        <f t="shared" si="17"/>
        <v>-0.6511206179857254</v>
      </c>
      <c r="W137" s="240">
        <f t="shared" si="17"/>
        <v>5.9944543419405818</v>
      </c>
      <c r="X137" s="240">
        <f t="shared" si="17"/>
        <v>-3.6331182615831494</v>
      </c>
      <c r="Y137" s="240">
        <f t="shared" si="17"/>
        <v>0.31044974224641919</v>
      </c>
      <c r="Z137" s="240">
        <f t="shared" si="17"/>
        <v>1.3128980654291809</v>
      </c>
      <c r="AA137" s="240">
        <f t="shared" si="17"/>
        <v>-2.5006529819220304</v>
      </c>
      <c r="AB137" s="240">
        <f t="shared" si="17"/>
        <v>3.9810349601320922</v>
      </c>
      <c r="AC137" s="240">
        <f t="shared" si="17"/>
        <v>5.7519342913292348</v>
      </c>
      <c r="AD137" s="240">
        <f t="shared" si="17"/>
        <v>-0.58465088903903961</v>
      </c>
      <c r="AE137" s="240">
        <f t="shared" si="17"/>
        <v>-0.71647702436894178</v>
      </c>
      <c r="AF137" s="240">
        <f t="shared" si="17"/>
        <v>-6.7101123202592134</v>
      </c>
      <c r="AG137" s="240">
        <f t="shared" si="17"/>
        <v>-6.9214685168117285</v>
      </c>
      <c r="AH137" s="240">
        <f t="shared" si="17"/>
        <v>-1.9151244536042213</v>
      </c>
      <c r="AI137" s="240">
        <f t="shared" si="17"/>
        <v>0.49898214405402541</v>
      </c>
      <c r="AJ137" s="240">
        <f t="shared" si="17"/>
        <v>6.4948014211840928</v>
      </c>
      <c r="AK137" s="240">
        <f t="shared" si="17"/>
        <v>3.5303649976849556</v>
      </c>
      <c r="AL137" s="240">
        <f t="shared" si="17"/>
        <v>3.5710402997210622</v>
      </c>
    </row>
    <row r="138" spans="1:38" x14ac:dyDescent="0.35">
      <c r="A138" s="83"/>
    </row>
  </sheetData>
  <dataConsolidate/>
  <printOptions horizontalCentered="1"/>
  <pageMargins left="0.44" right="0.5" top="0.52" bottom="0.42" header="0.52" footer="0.4"/>
  <pageSetup scale="15" pageOrder="overThenDown"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63A7-CDAA-4C1E-B1E1-89564AB4EBCB}">
  <sheetPr>
    <tabColor theme="9" tint="0.39997558519241921"/>
    <pageSetUpPr fitToPage="1"/>
  </sheetPr>
  <dimension ref="A1:AL154"/>
  <sheetViews>
    <sheetView showGridLines="0" view="pageBreakPreview" topLeftCell="A77" zoomScale="89" zoomScaleNormal="55" zoomScaleSheetLayoutView="89" workbookViewId="0">
      <selection activeCell="C70" sqref="C70:C84"/>
    </sheetView>
  </sheetViews>
  <sheetFormatPr defaultColWidth="10.26953125" defaultRowHeight="15.5" x14ac:dyDescent="0.35"/>
  <cols>
    <col min="1" max="1" width="10.26953125" style="160"/>
    <col min="2" max="2" width="76.81640625" style="28" customWidth="1"/>
    <col min="3" max="3" width="26.1796875" style="28" customWidth="1"/>
    <col min="4" max="4" width="21.81640625" style="28" customWidth="1"/>
    <col min="5" max="10" width="11.1796875" style="29" customWidth="1"/>
    <col min="11" max="12" width="17.453125" style="29" bestFit="1" customWidth="1"/>
    <col min="13" max="14" width="11.1796875" style="29" customWidth="1"/>
    <col min="15" max="15" width="10.54296875" style="29" customWidth="1"/>
    <col min="16" max="38" width="10.54296875" style="27" customWidth="1"/>
    <col min="39" max="126" width="8.1796875" style="27" customWidth="1"/>
    <col min="127" max="16384" width="10.26953125" style="27"/>
  </cols>
  <sheetData>
    <row r="1" spans="1:38" x14ac:dyDescent="0.35">
      <c r="B1" s="8" t="s">
        <v>7</v>
      </c>
      <c r="C1" s="8"/>
      <c r="O1" s="27"/>
    </row>
    <row r="2" spans="1:38" x14ac:dyDescent="0.35">
      <c r="B2" s="8" t="s">
        <v>8</v>
      </c>
      <c r="C2" s="8"/>
      <c r="O2" s="27"/>
    </row>
    <row r="3" spans="1:38" s="30" customFormat="1" x14ac:dyDescent="0.35">
      <c r="A3" s="160"/>
      <c r="B3" s="12" t="s">
        <v>9</v>
      </c>
      <c r="C3" s="31"/>
      <c r="D3" s="32"/>
    </row>
    <row r="4" spans="1:38" s="30" customFormat="1" x14ac:dyDescent="0.35">
      <c r="A4" s="160"/>
      <c r="B4" s="33" t="s">
        <v>308</v>
      </c>
      <c r="C4" s="31"/>
      <c r="D4" s="34"/>
    </row>
    <row r="5" spans="1:38" s="30" customFormat="1" x14ac:dyDescent="0.35">
      <c r="A5" s="160"/>
      <c r="B5" s="14" t="s">
        <v>309</v>
      </c>
      <c r="C5" s="404"/>
      <c r="D5" s="34"/>
    </row>
    <row r="6" spans="1:38" s="30" customFormat="1" x14ac:dyDescent="0.35">
      <c r="A6" s="160"/>
      <c r="B6" s="34"/>
      <c r="C6" s="404"/>
      <c r="D6" s="34"/>
    </row>
    <row r="7" spans="1:38" s="30" customFormat="1" ht="34.5" customHeight="1" x14ac:dyDescent="0.35">
      <c r="A7" s="160"/>
      <c r="B7" s="35" t="s">
        <v>414</v>
      </c>
      <c r="C7" s="404"/>
      <c r="D7" s="28"/>
      <c r="E7" s="37"/>
      <c r="F7" s="37"/>
      <c r="G7" s="37"/>
      <c r="I7" s="38"/>
      <c r="J7" s="38"/>
      <c r="K7" s="38"/>
      <c r="L7" s="38"/>
      <c r="M7" s="38"/>
      <c r="N7" s="38"/>
      <c r="O7" s="38"/>
    </row>
    <row r="8" spans="1:38" s="30" customFormat="1" x14ac:dyDescent="0.35">
      <c r="A8" s="160"/>
      <c r="B8" s="8"/>
      <c r="C8" s="404"/>
      <c r="D8" s="8"/>
      <c r="E8" s="39"/>
      <c r="F8" s="39"/>
      <c r="G8" s="39"/>
      <c r="H8" s="39"/>
      <c r="I8" s="39"/>
      <c r="J8" s="40"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79" t="s">
        <v>310</v>
      </c>
      <c r="F9" s="79"/>
      <c r="G9" s="273"/>
      <c r="H9" s="48"/>
      <c r="I9" s="48"/>
      <c r="J9" s="47"/>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ht="15.75" customHeight="1" x14ac:dyDescent="0.45">
      <c r="B10" s="51" t="s">
        <v>311</v>
      </c>
      <c r="C10" s="52"/>
      <c r="D10" s="31"/>
      <c r="E10" s="79" t="s">
        <v>312</v>
      </c>
      <c r="F10" s="79"/>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customHeight="1" x14ac:dyDescent="0.35">
      <c r="B11" s="36" t="s">
        <v>313</v>
      </c>
      <c r="C11" s="78"/>
      <c r="D11" s="36"/>
      <c r="G11" s="79"/>
      <c r="H11" s="79"/>
      <c r="I11" s="79"/>
      <c r="J11" s="79"/>
      <c r="K11" s="79"/>
      <c r="L11" s="79"/>
      <c r="M11" s="79"/>
      <c r="N11" s="79"/>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2" spans="1:38" x14ac:dyDescent="0.35">
      <c r="A12" s="83"/>
      <c r="B12" s="80" t="s">
        <v>87</v>
      </c>
      <c r="C12" s="31"/>
      <c r="D12" s="81" t="s">
        <v>314</v>
      </c>
      <c r="E12" s="53" t="s">
        <v>200</v>
      </c>
      <c r="F12" s="53" t="s">
        <v>201</v>
      </c>
      <c r="G12" s="53" t="s">
        <v>148</v>
      </c>
      <c r="H12" s="53" t="s">
        <v>41</v>
      </c>
      <c r="I12" s="53" t="s">
        <v>42</v>
      </c>
      <c r="J12" s="53" t="s">
        <v>43</v>
      </c>
      <c r="K12" s="274" t="s">
        <v>44</v>
      </c>
      <c r="L12" s="274" t="s">
        <v>45</v>
      </c>
      <c r="M12" s="274" t="s">
        <v>46</v>
      </c>
      <c r="N12" s="274" t="s">
        <v>47</v>
      </c>
      <c r="O12" s="274" t="s">
        <v>48</v>
      </c>
      <c r="P12" s="274" t="s">
        <v>49</v>
      </c>
      <c r="Q12" s="274" t="s">
        <v>50</v>
      </c>
      <c r="R12" s="274" t="s">
        <v>51</v>
      </c>
      <c r="S12" s="274" t="s">
        <v>52</v>
      </c>
      <c r="T12" s="274" t="s">
        <v>53</v>
      </c>
      <c r="U12" s="274" t="s">
        <v>54</v>
      </c>
      <c r="V12" s="274" t="s">
        <v>55</v>
      </c>
      <c r="W12" s="274" t="s">
        <v>56</v>
      </c>
      <c r="X12" s="274" t="s">
        <v>57</v>
      </c>
      <c r="Y12" s="274" t="s">
        <v>58</v>
      </c>
      <c r="Z12" s="274" t="s">
        <v>59</v>
      </c>
      <c r="AA12" s="274" t="s">
        <v>60</v>
      </c>
      <c r="AB12" s="274" t="s">
        <v>61</v>
      </c>
      <c r="AC12" s="274" t="s">
        <v>62</v>
      </c>
      <c r="AD12" s="274" t="s">
        <v>63</v>
      </c>
      <c r="AE12" s="274" t="s">
        <v>64</v>
      </c>
      <c r="AF12" s="274" t="s">
        <v>65</v>
      </c>
      <c r="AG12" s="274" t="s">
        <v>66</v>
      </c>
      <c r="AH12" s="274" t="s">
        <v>67</v>
      </c>
      <c r="AI12" s="274" t="s">
        <v>68</v>
      </c>
      <c r="AJ12" s="274" t="s">
        <v>69</v>
      </c>
      <c r="AK12" s="274" t="s">
        <v>70</v>
      </c>
      <c r="AL12" s="274" t="s">
        <v>71</v>
      </c>
    </row>
    <row r="13" spans="1:38" x14ac:dyDescent="0.35">
      <c r="A13" s="83" t="s">
        <v>315</v>
      </c>
      <c r="B13" s="84" t="s">
        <v>90</v>
      </c>
      <c r="C13" s="275"/>
      <c r="D13" s="276">
        <v>0.79954118593894652</v>
      </c>
      <c r="E13" s="277"/>
      <c r="F13" s="277"/>
      <c r="G13" s="277"/>
      <c r="H13" s="277"/>
      <c r="I13" s="277"/>
      <c r="J13" s="277"/>
      <c r="K13" s="278">
        <v>8.1037824410655414E-4</v>
      </c>
      <c r="L13" s="278">
        <v>2.8310158404073885E-4</v>
      </c>
      <c r="M13" s="278">
        <v>0</v>
      </c>
      <c r="N13" s="278">
        <v>0</v>
      </c>
      <c r="O13" s="278">
        <v>0</v>
      </c>
      <c r="P13" s="278">
        <v>1.8753831776984061E-3</v>
      </c>
      <c r="Q13" s="278">
        <v>2.0622374597848306E-3</v>
      </c>
      <c r="R13" s="278">
        <v>0</v>
      </c>
      <c r="S13" s="278">
        <v>0</v>
      </c>
      <c r="T13" s="278">
        <v>0</v>
      </c>
      <c r="U13" s="278">
        <v>0</v>
      </c>
      <c r="V13" s="278">
        <v>0</v>
      </c>
      <c r="W13" s="278">
        <v>0</v>
      </c>
      <c r="X13" s="278">
        <v>0</v>
      </c>
      <c r="Y13" s="278">
        <v>0</v>
      </c>
      <c r="Z13" s="278">
        <v>0</v>
      </c>
      <c r="AA13" s="278">
        <v>0</v>
      </c>
      <c r="AB13" s="278">
        <v>0</v>
      </c>
      <c r="AC13" s="278">
        <v>0</v>
      </c>
      <c r="AD13" s="278">
        <v>0</v>
      </c>
      <c r="AE13" s="278">
        <v>0</v>
      </c>
      <c r="AF13" s="278">
        <v>0</v>
      </c>
      <c r="AG13" s="278">
        <v>0</v>
      </c>
      <c r="AH13" s="278">
        <v>0</v>
      </c>
      <c r="AI13" s="278">
        <v>0</v>
      </c>
      <c r="AJ13" s="278">
        <v>0</v>
      </c>
      <c r="AK13" s="278">
        <v>0</v>
      </c>
      <c r="AL13" s="278">
        <v>0</v>
      </c>
    </row>
    <row r="14" spans="1:38" x14ac:dyDescent="0.35">
      <c r="A14" s="83" t="s">
        <v>316</v>
      </c>
      <c r="B14" s="84" t="s">
        <v>93</v>
      </c>
      <c r="C14" s="275"/>
      <c r="D14" s="276">
        <v>0.77493656328781257</v>
      </c>
      <c r="E14" s="139"/>
      <c r="F14" s="139"/>
      <c r="G14" s="139"/>
      <c r="H14" s="139"/>
      <c r="I14" s="139"/>
      <c r="J14" s="139"/>
      <c r="K14" s="278">
        <v>2.4869980783790201E-3</v>
      </c>
      <c r="L14" s="278">
        <v>2.4974039054675985E-3</v>
      </c>
      <c r="M14" s="278">
        <v>2.913638051376563E-4</v>
      </c>
      <c r="N14" s="278">
        <v>0</v>
      </c>
      <c r="O14" s="278">
        <v>8.6021691770843964E-4</v>
      </c>
      <c r="P14" s="278">
        <v>2.3148364304258445E-3</v>
      </c>
      <c r="Q14" s="278">
        <v>2.4210943528519616E-3</v>
      </c>
      <c r="R14" s="278">
        <v>0</v>
      </c>
      <c r="S14" s="278">
        <v>0</v>
      </c>
      <c r="T14" s="278">
        <v>0</v>
      </c>
      <c r="U14" s="278">
        <v>0</v>
      </c>
      <c r="V14" s="278">
        <v>0</v>
      </c>
      <c r="W14" s="278">
        <v>0</v>
      </c>
      <c r="X14" s="278">
        <v>0</v>
      </c>
      <c r="Y14" s="278">
        <v>0</v>
      </c>
      <c r="Z14" s="278">
        <v>0</v>
      </c>
      <c r="AA14" s="278">
        <v>0</v>
      </c>
      <c r="AB14" s="278">
        <v>0</v>
      </c>
      <c r="AC14" s="278">
        <v>0</v>
      </c>
      <c r="AD14" s="278">
        <v>0</v>
      </c>
      <c r="AE14" s="278">
        <v>0</v>
      </c>
      <c r="AF14" s="278">
        <v>0</v>
      </c>
      <c r="AG14" s="278">
        <v>0</v>
      </c>
      <c r="AH14" s="278">
        <v>0</v>
      </c>
      <c r="AI14" s="278">
        <v>0</v>
      </c>
      <c r="AJ14" s="278">
        <v>0</v>
      </c>
      <c r="AK14" s="278">
        <v>0</v>
      </c>
      <c r="AL14" s="278">
        <v>0</v>
      </c>
    </row>
    <row r="15" spans="1:38" x14ac:dyDescent="0.35">
      <c r="A15" s="83" t="s">
        <v>317</v>
      </c>
      <c r="B15" s="84" t="s">
        <v>95</v>
      </c>
      <c r="C15" s="275"/>
      <c r="D15" s="276">
        <v>0.63790407874386812</v>
      </c>
      <c r="E15" s="139"/>
      <c r="F15" s="139"/>
      <c r="G15" s="139"/>
      <c r="H15" s="139"/>
      <c r="I15" s="139"/>
      <c r="J15" s="139"/>
      <c r="K15" s="278">
        <v>1.7091877268455305E-2</v>
      </c>
      <c r="L15" s="278">
        <v>2.4200879080644593E-2</v>
      </c>
      <c r="M15" s="278">
        <v>2.3710468504486066E-2</v>
      </c>
      <c r="N15" s="278">
        <v>2.3460479635469402E-2</v>
      </c>
      <c r="O15" s="278">
        <v>2.2847316654155223E-2</v>
      </c>
      <c r="P15" s="278">
        <v>2.5064587172121226E-2</v>
      </c>
      <c r="Q15" s="278">
        <v>2.2899370203942455E-2</v>
      </c>
      <c r="R15" s="278">
        <v>0</v>
      </c>
      <c r="S15" s="278">
        <v>0</v>
      </c>
      <c r="T15" s="278">
        <v>0</v>
      </c>
      <c r="U15" s="278">
        <v>0</v>
      </c>
      <c r="V15" s="278">
        <v>0</v>
      </c>
      <c r="W15" s="278">
        <v>0</v>
      </c>
      <c r="X15" s="278">
        <v>0</v>
      </c>
      <c r="Y15" s="278">
        <v>0</v>
      </c>
      <c r="Z15" s="278">
        <v>0</v>
      </c>
      <c r="AA15" s="278">
        <v>0</v>
      </c>
      <c r="AB15" s="278">
        <v>0</v>
      </c>
      <c r="AC15" s="278">
        <v>0</v>
      </c>
      <c r="AD15" s="278">
        <v>0</v>
      </c>
      <c r="AE15" s="278">
        <v>0</v>
      </c>
      <c r="AF15" s="278">
        <v>0</v>
      </c>
      <c r="AG15" s="278">
        <v>0</v>
      </c>
      <c r="AH15" s="278">
        <v>0</v>
      </c>
      <c r="AI15" s="278">
        <v>0</v>
      </c>
      <c r="AJ15" s="278">
        <v>0</v>
      </c>
      <c r="AK15" s="278">
        <v>0</v>
      </c>
      <c r="AL15" s="278">
        <v>0</v>
      </c>
    </row>
    <row r="16" spans="1:38" x14ac:dyDescent="0.35">
      <c r="A16" s="83" t="s">
        <v>318</v>
      </c>
      <c r="B16" s="84" t="s">
        <v>97</v>
      </c>
      <c r="C16" s="275"/>
      <c r="D16" s="276">
        <v>0.63972432842344185</v>
      </c>
      <c r="E16" s="277"/>
      <c r="F16" s="277"/>
      <c r="G16" s="277"/>
      <c r="H16" s="277"/>
      <c r="I16" s="277"/>
      <c r="J16" s="277"/>
      <c r="K16" s="278">
        <v>1.5424322436986911E-2</v>
      </c>
      <c r="L16" s="278">
        <v>2.2196100790189421E-2</v>
      </c>
      <c r="M16" s="278">
        <v>2.2786169087312437E-2</v>
      </c>
      <c r="N16" s="278">
        <v>2.2480371297016525E-2</v>
      </c>
      <c r="O16" s="278">
        <v>2.1538493237872894E-2</v>
      </c>
      <c r="P16" s="278">
        <v>2.362916611149463E-2</v>
      </c>
      <c r="Q16" s="278">
        <v>2.0554563139984827E-2</v>
      </c>
      <c r="R16" s="278">
        <v>0</v>
      </c>
      <c r="S16" s="278">
        <v>0</v>
      </c>
      <c r="T16" s="278">
        <v>0</v>
      </c>
      <c r="U16" s="278">
        <v>0</v>
      </c>
      <c r="V16" s="278">
        <v>0</v>
      </c>
      <c r="W16" s="278">
        <v>0</v>
      </c>
      <c r="X16" s="278">
        <v>0</v>
      </c>
      <c r="Y16" s="278">
        <v>0</v>
      </c>
      <c r="Z16" s="278">
        <v>0</v>
      </c>
      <c r="AA16" s="278">
        <v>0</v>
      </c>
      <c r="AB16" s="278">
        <v>0</v>
      </c>
      <c r="AC16" s="278">
        <v>0</v>
      </c>
      <c r="AD16" s="278">
        <v>0</v>
      </c>
      <c r="AE16" s="278">
        <v>0</v>
      </c>
      <c r="AF16" s="278">
        <v>0</v>
      </c>
      <c r="AG16" s="278">
        <v>0</v>
      </c>
      <c r="AH16" s="278">
        <v>0</v>
      </c>
      <c r="AI16" s="278">
        <v>0</v>
      </c>
      <c r="AJ16" s="278">
        <v>0</v>
      </c>
      <c r="AK16" s="278">
        <v>0</v>
      </c>
      <c r="AL16" s="278">
        <v>0</v>
      </c>
    </row>
    <row r="17" spans="1:38" x14ac:dyDescent="0.35">
      <c r="A17" s="83" t="s">
        <v>319</v>
      </c>
      <c r="B17" s="279" t="s">
        <v>99</v>
      </c>
      <c r="C17" s="275"/>
      <c r="D17" s="276">
        <v>0.60996473768812787</v>
      </c>
      <c r="E17" s="280"/>
      <c r="F17" s="280"/>
      <c r="G17" s="280"/>
      <c r="H17" s="280"/>
      <c r="I17" s="280"/>
      <c r="J17" s="280"/>
      <c r="K17" s="278">
        <v>3.5041830985974361E-2</v>
      </c>
      <c r="L17" s="278">
        <v>3.5260542030324714E-2</v>
      </c>
      <c r="M17" s="278">
        <v>3.431622980988791E-2</v>
      </c>
      <c r="N17" s="278">
        <v>3.3839006016666222E-2</v>
      </c>
      <c r="O17" s="278">
        <v>3.464092836151933E-2</v>
      </c>
      <c r="P17" s="278">
        <v>3.51827959230906E-2</v>
      </c>
      <c r="Q17" s="278">
        <v>3.408855908533636E-2</v>
      </c>
      <c r="R17" s="278">
        <v>0</v>
      </c>
      <c r="S17" s="278">
        <v>0</v>
      </c>
      <c r="T17" s="278">
        <v>0</v>
      </c>
      <c r="U17" s="278">
        <v>0</v>
      </c>
      <c r="V17" s="278">
        <v>0</v>
      </c>
      <c r="W17" s="278">
        <v>0</v>
      </c>
      <c r="X17" s="278">
        <v>0</v>
      </c>
      <c r="Y17" s="278">
        <v>0</v>
      </c>
      <c r="Z17" s="278">
        <v>0</v>
      </c>
      <c r="AA17" s="278">
        <v>0</v>
      </c>
      <c r="AB17" s="278">
        <v>0</v>
      </c>
      <c r="AC17" s="278">
        <v>0</v>
      </c>
      <c r="AD17" s="278">
        <v>0</v>
      </c>
      <c r="AE17" s="278">
        <v>0</v>
      </c>
      <c r="AF17" s="278">
        <v>0</v>
      </c>
      <c r="AG17" s="278">
        <v>0</v>
      </c>
      <c r="AH17" s="278">
        <v>0</v>
      </c>
      <c r="AI17" s="278">
        <v>0</v>
      </c>
      <c r="AJ17" s="278">
        <v>0</v>
      </c>
      <c r="AK17" s="278">
        <v>0</v>
      </c>
      <c r="AL17" s="278">
        <v>0</v>
      </c>
    </row>
    <row r="18" spans="1:38" x14ac:dyDescent="0.35">
      <c r="A18" s="83"/>
      <c r="B18" s="90"/>
      <c r="D18" s="8"/>
      <c r="E18" s="91"/>
      <c r="F18" s="92"/>
      <c r="G18" s="92"/>
      <c r="H18" s="92"/>
      <c r="I18" s="92"/>
      <c r="J18" s="92"/>
      <c r="K18" s="92"/>
      <c r="L18" s="92"/>
      <c r="M18" s="92"/>
      <c r="N18" s="92"/>
      <c r="O18" s="115"/>
      <c r="P18" s="115"/>
      <c r="Q18" s="115"/>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x14ac:dyDescent="0.35">
      <c r="A19" s="83"/>
      <c r="B19" s="36" t="s">
        <v>100</v>
      </c>
      <c r="C19" s="78"/>
      <c r="D19" s="36"/>
      <c r="E19" s="96"/>
      <c r="F19" s="97"/>
      <c r="G19" s="97"/>
      <c r="H19" s="97"/>
      <c r="I19" s="97"/>
      <c r="J19" s="97"/>
      <c r="K19" s="97"/>
      <c r="L19" s="97"/>
      <c r="M19" s="97"/>
      <c r="N19" s="97"/>
      <c r="O19" s="119"/>
      <c r="P19" s="119"/>
      <c r="Q19" s="119"/>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x14ac:dyDescent="0.35">
      <c r="A20" s="83"/>
      <c r="B20" s="80" t="s">
        <v>101</v>
      </c>
      <c r="C20" s="31"/>
      <c r="D20" s="81" t="s">
        <v>320</v>
      </c>
      <c r="E20" s="53" t="s">
        <v>200</v>
      </c>
      <c r="F20" s="53" t="s">
        <v>201</v>
      </c>
      <c r="G20" s="53" t="s">
        <v>148</v>
      </c>
      <c r="H20" s="53" t="s">
        <v>41</v>
      </c>
      <c r="I20" s="53" t="s">
        <v>42</v>
      </c>
      <c r="J20" s="53" t="s">
        <v>43</v>
      </c>
      <c r="K20" s="53" t="s">
        <v>44</v>
      </c>
      <c r="L20" s="53" t="s">
        <v>45</v>
      </c>
      <c r="M20" s="53" t="s">
        <v>46</v>
      </c>
      <c r="N20" s="53" t="s">
        <v>47</v>
      </c>
      <c r="O20" s="53" t="s">
        <v>48</v>
      </c>
      <c r="P20" s="53" t="s">
        <v>49</v>
      </c>
      <c r="Q20" s="53" t="s">
        <v>50</v>
      </c>
      <c r="R20" s="53" t="s">
        <v>51</v>
      </c>
      <c r="S20" s="53" t="s">
        <v>52</v>
      </c>
      <c r="T20" s="53" t="s">
        <v>53</v>
      </c>
      <c r="U20" s="53" t="s">
        <v>54</v>
      </c>
      <c r="V20" s="53" t="s">
        <v>55</v>
      </c>
      <c r="W20" s="53" t="s">
        <v>56</v>
      </c>
      <c r="X20" s="53" t="s">
        <v>57</v>
      </c>
      <c r="Y20" s="53" t="s">
        <v>58</v>
      </c>
      <c r="Z20" s="53" t="s">
        <v>59</v>
      </c>
      <c r="AA20" s="53" t="s">
        <v>60</v>
      </c>
      <c r="AB20" s="53" t="s">
        <v>61</v>
      </c>
      <c r="AC20" s="53" t="s">
        <v>62</v>
      </c>
      <c r="AD20" s="53" t="s">
        <v>63</v>
      </c>
      <c r="AE20" s="53" t="s">
        <v>64</v>
      </c>
      <c r="AF20" s="53" t="s">
        <v>65</v>
      </c>
      <c r="AG20" s="53" t="s">
        <v>66</v>
      </c>
      <c r="AH20" s="53" t="s">
        <v>67</v>
      </c>
      <c r="AI20" s="53" t="s">
        <v>68</v>
      </c>
      <c r="AJ20" s="53" t="s">
        <v>69</v>
      </c>
      <c r="AK20" s="53" t="s">
        <v>70</v>
      </c>
      <c r="AL20" s="53" t="s">
        <v>71</v>
      </c>
    </row>
    <row r="21" spans="1:38" x14ac:dyDescent="0.35">
      <c r="A21" s="83" t="s">
        <v>321</v>
      </c>
      <c r="B21" s="84" t="s">
        <v>103</v>
      </c>
      <c r="C21" s="275"/>
      <c r="D21" s="276">
        <v>0.94561183103902269</v>
      </c>
      <c r="E21" s="281"/>
      <c r="F21" s="281"/>
      <c r="G21" s="281"/>
      <c r="H21" s="281"/>
      <c r="I21" s="281"/>
      <c r="J21" s="281"/>
      <c r="K21" s="278">
        <v>0.30206512996933099</v>
      </c>
      <c r="L21" s="278">
        <v>0.31561627645775414</v>
      </c>
      <c r="M21" s="278">
        <v>6.9504943685351525E-2</v>
      </c>
      <c r="N21" s="278">
        <v>0</v>
      </c>
      <c r="O21" s="278">
        <v>0</v>
      </c>
      <c r="P21" s="278">
        <v>0</v>
      </c>
      <c r="Q21" s="278">
        <v>0</v>
      </c>
      <c r="R21" s="278">
        <v>0</v>
      </c>
      <c r="S21" s="278">
        <v>0</v>
      </c>
      <c r="T21" s="278">
        <v>0</v>
      </c>
      <c r="U21" s="278">
        <v>0</v>
      </c>
      <c r="V21" s="278">
        <v>0</v>
      </c>
      <c r="W21" s="278">
        <v>0</v>
      </c>
      <c r="X21" s="278">
        <v>0</v>
      </c>
      <c r="Y21" s="278">
        <v>0</v>
      </c>
      <c r="Z21" s="278">
        <v>0</v>
      </c>
      <c r="AA21" s="278">
        <v>0</v>
      </c>
      <c r="AB21" s="278">
        <v>0</v>
      </c>
      <c r="AC21" s="278">
        <v>0</v>
      </c>
      <c r="AD21" s="278">
        <v>0</v>
      </c>
      <c r="AE21" s="278">
        <v>0</v>
      </c>
      <c r="AF21" s="278">
        <v>0</v>
      </c>
      <c r="AG21" s="278">
        <v>0</v>
      </c>
      <c r="AH21" s="278">
        <v>0</v>
      </c>
      <c r="AI21" s="278">
        <v>0</v>
      </c>
      <c r="AJ21" s="278">
        <v>0</v>
      </c>
      <c r="AK21" s="278">
        <v>0</v>
      </c>
      <c r="AL21" s="278">
        <v>0</v>
      </c>
    </row>
    <row r="22" spans="1:38" x14ac:dyDescent="0.35">
      <c r="A22" s="83" t="s">
        <v>322</v>
      </c>
      <c r="B22" s="282" t="s">
        <v>106</v>
      </c>
      <c r="C22" s="275"/>
      <c r="D22" s="276">
        <v>0.36294843061145743</v>
      </c>
      <c r="E22" s="281"/>
      <c r="F22" s="281"/>
      <c r="G22" s="281"/>
      <c r="H22" s="281"/>
      <c r="I22" s="281"/>
      <c r="J22" s="281"/>
      <c r="K22" s="278">
        <v>0</v>
      </c>
      <c r="L22" s="278">
        <v>0</v>
      </c>
      <c r="M22" s="278">
        <v>6.7741718733932588E-2</v>
      </c>
      <c r="N22" s="278">
        <v>0.12441214552550189</v>
      </c>
      <c r="O22" s="278">
        <v>5.0228112224022535E-2</v>
      </c>
      <c r="P22" s="278">
        <v>0</v>
      </c>
      <c r="Q22" s="278">
        <v>0</v>
      </c>
      <c r="R22" s="278">
        <v>0</v>
      </c>
      <c r="S22" s="278">
        <v>0</v>
      </c>
      <c r="T22" s="278">
        <v>0</v>
      </c>
      <c r="U22" s="278">
        <v>0</v>
      </c>
      <c r="V22" s="278">
        <v>0</v>
      </c>
      <c r="W22" s="278">
        <v>0</v>
      </c>
      <c r="X22" s="278">
        <v>0</v>
      </c>
      <c r="Y22" s="278">
        <v>0</v>
      </c>
      <c r="Z22" s="278">
        <v>0</v>
      </c>
      <c r="AA22" s="278">
        <v>0</v>
      </c>
      <c r="AB22" s="278">
        <v>0</v>
      </c>
      <c r="AC22" s="278">
        <v>0</v>
      </c>
      <c r="AD22" s="278">
        <v>0</v>
      </c>
      <c r="AE22" s="278">
        <v>0</v>
      </c>
      <c r="AF22" s="278">
        <v>0</v>
      </c>
      <c r="AG22" s="278">
        <v>0</v>
      </c>
      <c r="AH22" s="278">
        <v>0</v>
      </c>
      <c r="AI22" s="278">
        <v>0</v>
      </c>
      <c r="AJ22" s="278">
        <v>0</v>
      </c>
      <c r="AK22" s="278">
        <v>0</v>
      </c>
      <c r="AL22" s="278">
        <v>0</v>
      </c>
    </row>
    <row r="23" spans="1:38" x14ac:dyDescent="0.35">
      <c r="A23" s="83" t="s">
        <v>323</v>
      </c>
      <c r="B23" s="84" t="s">
        <v>108</v>
      </c>
      <c r="C23" s="275"/>
      <c r="D23" s="276">
        <v>0.41023308543526577</v>
      </c>
      <c r="E23" s="139"/>
      <c r="F23" s="139"/>
      <c r="G23" s="139"/>
      <c r="H23" s="139"/>
      <c r="I23" s="139"/>
      <c r="J23" s="139"/>
      <c r="K23" s="278">
        <v>3.8722721873009951E-2</v>
      </c>
      <c r="L23" s="278">
        <v>4.0921570678871859E-2</v>
      </c>
      <c r="M23" s="278">
        <v>3.3973863588376063E-2</v>
      </c>
      <c r="N23" s="278">
        <v>2.8886972898627138E-2</v>
      </c>
      <c r="O23" s="278">
        <v>3.1469800406092485E-2</v>
      </c>
      <c r="P23" s="278">
        <v>3.0626361282592142E-2</v>
      </c>
      <c r="Q23" s="278">
        <v>2.8864820548315802E-2</v>
      </c>
      <c r="R23" s="278">
        <v>0</v>
      </c>
      <c r="S23" s="278">
        <v>0</v>
      </c>
      <c r="T23" s="278">
        <v>0</v>
      </c>
      <c r="U23" s="278">
        <v>0</v>
      </c>
      <c r="V23" s="278">
        <v>0</v>
      </c>
      <c r="W23" s="278">
        <v>0</v>
      </c>
      <c r="X23" s="278">
        <v>0</v>
      </c>
      <c r="Y23" s="278">
        <v>0</v>
      </c>
      <c r="Z23" s="278">
        <v>0</v>
      </c>
      <c r="AA23" s="278">
        <v>0</v>
      </c>
      <c r="AB23" s="278">
        <v>0</v>
      </c>
      <c r="AC23" s="278">
        <v>0</v>
      </c>
      <c r="AD23" s="278">
        <v>0</v>
      </c>
      <c r="AE23" s="278">
        <v>0</v>
      </c>
      <c r="AF23" s="278">
        <v>0</v>
      </c>
      <c r="AG23" s="278">
        <v>0</v>
      </c>
      <c r="AH23" s="278">
        <v>0</v>
      </c>
      <c r="AI23" s="278">
        <v>0</v>
      </c>
      <c r="AJ23" s="278">
        <v>0</v>
      </c>
      <c r="AK23" s="278">
        <v>0</v>
      </c>
      <c r="AL23" s="278">
        <v>0</v>
      </c>
    </row>
    <row r="24" spans="1:38" x14ac:dyDescent="0.35">
      <c r="A24" s="83" t="s">
        <v>324</v>
      </c>
      <c r="B24" s="84" t="s">
        <v>110</v>
      </c>
      <c r="C24" s="275"/>
      <c r="D24" s="276">
        <v>0</v>
      </c>
      <c r="E24" s="277"/>
      <c r="F24" s="277"/>
      <c r="G24" s="277"/>
      <c r="H24" s="277"/>
      <c r="I24" s="277"/>
      <c r="J24" s="277"/>
      <c r="K24" s="278">
        <v>0</v>
      </c>
      <c r="L24" s="278">
        <v>0</v>
      </c>
      <c r="M24" s="278">
        <v>0</v>
      </c>
      <c r="N24" s="278">
        <v>0</v>
      </c>
      <c r="O24" s="278">
        <v>0</v>
      </c>
      <c r="P24" s="278">
        <v>0</v>
      </c>
      <c r="Q24" s="278">
        <v>0</v>
      </c>
      <c r="R24" s="278">
        <v>0</v>
      </c>
      <c r="S24" s="278">
        <v>0</v>
      </c>
      <c r="T24" s="278">
        <v>0</v>
      </c>
      <c r="U24" s="278">
        <v>0</v>
      </c>
      <c r="V24" s="278">
        <v>0</v>
      </c>
      <c r="W24" s="278">
        <v>0</v>
      </c>
      <c r="X24" s="278">
        <v>0</v>
      </c>
      <c r="Y24" s="278">
        <v>0</v>
      </c>
      <c r="Z24" s="278">
        <v>0</v>
      </c>
      <c r="AA24" s="278">
        <v>0</v>
      </c>
      <c r="AB24" s="278">
        <v>0</v>
      </c>
      <c r="AC24" s="278">
        <v>0</v>
      </c>
      <c r="AD24" s="278">
        <v>0</v>
      </c>
      <c r="AE24" s="278">
        <v>0</v>
      </c>
      <c r="AF24" s="278">
        <v>0</v>
      </c>
      <c r="AG24" s="278">
        <v>0</v>
      </c>
      <c r="AH24" s="278">
        <v>0</v>
      </c>
      <c r="AI24" s="278">
        <v>0</v>
      </c>
      <c r="AJ24" s="278">
        <v>0</v>
      </c>
      <c r="AK24" s="278">
        <v>0</v>
      </c>
      <c r="AL24" s="278">
        <v>0</v>
      </c>
    </row>
    <row r="25" spans="1:38" x14ac:dyDescent="0.35">
      <c r="A25" s="83" t="s">
        <v>325</v>
      </c>
      <c r="B25" s="84" t="s">
        <v>113</v>
      </c>
      <c r="C25" s="275"/>
      <c r="D25" s="276">
        <v>0</v>
      </c>
      <c r="E25" s="277"/>
      <c r="F25" s="277"/>
      <c r="G25" s="277"/>
      <c r="H25" s="277"/>
      <c r="I25" s="277"/>
      <c r="J25" s="277"/>
      <c r="K25" s="278">
        <v>0</v>
      </c>
      <c r="L25" s="278">
        <v>0</v>
      </c>
      <c r="M25" s="278">
        <v>0</v>
      </c>
      <c r="N25" s="278">
        <v>0</v>
      </c>
      <c r="O25" s="278">
        <v>0</v>
      </c>
      <c r="P25" s="278">
        <v>0</v>
      </c>
      <c r="Q25" s="278">
        <v>0</v>
      </c>
      <c r="R25" s="278">
        <v>0</v>
      </c>
      <c r="S25" s="278">
        <v>0</v>
      </c>
      <c r="T25" s="278">
        <v>0</v>
      </c>
      <c r="U25" s="278">
        <v>0</v>
      </c>
      <c r="V25" s="278">
        <v>0</v>
      </c>
      <c r="W25" s="278">
        <v>0</v>
      </c>
      <c r="X25" s="278">
        <v>0</v>
      </c>
      <c r="Y25" s="278">
        <v>0</v>
      </c>
      <c r="Z25" s="278">
        <v>0</v>
      </c>
      <c r="AA25" s="278">
        <v>0</v>
      </c>
      <c r="AB25" s="278">
        <v>0</v>
      </c>
      <c r="AC25" s="278">
        <v>0</v>
      </c>
      <c r="AD25" s="278">
        <v>0</v>
      </c>
      <c r="AE25" s="278">
        <v>0</v>
      </c>
      <c r="AF25" s="278">
        <v>0</v>
      </c>
      <c r="AG25" s="278">
        <v>0</v>
      </c>
      <c r="AH25" s="278">
        <v>0</v>
      </c>
      <c r="AI25" s="278">
        <v>0</v>
      </c>
      <c r="AJ25" s="278">
        <v>0</v>
      </c>
      <c r="AK25" s="278">
        <v>0</v>
      </c>
      <c r="AL25" s="278">
        <v>0</v>
      </c>
    </row>
    <row r="26" spans="1:38" x14ac:dyDescent="0.35">
      <c r="A26" s="83" t="s">
        <v>326</v>
      </c>
      <c r="B26" s="84" t="s">
        <v>115</v>
      </c>
      <c r="C26" s="283"/>
      <c r="D26" s="276">
        <v>0.42799999999999999</v>
      </c>
      <c r="E26" s="280"/>
      <c r="F26" s="280"/>
      <c r="G26" s="280"/>
      <c r="H26" s="280"/>
      <c r="I26" s="280"/>
      <c r="J26" s="280"/>
      <c r="K26" s="278">
        <v>0</v>
      </c>
      <c r="L26" s="278">
        <v>0</v>
      </c>
      <c r="M26" s="278">
        <v>0</v>
      </c>
      <c r="N26" s="278">
        <v>0</v>
      </c>
      <c r="O26" s="278">
        <v>8.2955513198375696E-3</v>
      </c>
      <c r="P26" s="278">
        <v>9.6513038039207459E-3</v>
      </c>
      <c r="Q26" s="278">
        <v>1.0256461685180664E-2</v>
      </c>
      <c r="R26" s="278">
        <v>1.0083740027904511E-2</v>
      </c>
      <c r="S26" s="278">
        <v>9.6208298411369318E-3</v>
      </c>
      <c r="T26" s="278">
        <v>8.5818121829032892E-3</v>
      </c>
      <c r="U26" s="278">
        <v>8.0762243101596826E-3</v>
      </c>
      <c r="V26" s="278">
        <v>7.4313631477355953E-3</v>
      </c>
      <c r="W26" s="278">
        <v>6.7657892408370971E-3</v>
      </c>
      <c r="X26" s="278">
        <v>4.6715747530460356E-3</v>
      </c>
      <c r="Y26" s="278">
        <v>3.9075677514076234E-3</v>
      </c>
      <c r="Z26" s="278">
        <v>3.8819044727087023E-3</v>
      </c>
      <c r="AA26" s="278">
        <v>4.1837082808017729E-3</v>
      </c>
      <c r="AB26" s="278">
        <v>4.0018885709047318E-3</v>
      </c>
      <c r="AC26" s="278">
        <v>3.8431871707439421E-3</v>
      </c>
      <c r="AD26" s="278">
        <v>3.6200764009952546E-3</v>
      </c>
      <c r="AE26" s="278">
        <v>3.683230308175087E-3</v>
      </c>
      <c r="AF26" s="278">
        <v>3.6293326587677E-3</v>
      </c>
      <c r="AG26" s="278">
        <v>3.5464123935699463E-3</v>
      </c>
      <c r="AH26" s="278">
        <v>3.5089656627774238E-3</v>
      </c>
      <c r="AI26" s="278">
        <v>0</v>
      </c>
      <c r="AJ26" s="278">
        <v>0</v>
      </c>
      <c r="AK26" s="278">
        <v>0</v>
      </c>
      <c r="AL26" s="278">
        <v>0</v>
      </c>
    </row>
    <row r="27" spans="1:38" x14ac:dyDescent="0.35">
      <c r="A27" s="27"/>
      <c r="B27" s="105"/>
      <c r="C27" s="284"/>
      <c r="D27" s="285"/>
      <c r="E27" s="286"/>
      <c r="F27" s="286"/>
      <c r="G27" s="286"/>
      <c r="H27" s="286"/>
      <c r="I27" s="286"/>
      <c r="J27" s="286"/>
      <c r="K27" s="286"/>
      <c r="L27" s="286"/>
      <c r="M27" s="286"/>
      <c r="N27" s="286"/>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row>
    <row r="28" spans="1:38" ht="31" x14ac:dyDescent="0.35">
      <c r="A28" s="83">
        <v>1</v>
      </c>
      <c r="B28" s="128" t="s">
        <v>327</v>
      </c>
      <c r="C28" s="287"/>
      <c r="D28" s="207"/>
      <c r="E28" s="299">
        <f t="shared" ref="E28:AL28" si="0">SUM(E13:E17,E21:E27)</f>
        <v>0</v>
      </c>
      <c r="F28" s="296">
        <f t="shared" si="0"/>
        <v>0</v>
      </c>
      <c r="G28" s="296">
        <f t="shared" si="0"/>
        <v>0</v>
      </c>
      <c r="H28" s="296">
        <f t="shared" si="0"/>
        <v>0</v>
      </c>
      <c r="I28" s="296">
        <f t="shared" si="0"/>
        <v>0</v>
      </c>
      <c r="J28" s="296">
        <f t="shared" si="0"/>
        <v>0</v>
      </c>
      <c r="K28" s="299">
        <f t="shared" si="0"/>
        <v>0.41164325885624309</v>
      </c>
      <c r="L28" s="299">
        <f t="shared" si="0"/>
        <v>0.44097587452729309</v>
      </c>
      <c r="M28" s="299">
        <f t="shared" si="0"/>
        <v>0.25232475721448422</v>
      </c>
      <c r="N28" s="299">
        <f t="shared" si="0"/>
        <v>0.23307897537328118</v>
      </c>
      <c r="O28" s="299">
        <f t="shared" si="0"/>
        <v>0.16988041912120846</v>
      </c>
      <c r="P28" s="299">
        <f t="shared" si="0"/>
        <v>0.12834443390134359</v>
      </c>
      <c r="Q28" s="299">
        <f t="shared" si="0"/>
        <v>0.12114710647539689</v>
      </c>
      <c r="R28" s="299">
        <f t="shared" si="0"/>
        <v>1.0083740027904511E-2</v>
      </c>
      <c r="S28" s="299">
        <f t="shared" si="0"/>
        <v>9.6208298411369318E-3</v>
      </c>
      <c r="T28" s="299">
        <f t="shared" si="0"/>
        <v>8.5818121829032892E-3</v>
      </c>
      <c r="U28" s="299">
        <f t="shared" si="0"/>
        <v>8.0762243101596826E-3</v>
      </c>
      <c r="V28" s="299">
        <f t="shared" si="0"/>
        <v>7.4313631477355953E-3</v>
      </c>
      <c r="W28" s="299">
        <f t="shared" si="0"/>
        <v>6.7657892408370971E-3</v>
      </c>
      <c r="X28" s="299">
        <f t="shared" si="0"/>
        <v>4.6715747530460356E-3</v>
      </c>
      <c r="Y28" s="299">
        <f t="shared" si="0"/>
        <v>3.9075677514076234E-3</v>
      </c>
      <c r="Z28" s="299">
        <f t="shared" si="0"/>
        <v>3.8819044727087023E-3</v>
      </c>
      <c r="AA28" s="299">
        <f t="shared" si="0"/>
        <v>4.1837082808017729E-3</v>
      </c>
      <c r="AB28" s="299">
        <f t="shared" si="0"/>
        <v>4.0018885709047318E-3</v>
      </c>
      <c r="AC28" s="299">
        <f t="shared" si="0"/>
        <v>3.8431871707439421E-3</v>
      </c>
      <c r="AD28" s="299">
        <f t="shared" si="0"/>
        <v>3.6200764009952546E-3</v>
      </c>
      <c r="AE28" s="299">
        <f t="shared" si="0"/>
        <v>3.683230308175087E-3</v>
      </c>
      <c r="AF28" s="299">
        <f t="shared" si="0"/>
        <v>3.6293326587677E-3</v>
      </c>
      <c r="AG28" s="299">
        <f t="shared" si="0"/>
        <v>3.5464123935699463E-3</v>
      </c>
      <c r="AH28" s="299">
        <f t="shared" si="0"/>
        <v>3.5089656627774238E-3</v>
      </c>
      <c r="AI28" s="299">
        <f t="shared" si="0"/>
        <v>0</v>
      </c>
      <c r="AJ28" s="299">
        <f t="shared" si="0"/>
        <v>0</v>
      </c>
      <c r="AK28" s="299">
        <f t="shared" si="0"/>
        <v>0</v>
      </c>
      <c r="AL28" s="299">
        <f t="shared" si="0"/>
        <v>0</v>
      </c>
    </row>
    <row r="29" spans="1:38" x14ac:dyDescent="0.35">
      <c r="A29" s="83"/>
      <c r="B29" s="78"/>
      <c r="C29" s="78"/>
      <c r="D29" s="36"/>
      <c r="E29" s="288"/>
      <c r="F29" s="211"/>
      <c r="G29" s="211"/>
      <c r="H29" s="211"/>
      <c r="I29" s="211"/>
      <c r="J29" s="211"/>
      <c r="K29" s="211"/>
      <c r="L29" s="211"/>
      <c r="M29" s="211"/>
      <c r="N29" s="211"/>
      <c r="O29" s="211"/>
      <c r="P29" s="211"/>
      <c r="Q29" s="211"/>
      <c r="R29" s="289"/>
      <c r="S29" s="289"/>
      <c r="T29" s="289"/>
      <c r="U29" s="289"/>
      <c r="V29" s="289"/>
      <c r="W29" s="289"/>
      <c r="X29" s="289"/>
      <c r="Y29" s="289"/>
      <c r="Z29" s="289"/>
      <c r="AA29" s="289"/>
      <c r="AB29" s="289"/>
      <c r="AC29" s="289"/>
      <c r="AD29" s="289"/>
      <c r="AE29" s="289"/>
      <c r="AF29" s="289"/>
      <c r="AG29" s="289"/>
      <c r="AH29" s="289"/>
      <c r="AI29" s="289"/>
      <c r="AJ29" s="289"/>
      <c r="AK29" s="289"/>
      <c r="AL29" s="289"/>
    </row>
    <row r="30" spans="1:38" x14ac:dyDescent="0.35">
      <c r="A30" s="83"/>
      <c r="B30" s="36" t="s">
        <v>260</v>
      </c>
      <c r="C30" s="78"/>
      <c r="D30" s="8"/>
      <c r="E30" s="117"/>
      <c r="F30" s="118"/>
      <c r="G30" s="118"/>
      <c r="H30" s="118"/>
      <c r="I30" s="118"/>
      <c r="J30" s="118"/>
      <c r="K30" s="118"/>
      <c r="L30" s="118"/>
      <c r="M30" s="118"/>
      <c r="N30" s="118"/>
      <c r="O30" s="119"/>
      <c r="P30" s="119"/>
      <c r="Q30" s="119"/>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x14ac:dyDescent="0.35">
      <c r="A31" s="83"/>
      <c r="B31" s="8" t="s">
        <v>119</v>
      </c>
      <c r="D31" s="81" t="s">
        <v>320</v>
      </c>
      <c r="E31" s="53" t="s">
        <v>200</v>
      </c>
      <c r="F31" s="53" t="s">
        <v>201</v>
      </c>
      <c r="G31" s="53" t="s">
        <v>148</v>
      </c>
      <c r="H31" s="53" t="s">
        <v>41</v>
      </c>
      <c r="I31" s="53" t="s">
        <v>42</v>
      </c>
      <c r="J31" s="53" t="s">
        <v>43</v>
      </c>
      <c r="K31" s="53" t="s">
        <v>44</v>
      </c>
      <c r="L31" s="53" t="s">
        <v>45</v>
      </c>
      <c r="M31" s="53" t="s">
        <v>46</v>
      </c>
      <c r="N31" s="53" t="s">
        <v>47</v>
      </c>
      <c r="O31" s="53" t="s">
        <v>48</v>
      </c>
      <c r="P31" s="53" t="s">
        <v>49</v>
      </c>
      <c r="Q31" s="53" t="s">
        <v>50</v>
      </c>
      <c r="R31" s="53" t="s">
        <v>51</v>
      </c>
      <c r="S31" s="53" t="s">
        <v>52</v>
      </c>
      <c r="T31" s="53" t="s">
        <v>53</v>
      </c>
      <c r="U31" s="53" t="s">
        <v>54</v>
      </c>
      <c r="V31" s="53" t="s">
        <v>55</v>
      </c>
      <c r="W31" s="53" t="s">
        <v>56</v>
      </c>
      <c r="X31" s="53" t="s">
        <v>57</v>
      </c>
      <c r="Y31" s="53" t="s">
        <v>58</v>
      </c>
      <c r="Z31" s="53" t="s">
        <v>59</v>
      </c>
      <c r="AA31" s="53" t="s">
        <v>60</v>
      </c>
      <c r="AB31" s="53" t="s">
        <v>61</v>
      </c>
      <c r="AC31" s="53" t="s">
        <v>62</v>
      </c>
      <c r="AD31" s="53" t="s">
        <v>63</v>
      </c>
      <c r="AE31" s="53" t="s">
        <v>64</v>
      </c>
      <c r="AF31" s="53" t="s">
        <v>65</v>
      </c>
      <c r="AG31" s="53" t="s">
        <v>66</v>
      </c>
      <c r="AH31" s="53" t="s">
        <v>67</v>
      </c>
      <c r="AI31" s="53" t="s">
        <v>68</v>
      </c>
      <c r="AJ31" s="53" t="s">
        <v>69</v>
      </c>
      <c r="AK31" s="53" t="s">
        <v>70</v>
      </c>
      <c r="AL31" s="53" t="s">
        <v>71</v>
      </c>
    </row>
    <row r="32" spans="1:38" x14ac:dyDescent="0.35">
      <c r="A32" s="83" t="s">
        <v>74</v>
      </c>
      <c r="B32" s="84"/>
      <c r="C32" s="101"/>
      <c r="D32" s="102"/>
      <c r="E32" s="103"/>
      <c r="F32" s="103"/>
      <c r="G32" s="103"/>
      <c r="H32" s="103"/>
      <c r="I32" s="103"/>
      <c r="J32" s="103"/>
      <c r="K32" s="122"/>
      <c r="L32" s="122"/>
      <c r="M32" s="122"/>
      <c r="N32" s="123"/>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8" x14ac:dyDescent="0.35">
      <c r="A33" s="27"/>
      <c r="B33" s="90"/>
      <c r="C33" s="90"/>
      <c r="D33" s="290"/>
      <c r="E33" s="91"/>
      <c r="F33" s="92"/>
      <c r="G33" s="92"/>
      <c r="H33" s="92"/>
      <c r="I33" s="92"/>
      <c r="J33" s="92"/>
      <c r="K33" s="92"/>
      <c r="L33" s="92"/>
      <c r="M33" s="92"/>
      <c r="N33" s="92"/>
      <c r="O33" s="115"/>
      <c r="P33" s="115"/>
      <c r="Q33" s="115"/>
      <c r="R33" s="116"/>
      <c r="S33" s="116"/>
      <c r="T33" s="116"/>
      <c r="U33" s="116"/>
      <c r="V33" s="116"/>
      <c r="W33" s="116"/>
      <c r="X33" s="116"/>
      <c r="Y33" s="116"/>
      <c r="Z33" s="116"/>
      <c r="AA33" s="116"/>
      <c r="AB33" s="116"/>
      <c r="AC33" s="116"/>
      <c r="AD33" s="116"/>
      <c r="AE33" s="116"/>
      <c r="AF33" s="116"/>
      <c r="AG33" s="116"/>
      <c r="AH33" s="116"/>
      <c r="AI33" s="116"/>
      <c r="AJ33" s="116"/>
      <c r="AK33" s="116"/>
      <c r="AL33" s="116"/>
    </row>
    <row r="34" spans="1:38" x14ac:dyDescent="0.35">
      <c r="A34" s="83"/>
      <c r="B34" s="36" t="s">
        <v>121</v>
      </c>
      <c r="D34" s="36"/>
      <c r="E34" s="96"/>
      <c r="F34" s="97"/>
      <c r="G34" s="97"/>
      <c r="H34" s="97"/>
      <c r="I34" s="97"/>
      <c r="J34" s="97"/>
      <c r="K34" s="97"/>
      <c r="L34" s="97"/>
      <c r="M34" s="97"/>
      <c r="N34" s="97"/>
      <c r="O34" s="119"/>
      <c r="P34" s="119"/>
      <c r="Q34" s="119"/>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x14ac:dyDescent="0.35">
      <c r="A35" s="83"/>
      <c r="B35" s="8" t="s">
        <v>101</v>
      </c>
      <c r="D35" s="81" t="s">
        <v>320</v>
      </c>
      <c r="E35" s="53" t="s">
        <v>200</v>
      </c>
      <c r="F35" s="53" t="s">
        <v>201</v>
      </c>
      <c r="G35" s="53" t="s">
        <v>148</v>
      </c>
      <c r="H35" s="53" t="s">
        <v>41</v>
      </c>
      <c r="I35" s="53" t="s">
        <v>42</v>
      </c>
      <c r="J35" s="53" t="s">
        <v>43</v>
      </c>
      <c r="K35" s="53" t="s">
        <v>44</v>
      </c>
      <c r="L35" s="53" t="s">
        <v>45</v>
      </c>
      <c r="M35" s="53" t="s">
        <v>46</v>
      </c>
      <c r="N35" s="53" t="s">
        <v>47</v>
      </c>
      <c r="O35" s="53" t="s">
        <v>48</v>
      </c>
      <c r="P35" s="53" t="s">
        <v>49</v>
      </c>
      <c r="Q35" s="53" t="s">
        <v>50</v>
      </c>
      <c r="R35" s="53" t="s">
        <v>51</v>
      </c>
      <c r="S35" s="53" t="s">
        <v>52</v>
      </c>
      <c r="T35" s="53" t="s">
        <v>53</v>
      </c>
      <c r="U35" s="53" t="s">
        <v>54</v>
      </c>
      <c r="V35" s="53" t="s">
        <v>55</v>
      </c>
      <c r="W35" s="53" t="s">
        <v>56</v>
      </c>
      <c r="X35" s="53" t="s">
        <v>57</v>
      </c>
      <c r="Y35" s="53" t="s">
        <v>58</v>
      </c>
      <c r="Z35" s="53" t="s">
        <v>59</v>
      </c>
      <c r="AA35" s="53" t="s">
        <v>60</v>
      </c>
      <c r="AB35" s="53" t="s">
        <v>61</v>
      </c>
      <c r="AC35" s="53" t="s">
        <v>62</v>
      </c>
      <c r="AD35" s="53" t="s">
        <v>63</v>
      </c>
      <c r="AE35" s="53" t="s">
        <v>64</v>
      </c>
      <c r="AF35" s="53" t="s">
        <v>65</v>
      </c>
      <c r="AG35" s="53" t="s">
        <v>66</v>
      </c>
      <c r="AH35" s="53" t="s">
        <v>67</v>
      </c>
      <c r="AI35" s="53" t="s">
        <v>68</v>
      </c>
      <c r="AJ35" s="53" t="s">
        <v>69</v>
      </c>
      <c r="AK35" s="53" t="s">
        <v>70</v>
      </c>
      <c r="AL35" s="53" t="s">
        <v>71</v>
      </c>
    </row>
    <row r="36" spans="1:38" x14ac:dyDescent="0.35">
      <c r="A36" s="83" t="s">
        <v>328</v>
      </c>
      <c r="B36" s="84" t="s">
        <v>123</v>
      </c>
      <c r="C36" s="101"/>
      <c r="D36" s="276">
        <v>0</v>
      </c>
      <c r="E36" s="359"/>
      <c r="F36" s="359"/>
      <c r="G36" s="359"/>
      <c r="H36" s="359"/>
      <c r="I36" s="359"/>
      <c r="J36" s="359"/>
      <c r="K36" s="360">
        <v>0</v>
      </c>
      <c r="L36" s="361">
        <v>0</v>
      </c>
      <c r="M36" s="361">
        <v>0</v>
      </c>
      <c r="N36" s="362">
        <v>0</v>
      </c>
      <c r="O36" s="363">
        <v>0</v>
      </c>
      <c r="P36" s="363">
        <v>0</v>
      </c>
      <c r="Q36" s="363">
        <v>0</v>
      </c>
      <c r="R36" s="363">
        <v>0</v>
      </c>
      <c r="S36" s="363">
        <v>0</v>
      </c>
      <c r="T36" s="363">
        <v>0</v>
      </c>
      <c r="U36" s="363">
        <v>0</v>
      </c>
      <c r="V36" s="363">
        <v>0</v>
      </c>
      <c r="W36" s="363">
        <v>0</v>
      </c>
      <c r="X36" s="363">
        <v>0</v>
      </c>
      <c r="Y36" s="363">
        <v>0</v>
      </c>
      <c r="Z36" s="363">
        <v>0</v>
      </c>
      <c r="AA36" s="363">
        <v>0</v>
      </c>
      <c r="AB36" s="363">
        <v>0</v>
      </c>
      <c r="AC36" s="363">
        <v>0</v>
      </c>
      <c r="AD36" s="363">
        <v>0</v>
      </c>
      <c r="AE36" s="363">
        <v>0</v>
      </c>
      <c r="AF36" s="363">
        <v>0</v>
      </c>
      <c r="AG36" s="363">
        <v>0</v>
      </c>
      <c r="AH36" s="363">
        <v>0</v>
      </c>
      <c r="AI36" s="363">
        <v>0</v>
      </c>
      <c r="AJ36" s="363">
        <v>0</v>
      </c>
      <c r="AK36" s="363">
        <v>0</v>
      </c>
      <c r="AL36" s="363">
        <v>0</v>
      </c>
    </row>
    <row r="37" spans="1:38" x14ac:dyDescent="0.35">
      <c r="A37" s="83" t="s">
        <v>329</v>
      </c>
      <c r="B37" s="84" t="s">
        <v>126</v>
      </c>
      <c r="C37" s="101"/>
      <c r="D37" s="276">
        <v>0</v>
      </c>
      <c r="E37" s="359"/>
      <c r="F37" s="359"/>
      <c r="G37" s="359"/>
      <c r="H37" s="359"/>
      <c r="I37" s="359"/>
      <c r="J37" s="359"/>
      <c r="K37" s="361">
        <v>0</v>
      </c>
      <c r="L37" s="361">
        <v>0</v>
      </c>
      <c r="M37" s="361">
        <v>0</v>
      </c>
      <c r="N37" s="362">
        <v>0</v>
      </c>
      <c r="O37" s="363">
        <v>0</v>
      </c>
      <c r="P37" s="363">
        <v>0</v>
      </c>
      <c r="Q37" s="363">
        <v>0</v>
      </c>
      <c r="R37" s="363">
        <v>0</v>
      </c>
      <c r="S37" s="363">
        <v>0</v>
      </c>
      <c r="T37" s="363">
        <v>0</v>
      </c>
      <c r="U37" s="363">
        <v>0</v>
      </c>
      <c r="V37" s="363">
        <v>0</v>
      </c>
      <c r="W37" s="363">
        <v>0</v>
      </c>
      <c r="X37" s="363">
        <v>0</v>
      </c>
      <c r="Y37" s="363">
        <v>0</v>
      </c>
      <c r="Z37" s="363">
        <v>0</v>
      </c>
      <c r="AA37" s="363">
        <v>0</v>
      </c>
      <c r="AB37" s="363">
        <v>0</v>
      </c>
      <c r="AC37" s="363">
        <v>0</v>
      </c>
      <c r="AD37" s="363">
        <v>0</v>
      </c>
      <c r="AE37" s="363">
        <v>0</v>
      </c>
      <c r="AF37" s="363">
        <v>0</v>
      </c>
      <c r="AG37" s="363">
        <v>0</v>
      </c>
      <c r="AH37" s="363">
        <v>0</v>
      </c>
      <c r="AI37" s="363">
        <v>0</v>
      </c>
      <c r="AJ37" s="363">
        <v>0</v>
      </c>
      <c r="AK37" s="363">
        <v>0</v>
      </c>
      <c r="AL37" s="363">
        <v>0</v>
      </c>
    </row>
    <row r="38" spans="1:38" x14ac:dyDescent="0.35">
      <c r="A38" s="83" t="s">
        <v>330</v>
      </c>
      <c r="B38" s="84" t="s">
        <v>128</v>
      </c>
      <c r="C38" s="101"/>
      <c r="D38" s="276">
        <v>0</v>
      </c>
      <c r="E38" s="359"/>
      <c r="F38" s="359"/>
      <c r="G38" s="359"/>
      <c r="H38" s="359"/>
      <c r="I38" s="359"/>
      <c r="J38" s="359"/>
      <c r="K38" s="361">
        <v>0</v>
      </c>
      <c r="L38" s="361">
        <v>0</v>
      </c>
      <c r="M38" s="361">
        <v>0</v>
      </c>
      <c r="N38" s="362">
        <v>0</v>
      </c>
      <c r="O38" s="363">
        <v>0</v>
      </c>
      <c r="P38" s="363">
        <v>0</v>
      </c>
      <c r="Q38" s="363">
        <v>0</v>
      </c>
      <c r="R38" s="363">
        <v>0</v>
      </c>
      <c r="S38" s="363">
        <v>0</v>
      </c>
      <c r="T38" s="363">
        <v>0</v>
      </c>
      <c r="U38" s="363">
        <v>0</v>
      </c>
      <c r="V38" s="363">
        <v>0</v>
      </c>
      <c r="W38" s="363">
        <v>0</v>
      </c>
      <c r="X38" s="363">
        <v>0</v>
      </c>
      <c r="Y38" s="363">
        <v>0</v>
      </c>
      <c r="Z38" s="363">
        <v>0</v>
      </c>
      <c r="AA38" s="363">
        <v>0</v>
      </c>
      <c r="AB38" s="363">
        <v>0</v>
      </c>
      <c r="AC38" s="363">
        <v>0</v>
      </c>
      <c r="AD38" s="363">
        <v>0</v>
      </c>
      <c r="AE38" s="363">
        <v>0</v>
      </c>
      <c r="AF38" s="363">
        <v>0</v>
      </c>
      <c r="AG38" s="363">
        <v>0</v>
      </c>
      <c r="AH38" s="363">
        <v>0</v>
      </c>
      <c r="AI38" s="363">
        <v>0</v>
      </c>
      <c r="AJ38" s="363">
        <v>0</v>
      </c>
      <c r="AK38" s="363">
        <v>0</v>
      </c>
      <c r="AL38" s="363">
        <v>0</v>
      </c>
    </row>
    <row r="39" spans="1:38" x14ac:dyDescent="0.35">
      <c r="A39" s="83" t="s">
        <v>331</v>
      </c>
      <c r="B39" s="84" t="s">
        <v>131</v>
      </c>
      <c r="C39" s="101"/>
      <c r="D39" s="276">
        <v>0</v>
      </c>
      <c r="E39" s="359"/>
      <c r="F39" s="359"/>
      <c r="G39" s="359"/>
      <c r="H39" s="359"/>
      <c r="I39" s="359"/>
      <c r="J39" s="359"/>
      <c r="K39" s="361">
        <v>0</v>
      </c>
      <c r="L39" s="361">
        <v>0</v>
      </c>
      <c r="M39" s="361">
        <v>0</v>
      </c>
      <c r="N39" s="362">
        <v>0</v>
      </c>
      <c r="O39" s="363">
        <v>0</v>
      </c>
      <c r="P39" s="363">
        <v>0</v>
      </c>
      <c r="Q39" s="363">
        <v>0</v>
      </c>
      <c r="R39" s="363">
        <v>0</v>
      </c>
      <c r="S39" s="363">
        <v>0</v>
      </c>
      <c r="T39" s="363">
        <v>0</v>
      </c>
      <c r="U39" s="363">
        <v>0</v>
      </c>
      <c r="V39" s="363">
        <v>0</v>
      </c>
      <c r="W39" s="363">
        <v>0</v>
      </c>
      <c r="X39" s="363">
        <v>0</v>
      </c>
      <c r="Y39" s="363">
        <v>0</v>
      </c>
      <c r="Z39" s="363">
        <v>0</v>
      </c>
      <c r="AA39" s="363">
        <v>0</v>
      </c>
      <c r="AB39" s="363">
        <v>0</v>
      </c>
      <c r="AC39" s="363">
        <v>0</v>
      </c>
      <c r="AD39" s="363">
        <v>0</v>
      </c>
      <c r="AE39" s="363">
        <v>0</v>
      </c>
      <c r="AF39" s="363">
        <v>0</v>
      </c>
      <c r="AG39" s="363">
        <v>0</v>
      </c>
      <c r="AH39" s="363">
        <v>0</v>
      </c>
      <c r="AI39" s="363">
        <v>0</v>
      </c>
      <c r="AJ39" s="363">
        <v>0</v>
      </c>
      <c r="AK39" s="363">
        <v>0</v>
      </c>
      <c r="AL39" s="363">
        <v>0</v>
      </c>
    </row>
    <row r="40" spans="1:38" x14ac:dyDescent="0.35">
      <c r="A40" s="83" t="s">
        <v>328</v>
      </c>
      <c r="B40" s="84" t="s">
        <v>133</v>
      </c>
      <c r="C40" s="101"/>
      <c r="D40" s="276">
        <v>0</v>
      </c>
      <c r="E40" s="359"/>
      <c r="F40" s="359"/>
      <c r="G40" s="359"/>
      <c r="H40" s="359"/>
      <c r="I40" s="359"/>
      <c r="J40" s="359"/>
      <c r="K40" s="361">
        <v>0</v>
      </c>
      <c r="L40" s="361">
        <v>0</v>
      </c>
      <c r="M40" s="361">
        <v>0</v>
      </c>
      <c r="N40" s="362">
        <v>0</v>
      </c>
      <c r="O40" s="363">
        <v>0</v>
      </c>
      <c r="P40" s="363">
        <v>0</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row>
    <row r="41" spans="1:38" x14ac:dyDescent="0.35">
      <c r="A41" s="83" t="s">
        <v>329</v>
      </c>
      <c r="B41" s="84" t="s">
        <v>135</v>
      </c>
      <c r="C41" s="101"/>
      <c r="D41" s="276">
        <v>0</v>
      </c>
      <c r="E41" s="359"/>
      <c r="F41" s="359"/>
      <c r="G41" s="359"/>
      <c r="H41" s="359"/>
      <c r="I41" s="359"/>
      <c r="J41" s="359"/>
      <c r="K41" s="361">
        <v>0</v>
      </c>
      <c r="L41" s="361">
        <v>0</v>
      </c>
      <c r="M41" s="361">
        <v>0</v>
      </c>
      <c r="N41" s="362">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row>
    <row r="42" spans="1:38" x14ac:dyDescent="0.35">
      <c r="A42" s="83" t="s">
        <v>330</v>
      </c>
      <c r="B42" s="84" t="s">
        <v>136</v>
      </c>
      <c r="C42" s="101"/>
      <c r="D42" s="276">
        <v>0</v>
      </c>
      <c r="E42" s="359"/>
      <c r="F42" s="359"/>
      <c r="G42" s="359"/>
      <c r="H42" s="359"/>
      <c r="I42" s="359"/>
      <c r="J42" s="359"/>
      <c r="K42" s="361">
        <v>0</v>
      </c>
      <c r="L42" s="361">
        <v>0</v>
      </c>
      <c r="M42" s="361">
        <v>0</v>
      </c>
      <c r="N42" s="362">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row>
    <row r="43" spans="1:38" x14ac:dyDescent="0.35">
      <c r="A43" s="83" t="s">
        <v>331</v>
      </c>
      <c r="B43" s="84" t="s">
        <v>137</v>
      </c>
      <c r="C43" s="101"/>
      <c r="D43" s="276">
        <v>0</v>
      </c>
      <c r="E43" s="359"/>
      <c r="F43" s="359"/>
      <c r="G43" s="359"/>
      <c r="H43" s="359"/>
      <c r="I43" s="359"/>
      <c r="J43" s="359"/>
      <c r="K43" s="361">
        <v>0</v>
      </c>
      <c r="L43" s="361">
        <v>0</v>
      </c>
      <c r="M43" s="361">
        <v>0</v>
      </c>
      <c r="N43" s="362">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row>
    <row r="44" spans="1:38" x14ac:dyDescent="0.35">
      <c r="A44" s="83" t="s">
        <v>329</v>
      </c>
      <c r="B44" s="84" t="s">
        <v>138</v>
      </c>
      <c r="C44" s="101"/>
      <c r="D44" s="276">
        <v>0</v>
      </c>
      <c r="E44" s="359"/>
      <c r="F44" s="359"/>
      <c r="G44" s="359"/>
      <c r="H44" s="359"/>
      <c r="I44" s="359"/>
      <c r="J44" s="359"/>
      <c r="K44" s="361">
        <v>0</v>
      </c>
      <c r="L44" s="361">
        <v>0</v>
      </c>
      <c r="M44" s="361">
        <v>0</v>
      </c>
      <c r="N44" s="362">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row>
    <row r="45" spans="1:38" x14ac:dyDescent="0.35">
      <c r="A45" s="83" t="s">
        <v>330</v>
      </c>
      <c r="B45" s="84" t="s">
        <v>139</v>
      </c>
      <c r="C45" s="101"/>
      <c r="D45" s="276">
        <v>0</v>
      </c>
      <c r="E45" s="359"/>
      <c r="F45" s="359"/>
      <c r="G45" s="359"/>
      <c r="H45" s="359"/>
      <c r="I45" s="359"/>
      <c r="J45" s="359"/>
      <c r="K45" s="361">
        <v>0</v>
      </c>
      <c r="L45" s="361">
        <v>0</v>
      </c>
      <c r="M45" s="361">
        <v>0</v>
      </c>
      <c r="N45" s="362">
        <v>0</v>
      </c>
      <c r="O45" s="363">
        <v>0</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row>
    <row r="46" spans="1:38" x14ac:dyDescent="0.35">
      <c r="A46" s="83" t="s">
        <v>331</v>
      </c>
      <c r="B46" s="84" t="s">
        <v>141</v>
      </c>
      <c r="C46" s="101"/>
      <c r="D46" s="276">
        <v>0</v>
      </c>
      <c r="E46" s="359"/>
      <c r="F46" s="359"/>
      <c r="G46" s="359"/>
      <c r="H46" s="359"/>
      <c r="I46" s="359"/>
      <c r="J46" s="359"/>
      <c r="K46" s="361">
        <v>0</v>
      </c>
      <c r="L46" s="361">
        <v>0</v>
      </c>
      <c r="M46" s="361">
        <v>0</v>
      </c>
      <c r="N46" s="362">
        <v>0</v>
      </c>
      <c r="O46" s="363">
        <v>0</v>
      </c>
      <c r="P46" s="363">
        <v>0</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row>
    <row r="47" spans="1:38" x14ac:dyDescent="0.35">
      <c r="A47" s="83" t="s">
        <v>328</v>
      </c>
      <c r="B47" s="84" t="s">
        <v>142</v>
      </c>
      <c r="C47" s="101"/>
      <c r="D47" s="276">
        <v>0</v>
      </c>
      <c r="E47" s="359"/>
      <c r="F47" s="359"/>
      <c r="G47" s="359"/>
      <c r="H47" s="359"/>
      <c r="I47" s="359"/>
      <c r="J47" s="359"/>
      <c r="K47" s="361">
        <v>0</v>
      </c>
      <c r="L47" s="361">
        <v>0</v>
      </c>
      <c r="M47" s="361">
        <v>0</v>
      </c>
      <c r="N47" s="362">
        <v>0</v>
      </c>
      <c r="O47" s="363">
        <v>0</v>
      </c>
      <c r="P47" s="363">
        <v>0</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row>
    <row r="48" spans="1:38" x14ac:dyDescent="0.35">
      <c r="A48" s="83"/>
      <c r="B48" s="291"/>
      <c r="C48" s="292"/>
      <c r="D48" s="364"/>
      <c r="E48" s="365"/>
      <c r="F48" s="365"/>
      <c r="G48" s="365"/>
      <c r="H48" s="365"/>
      <c r="I48" s="365"/>
      <c r="J48" s="365"/>
      <c r="K48" s="365"/>
      <c r="L48" s="365"/>
      <c r="M48" s="365"/>
      <c r="N48" s="366"/>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row>
    <row r="49" spans="1:38" x14ac:dyDescent="0.35">
      <c r="A49" s="83">
        <v>2</v>
      </c>
      <c r="B49" s="293" t="s">
        <v>332</v>
      </c>
      <c r="C49" s="294"/>
      <c r="D49" s="368"/>
      <c r="E49" s="369">
        <f t="shared" ref="E49:AL49" si="1">SUM(E32:E32,E36:E47)</f>
        <v>0</v>
      </c>
      <c r="F49" s="369">
        <f t="shared" si="1"/>
        <v>0</v>
      </c>
      <c r="G49" s="369">
        <f t="shared" si="1"/>
        <v>0</v>
      </c>
      <c r="H49" s="369">
        <f t="shared" si="1"/>
        <v>0</v>
      </c>
      <c r="I49" s="369">
        <f t="shared" si="1"/>
        <v>0</v>
      </c>
      <c r="J49" s="369">
        <f t="shared" si="1"/>
        <v>0</v>
      </c>
      <c r="K49" s="370">
        <f t="shared" si="1"/>
        <v>0</v>
      </c>
      <c r="L49" s="370">
        <f t="shared" si="1"/>
        <v>0</v>
      </c>
      <c r="M49" s="370">
        <f t="shared" si="1"/>
        <v>0</v>
      </c>
      <c r="N49" s="370">
        <f t="shared" si="1"/>
        <v>0</v>
      </c>
      <c r="O49" s="370">
        <f t="shared" si="1"/>
        <v>0</v>
      </c>
      <c r="P49" s="370">
        <f t="shared" si="1"/>
        <v>0</v>
      </c>
      <c r="Q49" s="370">
        <f t="shared" si="1"/>
        <v>0</v>
      </c>
      <c r="R49" s="370">
        <f t="shared" si="1"/>
        <v>0</v>
      </c>
      <c r="S49" s="370">
        <f t="shared" si="1"/>
        <v>0</v>
      </c>
      <c r="T49" s="370">
        <f t="shared" si="1"/>
        <v>0</v>
      </c>
      <c r="U49" s="370">
        <f t="shared" si="1"/>
        <v>0</v>
      </c>
      <c r="V49" s="370">
        <f t="shared" si="1"/>
        <v>0</v>
      </c>
      <c r="W49" s="370">
        <f t="shared" si="1"/>
        <v>0</v>
      </c>
      <c r="X49" s="370">
        <f t="shared" si="1"/>
        <v>0</v>
      </c>
      <c r="Y49" s="370">
        <f t="shared" si="1"/>
        <v>0</v>
      </c>
      <c r="Z49" s="370">
        <f t="shared" si="1"/>
        <v>0</v>
      </c>
      <c r="AA49" s="370">
        <f t="shared" si="1"/>
        <v>0</v>
      </c>
      <c r="AB49" s="370">
        <f t="shared" si="1"/>
        <v>0</v>
      </c>
      <c r="AC49" s="370">
        <f t="shared" si="1"/>
        <v>0</v>
      </c>
      <c r="AD49" s="370">
        <f t="shared" si="1"/>
        <v>0</v>
      </c>
      <c r="AE49" s="370">
        <f t="shared" si="1"/>
        <v>0</v>
      </c>
      <c r="AF49" s="370">
        <f t="shared" si="1"/>
        <v>0</v>
      </c>
      <c r="AG49" s="370">
        <f t="shared" si="1"/>
        <v>0</v>
      </c>
      <c r="AH49" s="370">
        <f t="shared" si="1"/>
        <v>0</v>
      </c>
      <c r="AI49" s="370">
        <f t="shared" si="1"/>
        <v>0</v>
      </c>
      <c r="AJ49" s="370">
        <f t="shared" si="1"/>
        <v>0</v>
      </c>
      <c r="AK49" s="370">
        <f t="shared" si="1"/>
        <v>0</v>
      </c>
      <c r="AL49" s="370">
        <f t="shared" si="1"/>
        <v>0</v>
      </c>
    </row>
    <row r="50" spans="1:38" x14ac:dyDescent="0.35">
      <c r="A50" s="83"/>
      <c r="B50" s="241"/>
      <c r="C50" s="242"/>
      <c r="D50" s="371"/>
      <c r="E50" s="372"/>
      <c r="F50" s="372"/>
      <c r="G50" s="372"/>
      <c r="H50" s="372"/>
      <c r="I50" s="372"/>
      <c r="J50" s="372"/>
      <c r="K50" s="372"/>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38" ht="15" customHeight="1" x14ac:dyDescent="0.35">
      <c r="A51" s="83">
        <v>3</v>
      </c>
      <c r="B51" s="247" t="s">
        <v>333</v>
      </c>
      <c r="C51" s="248"/>
      <c r="D51" s="374"/>
      <c r="E51" s="375">
        <f t="shared" ref="E51:AL51" si="2">E28+E49</f>
        <v>0</v>
      </c>
      <c r="F51" s="375">
        <f t="shared" si="2"/>
        <v>0</v>
      </c>
      <c r="G51" s="375">
        <f t="shared" si="2"/>
        <v>0</v>
      </c>
      <c r="H51" s="375">
        <f t="shared" si="2"/>
        <v>0</v>
      </c>
      <c r="I51" s="375">
        <f t="shared" si="2"/>
        <v>0</v>
      </c>
      <c r="J51" s="375">
        <f t="shared" si="2"/>
        <v>0</v>
      </c>
      <c r="K51" s="376">
        <f t="shared" si="2"/>
        <v>0.41164325885624309</v>
      </c>
      <c r="L51" s="376">
        <f t="shared" si="2"/>
        <v>0.44097587452729309</v>
      </c>
      <c r="M51" s="376">
        <f t="shared" si="2"/>
        <v>0.25232475721448422</v>
      </c>
      <c r="N51" s="376">
        <f t="shared" si="2"/>
        <v>0.23307897537328118</v>
      </c>
      <c r="O51" s="376">
        <f t="shared" si="2"/>
        <v>0.16988041912120846</v>
      </c>
      <c r="P51" s="376">
        <f t="shared" si="2"/>
        <v>0.12834443390134359</v>
      </c>
      <c r="Q51" s="376">
        <f t="shared" si="2"/>
        <v>0.12114710647539689</v>
      </c>
      <c r="R51" s="376">
        <f t="shared" si="2"/>
        <v>1.0083740027904511E-2</v>
      </c>
      <c r="S51" s="376">
        <f t="shared" si="2"/>
        <v>9.6208298411369318E-3</v>
      </c>
      <c r="T51" s="376">
        <f t="shared" si="2"/>
        <v>8.5818121829032892E-3</v>
      </c>
      <c r="U51" s="376">
        <f t="shared" si="2"/>
        <v>8.0762243101596826E-3</v>
      </c>
      <c r="V51" s="376">
        <f t="shared" si="2"/>
        <v>7.4313631477355953E-3</v>
      </c>
      <c r="W51" s="376">
        <f t="shared" si="2"/>
        <v>6.7657892408370971E-3</v>
      </c>
      <c r="X51" s="376">
        <f t="shared" si="2"/>
        <v>4.6715747530460356E-3</v>
      </c>
      <c r="Y51" s="376">
        <f t="shared" si="2"/>
        <v>3.9075677514076234E-3</v>
      </c>
      <c r="Z51" s="376">
        <f t="shared" si="2"/>
        <v>3.8819044727087023E-3</v>
      </c>
      <c r="AA51" s="376">
        <f t="shared" si="2"/>
        <v>4.1837082808017729E-3</v>
      </c>
      <c r="AB51" s="376">
        <f t="shared" si="2"/>
        <v>4.0018885709047318E-3</v>
      </c>
      <c r="AC51" s="376">
        <f t="shared" si="2"/>
        <v>3.8431871707439421E-3</v>
      </c>
      <c r="AD51" s="376">
        <f t="shared" si="2"/>
        <v>3.6200764009952546E-3</v>
      </c>
      <c r="AE51" s="376">
        <f t="shared" si="2"/>
        <v>3.683230308175087E-3</v>
      </c>
      <c r="AF51" s="376">
        <f t="shared" si="2"/>
        <v>3.6293326587677E-3</v>
      </c>
      <c r="AG51" s="376">
        <f t="shared" si="2"/>
        <v>3.5464123935699463E-3</v>
      </c>
      <c r="AH51" s="376">
        <f t="shared" si="2"/>
        <v>3.5089656627774238E-3</v>
      </c>
      <c r="AI51" s="376">
        <f t="shared" si="2"/>
        <v>0</v>
      </c>
      <c r="AJ51" s="376">
        <f t="shared" si="2"/>
        <v>0</v>
      </c>
      <c r="AK51" s="376">
        <f t="shared" si="2"/>
        <v>0</v>
      </c>
      <c r="AL51" s="376">
        <f t="shared" si="2"/>
        <v>0</v>
      </c>
    </row>
    <row r="52" spans="1:38" x14ac:dyDescent="0.35">
      <c r="A52" s="83"/>
      <c r="B52" s="36"/>
      <c r="C52" s="78"/>
      <c r="D52" s="36"/>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ht="15" customHeight="1" x14ac:dyDescent="0.35">
      <c r="A53" s="83"/>
      <c r="B53" s="12"/>
      <c r="C53" s="141"/>
      <c r="D53" s="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ht="15" customHeight="1" x14ac:dyDescent="0.45">
      <c r="A54" s="83"/>
      <c r="B54" s="51" t="s">
        <v>334</v>
      </c>
      <c r="D54" s="8"/>
      <c r="E54" s="8"/>
      <c r="F54" s="8"/>
      <c r="G54" s="142"/>
      <c r="H54" s="142"/>
      <c r="I54" s="142"/>
      <c r="J54" s="142"/>
      <c r="K54" s="142"/>
      <c r="L54" s="142"/>
      <c r="M54" s="142"/>
      <c r="N54" s="142"/>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15" customHeight="1" x14ac:dyDescent="0.35">
      <c r="A55" s="83"/>
      <c r="B55" s="36" t="s">
        <v>146</v>
      </c>
      <c r="C55" s="78"/>
      <c r="D55" s="8"/>
      <c r="E55" s="8"/>
      <c r="F55" s="8"/>
      <c r="G55" s="142"/>
      <c r="H55" s="142"/>
      <c r="I55" s="142"/>
      <c r="J55" s="142"/>
      <c r="K55" s="142"/>
      <c r="L55" s="142"/>
      <c r="M55" s="142"/>
      <c r="N55" s="142"/>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x14ac:dyDescent="0.35">
      <c r="A56" s="83"/>
      <c r="B56" s="8" t="s">
        <v>147</v>
      </c>
      <c r="C56" s="78"/>
      <c r="D56" s="81" t="s">
        <v>320</v>
      </c>
      <c r="E56" s="53" t="s">
        <v>200</v>
      </c>
      <c r="F56" s="53" t="s">
        <v>201</v>
      </c>
      <c r="G56" s="53" t="s">
        <v>148</v>
      </c>
      <c r="H56" s="53" t="s">
        <v>41</v>
      </c>
      <c r="I56" s="53" t="s">
        <v>42</v>
      </c>
      <c r="J56" s="53" t="s">
        <v>43</v>
      </c>
      <c r="K56" s="53" t="s">
        <v>44</v>
      </c>
      <c r="L56" s="53" t="s">
        <v>45</v>
      </c>
      <c r="M56" s="53" t="s">
        <v>46</v>
      </c>
      <c r="N56" s="53" t="s">
        <v>47</v>
      </c>
      <c r="O56" s="53" t="s">
        <v>48</v>
      </c>
      <c r="P56" s="53" t="s">
        <v>49</v>
      </c>
      <c r="Q56" s="53" t="s">
        <v>50</v>
      </c>
      <c r="R56" s="53" t="s">
        <v>51</v>
      </c>
      <c r="S56" s="53" t="s">
        <v>52</v>
      </c>
      <c r="T56" s="53" t="s">
        <v>53</v>
      </c>
      <c r="U56" s="53" t="s">
        <v>54</v>
      </c>
      <c r="V56" s="53" t="s">
        <v>55</v>
      </c>
      <c r="W56" s="53" t="s">
        <v>56</v>
      </c>
      <c r="X56" s="53" t="s">
        <v>57</v>
      </c>
      <c r="Y56" s="53" t="s">
        <v>58</v>
      </c>
      <c r="Z56" s="53" t="s">
        <v>59</v>
      </c>
      <c r="AA56" s="53" t="s">
        <v>60</v>
      </c>
      <c r="AB56" s="53" t="s">
        <v>61</v>
      </c>
      <c r="AC56" s="53" t="s">
        <v>62</v>
      </c>
      <c r="AD56" s="53" t="s">
        <v>63</v>
      </c>
      <c r="AE56" s="53" t="s">
        <v>64</v>
      </c>
      <c r="AF56" s="53" t="s">
        <v>65</v>
      </c>
      <c r="AG56" s="53" t="s">
        <v>66</v>
      </c>
      <c r="AH56" s="53" t="s">
        <v>67</v>
      </c>
      <c r="AI56" s="53" t="s">
        <v>68</v>
      </c>
      <c r="AJ56" s="53" t="s">
        <v>69</v>
      </c>
      <c r="AK56" s="53" t="s">
        <v>70</v>
      </c>
      <c r="AL56" s="53" t="s">
        <v>71</v>
      </c>
    </row>
    <row r="57" spans="1:38" x14ac:dyDescent="0.35">
      <c r="A57" s="83" t="s">
        <v>335</v>
      </c>
      <c r="B57" s="84" t="s">
        <v>150</v>
      </c>
      <c r="C57" s="143"/>
      <c r="D57" s="276">
        <v>0.42799999999999999</v>
      </c>
      <c r="E57" s="377"/>
      <c r="F57" s="377"/>
      <c r="G57" s="377"/>
      <c r="H57" s="377"/>
      <c r="I57" s="377"/>
      <c r="J57" s="377"/>
      <c r="K57" s="378">
        <v>0</v>
      </c>
      <c r="L57" s="378">
        <v>0</v>
      </c>
      <c r="M57" s="378">
        <v>2.6664399985969065E-4</v>
      </c>
      <c r="N57" s="379">
        <v>6.8865199887752537E-4</v>
      </c>
      <c r="O57" s="380">
        <v>7.3016800647974014E-4</v>
      </c>
      <c r="P57" s="380">
        <v>7.2526328644156456E-4</v>
      </c>
      <c r="Q57" s="380">
        <v>1.1048190175890922E-3</v>
      </c>
      <c r="R57" s="380">
        <v>1.0768474335074425E-3</v>
      </c>
      <c r="S57" s="380">
        <v>1.0420135431289672E-3</v>
      </c>
      <c r="T57" s="380">
        <v>1.4659000051021576E-3</v>
      </c>
      <c r="U57" s="380">
        <v>1.4693931972980499E-3</v>
      </c>
      <c r="V57" s="380">
        <v>1.7107159910202026E-3</v>
      </c>
      <c r="W57" s="380">
        <v>1.7081479985713958E-3</v>
      </c>
      <c r="X57" s="380">
        <v>1.9028879914283752E-3</v>
      </c>
      <c r="Y57" s="380">
        <v>1.814719997704029E-3</v>
      </c>
      <c r="Z57" s="380">
        <v>2.0924919866323471E-3</v>
      </c>
      <c r="AA57" s="380">
        <v>2.4562919968366625E-3</v>
      </c>
      <c r="AB57" s="380">
        <v>2.4207680077552797E-3</v>
      </c>
      <c r="AC57" s="380">
        <v>2.5983879914283753E-3</v>
      </c>
      <c r="AD57" s="380">
        <v>2.786280008673668E-3</v>
      </c>
      <c r="AE57" s="380">
        <v>3.0880199887752531E-3</v>
      </c>
      <c r="AF57" s="380">
        <v>3.0546359593868256E-3</v>
      </c>
      <c r="AG57" s="380">
        <v>3.3174227137565612E-3</v>
      </c>
      <c r="AH57" s="380">
        <v>3.5207280174493791E-3</v>
      </c>
      <c r="AI57" s="380">
        <v>3.6675319769382477E-3</v>
      </c>
      <c r="AJ57" s="380">
        <v>4.4370759675502781E-3</v>
      </c>
      <c r="AK57" s="380">
        <v>5.2793754754066466E-3</v>
      </c>
      <c r="AL57" s="380">
        <v>5.3632680842876437E-3</v>
      </c>
    </row>
    <row r="58" spans="1:38" x14ac:dyDescent="0.35">
      <c r="A58" s="83" t="s">
        <v>336</v>
      </c>
      <c r="B58" s="84" t="s">
        <v>152</v>
      </c>
      <c r="C58" s="101"/>
      <c r="D58" s="276">
        <v>0.42799999999999999</v>
      </c>
      <c r="E58" s="377"/>
      <c r="F58" s="377"/>
      <c r="G58" s="377"/>
      <c r="H58" s="377"/>
      <c r="I58" s="377"/>
      <c r="J58" s="377"/>
      <c r="K58" s="378">
        <v>0</v>
      </c>
      <c r="L58" s="378">
        <v>0</v>
      </c>
      <c r="M58" s="378">
        <v>4.7893199798464776E-4</v>
      </c>
      <c r="N58" s="379">
        <v>1.0708560081124307E-3</v>
      </c>
      <c r="O58" s="380">
        <v>1.1847040092349053E-3</v>
      </c>
      <c r="P58" s="380">
        <v>1.1836000872850418E-3</v>
      </c>
      <c r="Q58" s="380">
        <v>3.6666759879589081E-3</v>
      </c>
      <c r="R58" s="380">
        <v>0.20945711071777343</v>
      </c>
      <c r="S58" s="380">
        <v>0.20909811637878417</v>
      </c>
      <c r="T58" s="380">
        <v>0.21691938763427734</v>
      </c>
      <c r="U58" s="380">
        <v>0.21465098632812499</v>
      </c>
      <c r="V58" s="380">
        <v>0.20829219425964354</v>
      </c>
      <c r="W58" s="380">
        <v>0.20429681056976318</v>
      </c>
      <c r="X58" s="380">
        <v>0.18643337396240234</v>
      </c>
      <c r="Y58" s="380">
        <v>0.17704556562805177</v>
      </c>
      <c r="Z58" s="380">
        <v>0.17481232022857665</v>
      </c>
      <c r="AA58" s="380">
        <v>0.17839382424163819</v>
      </c>
      <c r="AB58" s="380">
        <v>0.17202475438690185</v>
      </c>
      <c r="AC58" s="380">
        <v>0.16499100238037109</v>
      </c>
      <c r="AD58" s="380">
        <v>0.16685791368103028</v>
      </c>
      <c r="AE58" s="380">
        <v>0.16993318488311768</v>
      </c>
      <c r="AF58" s="380">
        <v>0.16840019877624512</v>
      </c>
      <c r="AG58" s="380">
        <v>0.16412627156829834</v>
      </c>
      <c r="AH58" s="380">
        <v>0.15666636205291748</v>
      </c>
      <c r="AI58" s="380">
        <v>0.15534645102691649</v>
      </c>
      <c r="AJ58" s="380">
        <v>0.17107331220245361</v>
      </c>
      <c r="AK58" s="380">
        <v>0.17121345010375977</v>
      </c>
      <c r="AL58" s="380">
        <v>0.16971655216979981</v>
      </c>
    </row>
    <row r="59" spans="1:38" x14ac:dyDescent="0.35">
      <c r="A59" s="83" t="s">
        <v>337</v>
      </c>
      <c r="B59" s="84" t="s">
        <v>154</v>
      </c>
      <c r="C59" s="101"/>
      <c r="D59" s="276">
        <v>0.42799999999999999</v>
      </c>
      <c r="E59" s="377"/>
      <c r="F59" s="377"/>
      <c r="G59" s="377"/>
      <c r="H59" s="377"/>
      <c r="I59" s="377"/>
      <c r="J59" s="377"/>
      <c r="K59" s="378">
        <v>0</v>
      </c>
      <c r="L59" s="378">
        <v>0</v>
      </c>
      <c r="M59" s="378">
        <v>0</v>
      </c>
      <c r="N59" s="379">
        <v>0</v>
      </c>
      <c r="O59" s="380">
        <v>0</v>
      </c>
      <c r="P59" s="380">
        <v>0</v>
      </c>
      <c r="Q59" s="380">
        <v>0</v>
      </c>
      <c r="R59" s="380">
        <v>2.0402009199142455E-2</v>
      </c>
      <c r="S59" s="380">
        <v>1.9557318845748902E-2</v>
      </c>
      <c r="T59" s="380">
        <v>1.7450645628929139E-2</v>
      </c>
      <c r="U59" s="380">
        <v>1.6422220151901246E-2</v>
      </c>
      <c r="V59" s="380">
        <v>1.5111618012428284E-2</v>
      </c>
      <c r="W59" s="380">
        <v>1.3773091254234314E-2</v>
      </c>
      <c r="X59" s="380">
        <v>9.4998924558162695E-3</v>
      </c>
      <c r="Y59" s="380">
        <v>7.9462436821460727E-3</v>
      </c>
      <c r="Z59" s="380">
        <v>7.8940447833538048E-3</v>
      </c>
      <c r="AA59" s="380">
        <v>8.5077881927490238E-3</v>
      </c>
      <c r="AB59" s="380">
        <v>8.1525696289539342E-3</v>
      </c>
      <c r="AC59" s="380">
        <v>7.8153015270233158E-3</v>
      </c>
      <c r="AD59" s="380">
        <v>7.3616085410118104E-3</v>
      </c>
      <c r="AE59" s="380">
        <v>9.3454014198780053E-3</v>
      </c>
      <c r="AF59" s="380">
        <v>9.225544263362884E-3</v>
      </c>
      <c r="AG59" s="380">
        <v>1.2586418583869934E-2</v>
      </c>
      <c r="AH59" s="380">
        <v>1.2427433720588684E-2</v>
      </c>
      <c r="AI59" s="380">
        <v>1.4827657329559325E-2</v>
      </c>
      <c r="AJ59" s="380">
        <v>1.5339537004470825E-2</v>
      </c>
      <c r="AK59" s="380">
        <v>1.5209412240505218E-2</v>
      </c>
      <c r="AL59" s="380">
        <v>1.0917869144678115E-2</v>
      </c>
    </row>
    <row r="60" spans="1:38" x14ac:dyDescent="0.35">
      <c r="A60" s="83" t="s">
        <v>338</v>
      </c>
      <c r="B60" s="84" t="s">
        <v>156</v>
      </c>
      <c r="C60" s="101"/>
      <c r="D60" s="276">
        <v>0.42799999999999999</v>
      </c>
      <c r="E60" s="377"/>
      <c r="F60" s="377"/>
      <c r="G60" s="377"/>
      <c r="H60" s="377"/>
      <c r="I60" s="377"/>
      <c r="J60" s="377"/>
      <c r="K60" s="378">
        <v>0</v>
      </c>
      <c r="L60" s="378">
        <v>0</v>
      </c>
      <c r="M60" s="378">
        <v>3.8364247455596925E-2</v>
      </c>
      <c r="N60" s="379">
        <v>4.294250040435791E-2</v>
      </c>
      <c r="O60" s="380">
        <v>4.7398086055755614E-2</v>
      </c>
      <c r="P60" s="380">
        <v>5.4264567295074465E-2</v>
      </c>
      <c r="Q60" s="380">
        <v>5.5046105998992921E-2</v>
      </c>
      <c r="R60" s="380">
        <v>0.11920978639221191</v>
      </c>
      <c r="S60" s="380">
        <v>0.11805606202697753</v>
      </c>
      <c r="T60" s="380">
        <v>0.11921387791442871</v>
      </c>
      <c r="U60" s="380">
        <v>0.11747824145507813</v>
      </c>
      <c r="V60" s="380">
        <v>0.11365869362640381</v>
      </c>
      <c r="W60" s="380">
        <v>0.11107946153259278</v>
      </c>
      <c r="X60" s="380">
        <v>0.10104323468399048</v>
      </c>
      <c r="Y60" s="380">
        <v>9.6873032707214354E-2</v>
      </c>
      <c r="Z60" s="380">
        <v>9.6308482234954834E-2</v>
      </c>
      <c r="AA60" s="380">
        <v>9.8003784709930417E-2</v>
      </c>
      <c r="AB60" s="380">
        <v>9.3750083271026616E-2</v>
      </c>
      <c r="AC60" s="380">
        <v>9.0368556079864507E-2</v>
      </c>
      <c r="AD60" s="380">
        <v>9.0480197002410889E-2</v>
      </c>
      <c r="AE60" s="380">
        <v>9.4024415264129635E-2</v>
      </c>
      <c r="AF60" s="380">
        <v>9.1639405982971198E-2</v>
      </c>
      <c r="AG60" s="380">
        <v>8.045851211929321E-2</v>
      </c>
      <c r="AH60" s="380">
        <v>7.5955089046478269E-2</v>
      </c>
      <c r="AI60" s="380">
        <v>7.4859182739257818E-2</v>
      </c>
      <c r="AJ60" s="380">
        <v>8.7241550632476808E-2</v>
      </c>
      <c r="AK60" s="380">
        <v>8.868295382690429E-2</v>
      </c>
      <c r="AL60" s="380">
        <v>6.1710792823791501E-2</v>
      </c>
    </row>
    <row r="61" spans="1:38" x14ac:dyDescent="0.35">
      <c r="A61" s="83" t="s">
        <v>339</v>
      </c>
      <c r="B61" s="84" t="s">
        <v>158</v>
      </c>
      <c r="C61" s="101"/>
      <c r="D61" s="276">
        <v>0.42799999999999999</v>
      </c>
      <c r="E61" s="377"/>
      <c r="F61" s="377"/>
      <c r="G61" s="377"/>
      <c r="H61" s="377"/>
      <c r="I61" s="377"/>
      <c r="J61" s="377"/>
      <c r="K61" s="378">
        <v>0</v>
      </c>
      <c r="L61" s="378">
        <v>0</v>
      </c>
      <c r="M61" s="378">
        <v>6.8848937398195264E-4</v>
      </c>
      <c r="N61" s="379">
        <v>1.060618248283863E-3</v>
      </c>
      <c r="O61" s="380">
        <v>2.117262936234474E-3</v>
      </c>
      <c r="P61" s="380">
        <v>2.4544620187282561E-3</v>
      </c>
      <c r="Q61" s="380">
        <v>2.6071552073955537E-3</v>
      </c>
      <c r="R61" s="380">
        <v>2.5620538690090179E-3</v>
      </c>
      <c r="S61" s="380">
        <v>2.4446959278583529E-3</v>
      </c>
      <c r="T61" s="380">
        <v>2.1821161042451858E-3</v>
      </c>
      <c r="U61" s="380">
        <v>2.0527802550196648E-3</v>
      </c>
      <c r="V61" s="380">
        <v>1.889348663687706E-3</v>
      </c>
      <c r="W61" s="380">
        <v>1.7198623865842819E-3</v>
      </c>
      <c r="X61" s="380">
        <v>1.1874903006851673E-3</v>
      </c>
      <c r="Y61" s="380">
        <v>9.932809928059577E-4</v>
      </c>
      <c r="Z61" s="380">
        <v>9.8676685455441468E-4</v>
      </c>
      <c r="AA61" s="380">
        <v>1.0634772805571556E-3</v>
      </c>
      <c r="AB61" s="380">
        <v>1.0172789655327797E-3</v>
      </c>
      <c r="AC61" s="380">
        <v>9.7693140941858291E-4</v>
      </c>
      <c r="AD61" s="380">
        <v>9.2020856301486492E-4</v>
      </c>
      <c r="AE61" s="380">
        <v>9.3627140673995023E-4</v>
      </c>
      <c r="AF61" s="380">
        <v>9.2255828675627712E-4</v>
      </c>
      <c r="AG61" s="380">
        <v>9.0148356014490129E-4</v>
      </c>
      <c r="AH61" s="380">
        <v>8.8769770093262196E-4</v>
      </c>
      <c r="AI61" s="380">
        <v>9.2353840166330343E-4</v>
      </c>
      <c r="AJ61" s="380">
        <v>9.5873713138699534E-4</v>
      </c>
      <c r="AK61" s="380">
        <v>9.4449755802750591E-4</v>
      </c>
      <c r="AL61" s="380">
        <v>9.0096142925322057E-4</v>
      </c>
    </row>
    <row r="62" spans="1:38" x14ac:dyDescent="0.35">
      <c r="A62" s="83" t="s">
        <v>340</v>
      </c>
      <c r="B62" s="84" t="s">
        <v>160</v>
      </c>
      <c r="C62" s="101"/>
      <c r="D62" s="276">
        <v>0.42799999999999999</v>
      </c>
      <c r="E62" s="377"/>
      <c r="F62" s="377"/>
      <c r="G62" s="377"/>
      <c r="H62" s="377"/>
      <c r="I62" s="377"/>
      <c r="J62" s="377"/>
      <c r="K62" s="378">
        <v>0</v>
      </c>
      <c r="L62" s="378">
        <v>0</v>
      </c>
      <c r="M62" s="378">
        <v>0</v>
      </c>
      <c r="N62" s="379">
        <v>0</v>
      </c>
      <c r="O62" s="380">
        <v>0</v>
      </c>
      <c r="P62" s="380">
        <v>0</v>
      </c>
      <c r="Q62" s="380">
        <v>0</v>
      </c>
      <c r="R62" s="380">
        <v>0</v>
      </c>
      <c r="S62" s="380">
        <v>0</v>
      </c>
      <c r="T62" s="380">
        <v>0</v>
      </c>
      <c r="U62" s="380">
        <v>0</v>
      </c>
      <c r="V62" s="380">
        <v>0</v>
      </c>
      <c r="W62" s="380">
        <v>0</v>
      </c>
      <c r="X62" s="380">
        <v>0</v>
      </c>
      <c r="Y62" s="380">
        <v>0</v>
      </c>
      <c r="Z62" s="380">
        <v>0</v>
      </c>
      <c r="AA62" s="380">
        <v>0</v>
      </c>
      <c r="AB62" s="380">
        <v>0</v>
      </c>
      <c r="AC62" s="380">
        <v>0</v>
      </c>
      <c r="AD62" s="380">
        <v>0</v>
      </c>
      <c r="AE62" s="380">
        <v>0</v>
      </c>
      <c r="AF62" s="380">
        <v>0</v>
      </c>
      <c r="AG62" s="380">
        <v>0</v>
      </c>
      <c r="AH62" s="380">
        <v>0</v>
      </c>
      <c r="AI62" s="380">
        <v>0</v>
      </c>
      <c r="AJ62" s="380">
        <v>0</v>
      </c>
      <c r="AK62" s="380">
        <v>0</v>
      </c>
      <c r="AL62" s="380">
        <v>0</v>
      </c>
    </row>
    <row r="63" spans="1:38" x14ac:dyDescent="0.35">
      <c r="A63" s="83" t="s">
        <v>341</v>
      </c>
      <c r="B63" s="84" t="s">
        <v>162</v>
      </c>
      <c r="C63" s="101"/>
      <c r="D63" s="276">
        <v>0.42799999999999999</v>
      </c>
      <c r="E63" s="377"/>
      <c r="F63" s="377"/>
      <c r="G63" s="377"/>
      <c r="H63" s="377"/>
      <c r="I63" s="377"/>
      <c r="J63" s="377"/>
      <c r="K63" s="378">
        <v>0</v>
      </c>
      <c r="L63" s="378">
        <v>0</v>
      </c>
      <c r="M63" s="378">
        <v>0</v>
      </c>
      <c r="N63" s="379">
        <v>0</v>
      </c>
      <c r="O63" s="380">
        <v>0</v>
      </c>
      <c r="P63" s="380">
        <v>0</v>
      </c>
      <c r="Q63" s="380">
        <v>0</v>
      </c>
      <c r="R63" s="380">
        <v>0</v>
      </c>
      <c r="S63" s="380">
        <v>0</v>
      </c>
      <c r="T63" s="380">
        <v>0</v>
      </c>
      <c r="U63" s="380">
        <v>0</v>
      </c>
      <c r="V63" s="380">
        <v>0</v>
      </c>
      <c r="W63" s="380">
        <v>0</v>
      </c>
      <c r="X63" s="380">
        <v>0</v>
      </c>
      <c r="Y63" s="380">
        <v>0</v>
      </c>
      <c r="Z63" s="380">
        <v>0</v>
      </c>
      <c r="AA63" s="380">
        <v>0</v>
      </c>
      <c r="AB63" s="380">
        <v>0</v>
      </c>
      <c r="AC63" s="380">
        <v>0</v>
      </c>
      <c r="AD63" s="380">
        <v>0</v>
      </c>
      <c r="AE63" s="380">
        <v>0</v>
      </c>
      <c r="AF63" s="380">
        <v>0</v>
      </c>
      <c r="AG63" s="380">
        <v>8.69141308426857E-4</v>
      </c>
      <c r="AH63" s="380">
        <v>8.471986234933138E-4</v>
      </c>
      <c r="AI63" s="380">
        <v>8.8589492210745812E-4</v>
      </c>
      <c r="AJ63" s="380">
        <v>9.2501202276349065E-4</v>
      </c>
      <c r="AK63" s="380">
        <v>9.1822219261527064E-4</v>
      </c>
      <c r="AL63" s="380">
        <v>8.7778391695022585E-4</v>
      </c>
    </row>
    <row r="64" spans="1:38" x14ac:dyDescent="0.35">
      <c r="A64" s="83" t="s">
        <v>342</v>
      </c>
      <c r="B64" s="84" t="s">
        <v>164</v>
      </c>
      <c r="C64" s="101"/>
      <c r="D64" s="276">
        <v>0.42799999999999999</v>
      </c>
      <c r="E64" s="377"/>
      <c r="F64" s="377"/>
      <c r="G64" s="377"/>
      <c r="H64" s="377"/>
      <c r="I64" s="377"/>
      <c r="J64" s="377"/>
      <c r="K64" s="378">
        <v>0</v>
      </c>
      <c r="L64" s="378">
        <v>0</v>
      </c>
      <c r="M64" s="378">
        <v>0</v>
      </c>
      <c r="N64" s="379">
        <v>0</v>
      </c>
      <c r="O64" s="380">
        <v>0</v>
      </c>
      <c r="P64" s="380">
        <v>0</v>
      </c>
      <c r="Q64" s="380">
        <v>0</v>
      </c>
      <c r="R64" s="380">
        <v>0</v>
      </c>
      <c r="S64" s="380">
        <v>0</v>
      </c>
      <c r="T64" s="380">
        <v>0</v>
      </c>
      <c r="U64" s="380">
        <v>0</v>
      </c>
      <c r="V64" s="380">
        <v>0</v>
      </c>
      <c r="W64" s="380">
        <v>0</v>
      </c>
      <c r="X64" s="380">
        <v>0</v>
      </c>
      <c r="Y64" s="380">
        <v>0</v>
      </c>
      <c r="Z64" s="380">
        <v>0</v>
      </c>
      <c r="AA64" s="380">
        <v>0</v>
      </c>
      <c r="AB64" s="380">
        <v>0</v>
      </c>
      <c r="AC64" s="380">
        <v>0</v>
      </c>
      <c r="AD64" s="380">
        <v>0</v>
      </c>
      <c r="AE64" s="380">
        <v>0</v>
      </c>
      <c r="AF64" s="380">
        <v>0</v>
      </c>
      <c r="AG64" s="380">
        <v>0</v>
      </c>
      <c r="AH64" s="380">
        <v>0</v>
      </c>
      <c r="AI64" s="380">
        <v>0</v>
      </c>
      <c r="AJ64" s="380">
        <v>0</v>
      </c>
      <c r="AK64" s="380">
        <v>0</v>
      </c>
      <c r="AL64" s="380">
        <v>0</v>
      </c>
    </row>
    <row r="65" spans="1:38" x14ac:dyDescent="0.35">
      <c r="A65" s="83" t="s">
        <v>343</v>
      </c>
      <c r="B65" s="84" t="s">
        <v>166</v>
      </c>
      <c r="C65" s="101"/>
      <c r="D65" s="276">
        <v>0.42799999999999999</v>
      </c>
      <c r="E65" s="377"/>
      <c r="F65" s="377"/>
      <c r="G65" s="377"/>
      <c r="H65" s="377"/>
      <c r="I65" s="377"/>
      <c r="J65" s="377"/>
      <c r="K65" s="378">
        <v>0</v>
      </c>
      <c r="L65" s="378">
        <v>0</v>
      </c>
      <c r="M65" s="378">
        <v>0</v>
      </c>
      <c r="N65" s="379">
        <v>0</v>
      </c>
      <c r="O65" s="380">
        <v>0</v>
      </c>
      <c r="P65" s="380">
        <v>0</v>
      </c>
      <c r="Q65" s="380">
        <v>0</v>
      </c>
      <c r="R65" s="380">
        <v>0</v>
      </c>
      <c r="S65" s="380">
        <v>0</v>
      </c>
      <c r="T65" s="380">
        <v>0</v>
      </c>
      <c r="U65" s="380">
        <v>0</v>
      </c>
      <c r="V65" s="380">
        <v>0</v>
      </c>
      <c r="W65" s="380">
        <v>0</v>
      </c>
      <c r="X65" s="380">
        <v>0</v>
      </c>
      <c r="Y65" s="380">
        <v>0</v>
      </c>
      <c r="Z65" s="380">
        <v>0</v>
      </c>
      <c r="AA65" s="380">
        <v>0</v>
      </c>
      <c r="AB65" s="380">
        <v>0</v>
      </c>
      <c r="AC65" s="380">
        <v>0</v>
      </c>
      <c r="AD65" s="380">
        <v>0</v>
      </c>
      <c r="AE65" s="380">
        <v>0</v>
      </c>
      <c r="AF65" s="380">
        <v>0</v>
      </c>
      <c r="AG65" s="380">
        <v>0</v>
      </c>
      <c r="AH65" s="380">
        <v>0</v>
      </c>
      <c r="AI65" s="380">
        <v>0</v>
      </c>
      <c r="AJ65" s="380">
        <v>0</v>
      </c>
      <c r="AK65" s="380">
        <v>0</v>
      </c>
      <c r="AL65" s="380">
        <v>3.3383956529617308E-2</v>
      </c>
    </row>
    <row r="66" spans="1:38" x14ac:dyDescent="0.35">
      <c r="A66" s="83" t="s">
        <v>344</v>
      </c>
      <c r="B66" s="84" t="s">
        <v>167</v>
      </c>
      <c r="C66" s="101"/>
      <c r="D66" s="276">
        <v>0.42799999999999999</v>
      </c>
      <c r="E66" s="377"/>
      <c r="F66" s="377"/>
      <c r="G66" s="377"/>
      <c r="H66" s="377"/>
      <c r="I66" s="377"/>
      <c r="J66" s="377"/>
      <c r="K66" s="378">
        <v>0</v>
      </c>
      <c r="L66" s="378">
        <v>0</v>
      </c>
      <c r="M66" s="378">
        <v>0</v>
      </c>
      <c r="N66" s="379">
        <v>0</v>
      </c>
      <c r="O66" s="380">
        <v>0</v>
      </c>
      <c r="P66" s="380">
        <v>0</v>
      </c>
      <c r="Q66" s="380">
        <v>0</v>
      </c>
      <c r="R66" s="380">
        <v>0</v>
      </c>
      <c r="S66" s="380">
        <v>0</v>
      </c>
      <c r="T66" s="380">
        <v>0</v>
      </c>
      <c r="U66" s="380">
        <v>0</v>
      </c>
      <c r="V66" s="380">
        <v>0</v>
      </c>
      <c r="W66" s="380">
        <v>0</v>
      </c>
      <c r="X66" s="380">
        <v>0</v>
      </c>
      <c r="Y66" s="380">
        <v>0</v>
      </c>
      <c r="Z66" s="380">
        <v>0</v>
      </c>
      <c r="AA66" s="380">
        <v>0</v>
      </c>
      <c r="AB66" s="380">
        <v>0</v>
      </c>
      <c r="AC66" s="380">
        <v>0</v>
      </c>
      <c r="AD66" s="380">
        <v>0</v>
      </c>
      <c r="AE66" s="380">
        <v>0</v>
      </c>
      <c r="AF66" s="380">
        <v>0</v>
      </c>
      <c r="AG66" s="380">
        <v>0</v>
      </c>
      <c r="AH66" s="380">
        <v>0</v>
      </c>
      <c r="AI66" s="380">
        <v>0</v>
      </c>
      <c r="AJ66" s="380">
        <v>0</v>
      </c>
      <c r="AK66" s="380">
        <v>0</v>
      </c>
      <c r="AL66" s="380">
        <v>0</v>
      </c>
    </row>
    <row r="67" spans="1:38" x14ac:dyDescent="0.35">
      <c r="A67" s="83" t="s">
        <v>345</v>
      </c>
      <c r="B67" s="84" t="s">
        <v>168</v>
      </c>
      <c r="C67" s="101"/>
      <c r="D67" s="276">
        <v>0.42799999999999999</v>
      </c>
      <c r="E67" s="377"/>
      <c r="F67" s="377"/>
      <c r="G67" s="377"/>
      <c r="H67" s="377"/>
      <c r="I67" s="377"/>
      <c r="J67" s="377"/>
      <c r="K67" s="378">
        <v>0</v>
      </c>
      <c r="L67" s="378">
        <v>0</v>
      </c>
      <c r="M67" s="378">
        <v>0</v>
      </c>
      <c r="N67" s="379">
        <v>0</v>
      </c>
      <c r="O67" s="380">
        <v>0</v>
      </c>
      <c r="P67" s="380">
        <v>0</v>
      </c>
      <c r="Q67" s="380">
        <v>0</v>
      </c>
      <c r="R67" s="380">
        <v>0</v>
      </c>
      <c r="S67" s="380">
        <v>0</v>
      </c>
      <c r="T67" s="380">
        <v>0</v>
      </c>
      <c r="U67" s="380">
        <v>0</v>
      </c>
      <c r="V67" s="380">
        <v>0</v>
      </c>
      <c r="W67" s="380">
        <v>0</v>
      </c>
      <c r="X67" s="380">
        <v>0</v>
      </c>
      <c r="Y67" s="380">
        <v>0</v>
      </c>
      <c r="Z67" s="380">
        <v>0</v>
      </c>
      <c r="AA67" s="380">
        <v>0</v>
      </c>
      <c r="AB67" s="380">
        <v>0</v>
      </c>
      <c r="AC67" s="380">
        <v>0</v>
      </c>
      <c r="AD67" s="380">
        <v>0</v>
      </c>
      <c r="AE67" s="380">
        <v>0</v>
      </c>
      <c r="AF67" s="380">
        <v>0</v>
      </c>
      <c r="AG67" s="380">
        <v>0</v>
      </c>
      <c r="AH67" s="380">
        <v>0</v>
      </c>
      <c r="AI67" s="380">
        <v>0</v>
      </c>
      <c r="AJ67" s="380">
        <v>0</v>
      </c>
      <c r="AK67" s="380">
        <v>0</v>
      </c>
      <c r="AL67" s="380">
        <v>0</v>
      </c>
    </row>
    <row r="68" spans="1:38" x14ac:dyDescent="0.35">
      <c r="A68" s="83">
        <v>4</v>
      </c>
      <c r="B68" s="111" t="s">
        <v>346</v>
      </c>
      <c r="C68" s="112"/>
      <c r="D68" s="381"/>
      <c r="E68" s="382">
        <f t="shared" ref="E68:AL68" si="3">SUM(E57:E67)</f>
        <v>0</v>
      </c>
      <c r="F68" s="382">
        <f t="shared" si="3"/>
        <v>0</v>
      </c>
      <c r="G68" s="382">
        <f t="shared" si="3"/>
        <v>0</v>
      </c>
      <c r="H68" s="382">
        <f t="shared" si="3"/>
        <v>0</v>
      </c>
      <c r="I68" s="382">
        <f t="shared" si="3"/>
        <v>0</v>
      </c>
      <c r="J68" s="382">
        <f t="shared" si="3"/>
        <v>0</v>
      </c>
      <c r="K68" s="296">
        <f t="shared" si="3"/>
        <v>0</v>
      </c>
      <c r="L68" s="296">
        <f t="shared" si="3"/>
        <v>0</v>
      </c>
      <c r="M68" s="296">
        <f t="shared" si="3"/>
        <v>3.9798312827423216E-2</v>
      </c>
      <c r="N68" s="296">
        <f t="shared" si="3"/>
        <v>4.5762626659631732E-2</v>
      </c>
      <c r="O68" s="296">
        <f t="shared" si="3"/>
        <v>5.1430221007704731E-2</v>
      </c>
      <c r="P68" s="296">
        <f t="shared" si="3"/>
        <v>5.8627892687529326E-2</v>
      </c>
      <c r="Q68" s="296">
        <f t="shared" si="3"/>
        <v>6.2424756211936473E-2</v>
      </c>
      <c r="R68" s="296">
        <f t="shared" si="3"/>
        <v>0.35270780761164428</v>
      </c>
      <c r="S68" s="296">
        <f t="shared" si="3"/>
        <v>0.35019820672249791</v>
      </c>
      <c r="T68" s="296">
        <f t="shared" si="3"/>
        <v>0.35723192728698255</v>
      </c>
      <c r="U68" s="296">
        <f t="shared" si="3"/>
        <v>0.35207362138742204</v>
      </c>
      <c r="V68" s="296">
        <f t="shared" si="3"/>
        <v>0.34066257055318355</v>
      </c>
      <c r="W68" s="296">
        <f t="shared" si="3"/>
        <v>0.33257737374174595</v>
      </c>
      <c r="X68" s="296">
        <f t="shared" si="3"/>
        <v>0.30006687939432258</v>
      </c>
      <c r="Y68" s="296">
        <f t="shared" si="3"/>
        <v>0.28467284300792217</v>
      </c>
      <c r="Z68" s="296">
        <f t="shared" si="3"/>
        <v>0.28209410608807201</v>
      </c>
      <c r="AA68" s="296">
        <f t="shared" si="3"/>
        <v>0.28842516642171145</v>
      </c>
      <c r="AB68" s="296">
        <f t="shared" si="3"/>
        <v>0.27736545426017045</v>
      </c>
      <c r="AC68" s="296">
        <f t="shared" si="3"/>
        <v>0.26675017938810586</v>
      </c>
      <c r="AD68" s="296">
        <f t="shared" si="3"/>
        <v>0.26840620779614155</v>
      </c>
      <c r="AE68" s="296">
        <f t="shared" si="3"/>
        <v>0.27732729296264053</v>
      </c>
      <c r="AF68" s="296">
        <f t="shared" si="3"/>
        <v>0.27324234326872232</v>
      </c>
      <c r="AG68" s="296">
        <f t="shared" si="3"/>
        <v>0.26225924985378984</v>
      </c>
      <c r="AH68" s="296">
        <f t="shared" si="3"/>
        <v>0.25030450916185976</v>
      </c>
      <c r="AI68" s="296">
        <f t="shared" si="3"/>
        <v>0.25051025639644264</v>
      </c>
      <c r="AJ68" s="296">
        <f t="shared" si="3"/>
        <v>0.27997522496110205</v>
      </c>
      <c r="AK68" s="296">
        <f t="shared" si="3"/>
        <v>0.28224791139721866</v>
      </c>
      <c r="AL68" s="296">
        <f t="shared" si="3"/>
        <v>0.2828711840983778</v>
      </c>
    </row>
    <row r="69" spans="1:38" x14ac:dyDescent="0.35">
      <c r="A69" s="83"/>
      <c r="C69" s="78"/>
      <c r="D69" s="148"/>
      <c r="E69" s="297"/>
      <c r="F69" s="298"/>
      <c r="G69" s="150"/>
      <c r="H69" s="150"/>
      <c r="I69" s="150"/>
      <c r="J69" s="150"/>
      <c r="K69" s="150"/>
      <c r="L69" s="150"/>
      <c r="M69" s="150"/>
      <c r="N69" s="150"/>
      <c r="O69" s="151"/>
      <c r="P69" s="151"/>
      <c r="Q69" s="151"/>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8" x14ac:dyDescent="0.35">
      <c r="A70" s="83"/>
      <c r="B70" s="36" t="s">
        <v>170</v>
      </c>
      <c r="D70" s="8"/>
      <c r="E70" s="96"/>
      <c r="F70" s="97"/>
      <c r="G70" s="97"/>
      <c r="H70" s="97"/>
      <c r="I70" s="97"/>
      <c r="J70" s="97"/>
      <c r="K70" s="97"/>
      <c r="L70" s="97"/>
      <c r="M70" s="97"/>
      <c r="N70" s="97"/>
      <c r="O70" s="119"/>
      <c r="P70" s="119"/>
      <c r="Q70" s="119"/>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x14ac:dyDescent="0.35">
      <c r="A71" s="83"/>
      <c r="B71" s="8" t="s">
        <v>147</v>
      </c>
      <c r="D71" s="81" t="s">
        <v>320</v>
      </c>
      <c r="E71" s="53" t="s">
        <v>200</v>
      </c>
      <c r="F71" s="53" t="s">
        <v>201</v>
      </c>
      <c r="G71" s="53" t="s">
        <v>148</v>
      </c>
      <c r="H71" s="53" t="s">
        <v>41</v>
      </c>
      <c r="I71" s="53" t="s">
        <v>42</v>
      </c>
      <c r="J71" s="53" t="s">
        <v>43</v>
      </c>
      <c r="K71" s="53" t="s">
        <v>44</v>
      </c>
      <c r="L71" s="53" t="s">
        <v>45</v>
      </c>
      <c r="M71" s="53" t="s">
        <v>46</v>
      </c>
      <c r="N71" s="53" t="s">
        <v>47</v>
      </c>
      <c r="O71" s="53" t="s">
        <v>48</v>
      </c>
      <c r="P71" s="53" t="s">
        <v>49</v>
      </c>
      <c r="Q71" s="53" t="s">
        <v>50</v>
      </c>
      <c r="R71" s="53" t="s">
        <v>51</v>
      </c>
      <c r="S71" s="53" t="s">
        <v>52</v>
      </c>
      <c r="T71" s="53" t="s">
        <v>53</v>
      </c>
      <c r="U71" s="53" t="s">
        <v>54</v>
      </c>
      <c r="V71" s="53" t="s">
        <v>55</v>
      </c>
      <c r="W71" s="53" t="s">
        <v>56</v>
      </c>
      <c r="X71" s="53" t="s">
        <v>57</v>
      </c>
      <c r="Y71" s="53" t="s">
        <v>58</v>
      </c>
      <c r="Z71" s="53" t="s">
        <v>59</v>
      </c>
      <c r="AA71" s="53" t="s">
        <v>60</v>
      </c>
      <c r="AB71" s="53" t="s">
        <v>61</v>
      </c>
      <c r="AC71" s="53" t="s">
        <v>62</v>
      </c>
      <c r="AD71" s="53" t="s">
        <v>63</v>
      </c>
      <c r="AE71" s="53" t="s">
        <v>64</v>
      </c>
      <c r="AF71" s="53" t="s">
        <v>65</v>
      </c>
      <c r="AG71" s="53" t="s">
        <v>66</v>
      </c>
      <c r="AH71" s="53" t="s">
        <v>67</v>
      </c>
      <c r="AI71" s="53" t="s">
        <v>68</v>
      </c>
      <c r="AJ71" s="53" t="s">
        <v>69</v>
      </c>
      <c r="AK71" s="53" t="s">
        <v>70</v>
      </c>
      <c r="AL71" s="53" t="s">
        <v>71</v>
      </c>
    </row>
    <row r="72" spans="1:38" x14ac:dyDescent="0.35">
      <c r="A72" s="83" t="s">
        <v>347</v>
      </c>
      <c r="B72" s="295" t="s">
        <v>172</v>
      </c>
      <c r="C72" s="101"/>
      <c r="D72" s="276">
        <v>0</v>
      </c>
      <c r="E72" s="383"/>
      <c r="F72" s="384"/>
      <c r="G72" s="384"/>
      <c r="H72" s="384"/>
      <c r="I72" s="384"/>
      <c r="J72" s="384"/>
      <c r="K72" s="385">
        <v>0</v>
      </c>
      <c r="L72" s="385">
        <v>0</v>
      </c>
      <c r="M72" s="385">
        <v>0</v>
      </c>
      <c r="N72" s="385">
        <v>0</v>
      </c>
      <c r="O72" s="386">
        <v>0</v>
      </c>
      <c r="P72" s="386">
        <v>0</v>
      </c>
      <c r="Q72" s="386">
        <v>0</v>
      </c>
      <c r="R72" s="386">
        <v>0</v>
      </c>
      <c r="S72" s="386">
        <v>0</v>
      </c>
      <c r="T72" s="386">
        <v>0</v>
      </c>
      <c r="U72" s="386">
        <v>0</v>
      </c>
      <c r="V72" s="386">
        <v>0</v>
      </c>
      <c r="W72" s="386">
        <v>0</v>
      </c>
      <c r="X72" s="386">
        <v>0</v>
      </c>
      <c r="Y72" s="386">
        <v>0</v>
      </c>
      <c r="Z72" s="386">
        <v>0</v>
      </c>
      <c r="AA72" s="386">
        <v>0</v>
      </c>
      <c r="AB72" s="386">
        <v>0</v>
      </c>
      <c r="AC72" s="386">
        <v>0</v>
      </c>
      <c r="AD72" s="386">
        <v>0</v>
      </c>
      <c r="AE72" s="386">
        <v>0</v>
      </c>
      <c r="AF72" s="386">
        <v>0</v>
      </c>
      <c r="AG72" s="386">
        <v>0</v>
      </c>
      <c r="AH72" s="386">
        <v>0</v>
      </c>
      <c r="AI72" s="386">
        <v>0</v>
      </c>
      <c r="AJ72" s="386">
        <v>0</v>
      </c>
      <c r="AK72" s="386">
        <v>0</v>
      </c>
      <c r="AL72" s="386">
        <v>0</v>
      </c>
    </row>
    <row r="73" spans="1:38" x14ac:dyDescent="0.35">
      <c r="A73" s="83" t="s">
        <v>348</v>
      </c>
      <c r="B73" s="295" t="s">
        <v>174</v>
      </c>
      <c r="C73" s="101"/>
      <c r="D73" s="276">
        <v>0</v>
      </c>
      <c r="E73" s="384"/>
      <c r="F73" s="384"/>
      <c r="G73" s="384"/>
      <c r="H73" s="384"/>
      <c r="I73" s="384"/>
      <c r="J73" s="384"/>
      <c r="K73" s="385">
        <v>0</v>
      </c>
      <c r="L73" s="385">
        <v>0</v>
      </c>
      <c r="M73" s="385">
        <v>0</v>
      </c>
      <c r="N73" s="385">
        <v>0</v>
      </c>
      <c r="O73" s="386">
        <v>0</v>
      </c>
      <c r="P73" s="386">
        <v>0</v>
      </c>
      <c r="Q73" s="386">
        <v>0</v>
      </c>
      <c r="R73" s="386">
        <v>0</v>
      </c>
      <c r="S73" s="386">
        <v>0</v>
      </c>
      <c r="T73" s="386">
        <v>0</v>
      </c>
      <c r="U73" s="386">
        <v>0</v>
      </c>
      <c r="V73" s="386">
        <v>0</v>
      </c>
      <c r="W73" s="386">
        <v>0</v>
      </c>
      <c r="X73" s="386">
        <v>0</v>
      </c>
      <c r="Y73" s="386">
        <v>0</v>
      </c>
      <c r="Z73" s="386">
        <v>0</v>
      </c>
      <c r="AA73" s="386">
        <v>0</v>
      </c>
      <c r="AB73" s="386">
        <v>0</v>
      </c>
      <c r="AC73" s="386">
        <v>0</v>
      </c>
      <c r="AD73" s="386">
        <v>0</v>
      </c>
      <c r="AE73" s="386">
        <v>0</v>
      </c>
      <c r="AF73" s="386">
        <v>0</v>
      </c>
      <c r="AG73" s="386">
        <v>0</v>
      </c>
      <c r="AH73" s="386">
        <v>0</v>
      </c>
      <c r="AI73" s="386">
        <v>0</v>
      </c>
      <c r="AJ73" s="386">
        <v>0</v>
      </c>
      <c r="AK73" s="386">
        <v>0</v>
      </c>
      <c r="AL73" s="386">
        <v>0</v>
      </c>
    </row>
    <row r="74" spans="1:38" x14ac:dyDescent="0.35">
      <c r="A74" s="83" t="s">
        <v>349</v>
      </c>
      <c r="B74" s="295" t="s">
        <v>176</v>
      </c>
      <c r="C74" s="101"/>
      <c r="D74" s="276">
        <v>0</v>
      </c>
      <c r="E74" s="384"/>
      <c r="F74" s="384"/>
      <c r="G74" s="384"/>
      <c r="H74" s="384"/>
      <c r="I74" s="384"/>
      <c r="J74" s="384"/>
      <c r="K74" s="385">
        <v>0</v>
      </c>
      <c r="L74" s="385">
        <v>0</v>
      </c>
      <c r="M74" s="385">
        <v>0</v>
      </c>
      <c r="N74" s="385">
        <v>0</v>
      </c>
      <c r="O74" s="386">
        <v>0</v>
      </c>
      <c r="P74" s="386">
        <v>0</v>
      </c>
      <c r="Q74" s="386">
        <v>0</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c r="AH74" s="386">
        <v>0</v>
      </c>
      <c r="AI74" s="386">
        <v>0</v>
      </c>
      <c r="AJ74" s="386">
        <v>0</v>
      </c>
      <c r="AK74" s="386">
        <v>0</v>
      </c>
      <c r="AL74" s="386">
        <v>0</v>
      </c>
    </row>
    <row r="75" spans="1:38" x14ac:dyDescent="0.35">
      <c r="A75" s="83" t="s">
        <v>350</v>
      </c>
      <c r="B75" s="295" t="s">
        <v>178</v>
      </c>
      <c r="C75" s="101"/>
      <c r="D75" s="276">
        <v>0</v>
      </c>
      <c r="E75" s="384"/>
      <c r="F75" s="384"/>
      <c r="G75" s="384"/>
      <c r="H75" s="384"/>
      <c r="I75" s="384"/>
      <c r="J75" s="384"/>
      <c r="K75" s="385">
        <v>0</v>
      </c>
      <c r="L75" s="385">
        <v>0</v>
      </c>
      <c r="M75" s="385">
        <v>0</v>
      </c>
      <c r="N75" s="385">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c r="AH75" s="386">
        <v>0</v>
      </c>
      <c r="AI75" s="386">
        <v>0</v>
      </c>
      <c r="AJ75" s="386">
        <v>0</v>
      </c>
      <c r="AK75" s="386">
        <v>0</v>
      </c>
      <c r="AL75" s="386">
        <v>0</v>
      </c>
    </row>
    <row r="76" spans="1:38" x14ac:dyDescent="0.35">
      <c r="A76" s="83" t="s">
        <v>351</v>
      </c>
      <c r="B76" s="295" t="s">
        <v>180</v>
      </c>
      <c r="C76" s="101"/>
      <c r="D76" s="276">
        <v>0</v>
      </c>
      <c r="E76" s="384"/>
      <c r="F76" s="384"/>
      <c r="G76" s="384"/>
      <c r="H76" s="384"/>
      <c r="I76" s="384"/>
      <c r="J76" s="384"/>
      <c r="K76" s="385">
        <v>0</v>
      </c>
      <c r="L76" s="385">
        <v>0</v>
      </c>
      <c r="M76" s="385">
        <v>0</v>
      </c>
      <c r="N76" s="385">
        <v>0</v>
      </c>
      <c r="O76" s="386">
        <v>0</v>
      </c>
      <c r="P76" s="386">
        <v>0</v>
      </c>
      <c r="Q76" s="386">
        <v>0</v>
      </c>
      <c r="R76" s="386">
        <v>0</v>
      </c>
      <c r="S76" s="386">
        <v>0</v>
      </c>
      <c r="T76" s="386">
        <v>0</v>
      </c>
      <c r="U76" s="386">
        <v>0</v>
      </c>
      <c r="V76" s="386">
        <v>0</v>
      </c>
      <c r="W76" s="386">
        <v>0</v>
      </c>
      <c r="X76" s="386">
        <v>0</v>
      </c>
      <c r="Y76" s="386">
        <v>0</v>
      </c>
      <c r="Z76" s="386">
        <v>0</v>
      </c>
      <c r="AA76" s="386">
        <v>0</v>
      </c>
      <c r="AB76" s="386">
        <v>0</v>
      </c>
      <c r="AC76" s="386">
        <v>0</v>
      </c>
      <c r="AD76" s="386">
        <v>0</v>
      </c>
      <c r="AE76" s="386">
        <v>0</v>
      </c>
      <c r="AF76" s="386">
        <v>0</v>
      </c>
      <c r="AG76" s="386">
        <v>0</v>
      </c>
      <c r="AH76" s="386">
        <v>0</v>
      </c>
      <c r="AI76" s="386">
        <v>0</v>
      </c>
      <c r="AJ76" s="386">
        <v>0</v>
      </c>
      <c r="AK76" s="386">
        <v>0</v>
      </c>
      <c r="AL76" s="386">
        <v>0</v>
      </c>
    </row>
    <row r="77" spans="1:38" x14ac:dyDescent="0.35">
      <c r="A77" s="83" t="s">
        <v>352</v>
      </c>
      <c r="B77" s="295" t="s">
        <v>182</v>
      </c>
      <c r="C77" s="101"/>
      <c r="D77" s="276">
        <v>0</v>
      </c>
      <c r="E77" s="384"/>
      <c r="F77" s="384"/>
      <c r="G77" s="384"/>
      <c r="H77" s="384"/>
      <c r="I77" s="384"/>
      <c r="J77" s="384"/>
      <c r="K77" s="385">
        <v>0</v>
      </c>
      <c r="L77" s="385">
        <v>0</v>
      </c>
      <c r="M77" s="385">
        <v>0</v>
      </c>
      <c r="N77" s="385">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c r="AH77" s="386">
        <v>0</v>
      </c>
      <c r="AI77" s="386">
        <v>0</v>
      </c>
      <c r="AJ77" s="386">
        <v>0</v>
      </c>
      <c r="AK77" s="386">
        <v>0</v>
      </c>
      <c r="AL77" s="386">
        <v>0</v>
      </c>
    </row>
    <row r="78" spans="1:38" x14ac:dyDescent="0.35">
      <c r="A78" s="83" t="s">
        <v>353</v>
      </c>
      <c r="B78" s="295" t="s">
        <v>184</v>
      </c>
      <c r="C78" s="101"/>
      <c r="D78" s="276">
        <v>0</v>
      </c>
      <c r="E78" s="384"/>
      <c r="F78" s="384"/>
      <c r="G78" s="384"/>
      <c r="H78" s="384"/>
      <c r="I78" s="384"/>
      <c r="J78" s="384"/>
      <c r="K78" s="385">
        <v>0</v>
      </c>
      <c r="L78" s="385">
        <v>0</v>
      </c>
      <c r="M78" s="385">
        <v>0</v>
      </c>
      <c r="N78" s="385">
        <v>0</v>
      </c>
      <c r="O78" s="386">
        <v>0</v>
      </c>
      <c r="P78" s="386">
        <v>0</v>
      </c>
      <c r="Q78" s="386">
        <v>0</v>
      </c>
      <c r="R78" s="386">
        <v>0</v>
      </c>
      <c r="S78" s="386">
        <v>0</v>
      </c>
      <c r="T78" s="386">
        <v>0</v>
      </c>
      <c r="U78" s="386">
        <v>0</v>
      </c>
      <c r="V78" s="386">
        <v>0</v>
      </c>
      <c r="W78" s="386">
        <v>0</v>
      </c>
      <c r="X78" s="386">
        <v>0</v>
      </c>
      <c r="Y78" s="386">
        <v>0</v>
      </c>
      <c r="Z78" s="386">
        <v>0</v>
      </c>
      <c r="AA78" s="386">
        <v>0</v>
      </c>
      <c r="AB78" s="386">
        <v>0</v>
      </c>
      <c r="AC78" s="386">
        <v>0</v>
      </c>
      <c r="AD78" s="386">
        <v>0</v>
      </c>
      <c r="AE78" s="386">
        <v>0</v>
      </c>
      <c r="AF78" s="386">
        <v>0</v>
      </c>
      <c r="AG78" s="386">
        <v>0</v>
      </c>
      <c r="AH78" s="386">
        <v>0</v>
      </c>
      <c r="AI78" s="386">
        <v>0</v>
      </c>
      <c r="AJ78" s="386">
        <v>0</v>
      </c>
      <c r="AK78" s="386">
        <v>0</v>
      </c>
      <c r="AL78" s="386">
        <v>0</v>
      </c>
    </row>
    <row r="79" spans="1:38" x14ac:dyDescent="0.35">
      <c r="A79" s="83" t="s">
        <v>354</v>
      </c>
      <c r="B79" s="295" t="s">
        <v>186</v>
      </c>
      <c r="C79" s="101"/>
      <c r="D79" s="276">
        <v>0</v>
      </c>
      <c r="E79" s="384"/>
      <c r="F79" s="384"/>
      <c r="G79" s="384"/>
      <c r="H79" s="384"/>
      <c r="I79" s="384"/>
      <c r="J79" s="384"/>
      <c r="K79" s="385">
        <v>0</v>
      </c>
      <c r="L79" s="385">
        <v>0</v>
      </c>
      <c r="M79" s="385">
        <v>0</v>
      </c>
      <c r="N79" s="385">
        <v>0</v>
      </c>
      <c r="O79" s="386">
        <v>0</v>
      </c>
      <c r="P79" s="386">
        <v>0</v>
      </c>
      <c r="Q79" s="386">
        <v>0</v>
      </c>
      <c r="R79" s="386">
        <v>0</v>
      </c>
      <c r="S79" s="386">
        <v>0</v>
      </c>
      <c r="T79" s="386">
        <v>0</v>
      </c>
      <c r="U79" s="386">
        <v>0</v>
      </c>
      <c r="V79" s="386">
        <v>0</v>
      </c>
      <c r="W79" s="386">
        <v>0</v>
      </c>
      <c r="X79" s="386">
        <v>0</v>
      </c>
      <c r="Y79" s="386">
        <v>0</v>
      </c>
      <c r="Z79" s="386">
        <v>0</v>
      </c>
      <c r="AA79" s="386">
        <v>0</v>
      </c>
      <c r="AB79" s="386">
        <v>0</v>
      </c>
      <c r="AC79" s="386">
        <v>0</v>
      </c>
      <c r="AD79" s="386">
        <v>0</v>
      </c>
      <c r="AE79" s="386">
        <v>0</v>
      </c>
      <c r="AF79" s="386">
        <v>0</v>
      </c>
      <c r="AG79" s="386">
        <v>0</v>
      </c>
      <c r="AH79" s="386">
        <v>0</v>
      </c>
      <c r="AI79" s="386">
        <v>0</v>
      </c>
      <c r="AJ79" s="386">
        <v>0</v>
      </c>
      <c r="AK79" s="386">
        <v>0</v>
      </c>
      <c r="AL79" s="386">
        <v>0</v>
      </c>
    </row>
    <row r="80" spans="1:38" x14ac:dyDescent="0.35">
      <c r="A80" s="83" t="s">
        <v>355</v>
      </c>
      <c r="B80" s="295" t="s">
        <v>188</v>
      </c>
      <c r="C80" s="101"/>
      <c r="D80" s="276">
        <v>0</v>
      </c>
      <c r="E80" s="384"/>
      <c r="F80" s="384"/>
      <c r="G80" s="384"/>
      <c r="H80" s="384"/>
      <c r="I80" s="384"/>
      <c r="J80" s="384"/>
      <c r="K80" s="385">
        <v>0</v>
      </c>
      <c r="L80" s="385">
        <v>0</v>
      </c>
      <c r="M80" s="385">
        <v>0</v>
      </c>
      <c r="N80" s="385">
        <v>0</v>
      </c>
      <c r="O80" s="386">
        <v>0</v>
      </c>
      <c r="P80" s="386">
        <v>0</v>
      </c>
      <c r="Q80" s="386">
        <v>0</v>
      </c>
      <c r="R80" s="386">
        <v>0</v>
      </c>
      <c r="S80" s="386">
        <v>0</v>
      </c>
      <c r="T80" s="386">
        <v>0</v>
      </c>
      <c r="U80" s="386">
        <v>0</v>
      </c>
      <c r="V80" s="386">
        <v>0</v>
      </c>
      <c r="W80" s="386">
        <v>0</v>
      </c>
      <c r="X80" s="386">
        <v>0</v>
      </c>
      <c r="Y80" s="386">
        <v>0</v>
      </c>
      <c r="Z80" s="386">
        <v>0</v>
      </c>
      <c r="AA80" s="386">
        <v>0</v>
      </c>
      <c r="AB80" s="386">
        <v>0</v>
      </c>
      <c r="AC80" s="386">
        <v>0</v>
      </c>
      <c r="AD80" s="386">
        <v>0</v>
      </c>
      <c r="AE80" s="386">
        <v>0</v>
      </c>
      <c r="AF80" s="386">
        <v>0</v>
      </c>
      <c r="AG80" s="386">
        <v>0</v>
      </c>
      <c r="AH80" s="386">
        <v>0</v>
      </c>
      <c r="AI80" s="386">
        <v>0</v>
      </c>
      <c r="AJ80" s="386">
        <v>0</v>
      </c>
      <c r="AK80" s="386">
        <v>0</v>
      </c>
      <c r="AL80" s="386">
        <v>0</v>
      </c>
    </row>
    <row r="81" spans="1:38" x14ac:dyDescent="0.35">
      <c r="A81" s="83" t="s">
        <v>356</v>
      </c>
      <c r="B81" s="295" t="s">
        <v>190</v>
      </c>
      <c r="C81" s="101"/>
      <c r="D81" s="276">
        <v>0</v>
      </c>
      <c r="E81" s="384"/>
      <c r="F81" s="384"/>
      <c r="G81" s="384"/>
      <c r="H81" s="384"/>
      <c r="I81" s="384"/>
      <c r="J81" s="384"/>
      <c r="K81" s="385">
        <v>0</v>
      </c>
      <c r="L81" s="385">
        <v>0</v>
      </c>
      <c r="M81" s="385">
        <v>0</v>
      </c>
      <c r="N81" s="385">
        <v>0</v>
      </c>
      <c r="O81" s="386">
        <v>0</v>
      </c>
      <c r="P81" s="386">
        <v>0</v>
      </c>
      <c r="Q81" s="386">
        <v>0</v>
      </c>
      <c r="R81" s="386">
        <v>0</v>
      </c>
      <c r="S81" s="386">
        <v>0</v>
      </c>
      <c r="T81" s="386">
        <v>0</v>
      </c>
      <c r="U81" s="386">
        <v>0</v>
      </c>
      <c r="V81" s="386">
        <v>0</v>
      </c>
      <c r="W81" s="386">
        <v>0</v>
      </c>
      <c r="X81" s="386">
        <v>0</v>
      </c>
      <c r="Y81" s="386">
        <v>0</v>
      </c>
      <c r="Z81" s="386">
        <v>0</v>
      </c>
      <c r="AA81" s="386">
        <v>0</v>
      </c>
      <c r="AB81" s="386">
        <v>0</v>
      </c>
      <c r="AC81" s="386">
        <v>0</v>
      </c>
      <c r="AD81" s="386">
        <v>0</v>
      </c>
      <c r="AE81" s="386">
        <v>0</v>
      </c>
      <c r="AF81" s="386">
        <v>0</v>
      </c>
      <c r="AG81" s="386">
        <v>0</v>
      </c>
      <c r="AH81" s="386">
        <v>0</v>
      </c>
      <c r="AI81" s="386">
        <v>0</v>
      </c>
      <c r="AJ81" s="386">
        <v>0</v>
      </c>
      <c r="AK81" s="386">
        <v>0</v>
      </c>
      <c r="AL81" s="386">
        <v>0</v>
      </c>
    </row>
    <row r="82" spans="1:38" x14ac:dyDescent="0.35">
      <c r="A82" s="83" t="s">
        <v>357</v>
      </c>
      <c r="B82" s="295" t="s">
        <v>192</v>
      </c>
      <c r="C82" s="101"/>
      <c r="D82" s="276">
        <v>0</v>
      </c>
      <c r="E82" s="384"/>
      <c r="F82" s="384"/>
      <c r="G82" s="384"/>
      <c r="H82" s="384"/>
      <c r="I82" s="384"/>
      <c r="J82" s="384"/>
      <c r="K82" s="385">
        <v>0</v>
      </c>
      <c r="L82" s="385">
        <v>0</v>
      </c>
      <c r="M82" s="385">
        <v>0</v>
      </c>
      <c r="N82" s="385">
        <v>0</v>
      </c>
      <c r="O82" s="386">
        <v>0</v>
      </c>
      <c r="P82" s="386">
        <v>0</v>
      </c>
      <c r="Q82" s="386">
        <v>0</v>
      </c>
      <c r="R82" s="386">
        <v>0</v>
      </c>
      <c r="S82" s="386">
        <v>0</v>
      </c>
      <c r="T82" s="386">
        <v>0</v>
      </c>
      <c r="U82" s="386">
        <v>0</v>
      </c>
      <c r="V82" s="386">
        <v>0</v>
      </c>
      <c r="W82" s="386">
        <v>0</v>
      </c>
      <c r="X82" s="386">
        <v>0</v>
      </c>
      <c r="Y82" s="386">
        <v>0</v>
      </c>
      <c r="Z82" s="386">
        <v>0</v>
      </c>
      <c r="AA82" s="386">
        <v>0</v>
      </c>
      <c r="AB82" s="386">
        <v>0</v>
      </c>
      <c r="AC82" s="386">
        <v>0</v>
      </c>
      <c r="AD82" s="386">
        <v>0</v>
      </c>
      <c r="AE82" s="386">
        <v>0</v>
      </c>
      <c r="AF82" s="386">
        <v>0</v>
      </c>
      <c r="AG82" s="386">
        <v>0</v>
      </c>
      <c r="AH82" s="386">
        <v>0</v>
      </c>
      <c r="AI82" s="386">
        <v>0</v>
      </c>
      <c r="AJ82" s="386">
        <v>0</v>
      </c>
      <c r="AK82" s="386">
        <v>0</v>
      </c>
      <c r="AL82" s="386">
        <v>0</v>
      </c>
    </row>
    <row r="83" spans="1:38" x14ac:dyDescent="0.35">
      <c r="A83" s="83" t="s">
        <v>358</v>
      </c>
      <c r="B83" s="295" t="s">
        <v>194</v>
      </c>
      <c r="C83" s="101"/>
      <c r="D83" s="276">
        <v>0</v>
      </c>
      <c r="E83" s="384"/>
      <c r="F83" s="384"/>
      <c r="G83" s="384"/>
      <c r="H83" s="384"/>
      <c r="I83" s="384"/>
      <c r="J83" s="384"/>
      <c r="K83" s="385">
        <v>0</v>
      </c>
      <c r="L83" s="385">
        <v>0</v>
      </c>
      <c r="M83" s="385">
        <v>0</v>
      </c>
      <c r="N83" s="385">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c r="AH83" s="386">
        <v>0</v>
      </c>
      <c r="AI83" s="386">
        <v>0</v>
      </c>
      <c r="AJ83" s="386">
        <v>0</v>
      </c>
      <c r="AK83" s="386">
        <v>0</v>
      </c>
      <c r="AL83" s="386">
        <v>0</v>
      </c>
    </row>
    <row r="84" spans="1:38" x14ac:dyDescent="0.35">
      <c r="A84" s="83" t="s">
        <v>359</v>
      </c>
      <c r="B84" s="295" t="s">
        <v>196</v>
      </c>
      <c r="C84" s="101"/>
      <c r="D84" s="276">
        <v>0</v>
      </c>
      <c r="E84" s="384"/>
      <c r="F84" s="384"/>
      <c r="G84" s="384"/>
      <c r="H84" s="384"/>
      <c r="I84" s="384"/>
      <c r="J84" s="384"/>
      <c r="K84" s="385">
        <v>0</v>
      </c>
      <c r="L84" s="385">
        <v>0</v>
      </c>
      <c r="M84" s="385">
        <v>0</v>
      </c>
      <c r="N84" s="385">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c r="AH84" s="386">
        <v>0</v>
      </c>
      <c r="AI84" s="386">
        <v>0</v>
      </c>
      <c r="AJ84" s="386">
        <v>0</v>
      </c>
      <c r="AK84" s="386">
        <v>0</v>
      </c>
      <c r="AL84" s="386">
        <v>0</v>
      </c>
    </row>
    <row r="85" spans="1:38" x14ac:dyDescent="0.35">
      <c r="A85" s="83">
        <v>5</v>
      </c>
      <c r="B85" s="111" t="s">
        <v>360</v>
      </c>
      <c r="C85" s="112"/>
      <c r="D85" s="387"/>
      <c r="E85" s="388">
        <f>SUM(E72:E84)</f>
        <v>0</v>
      </c>
      <c r="F85" s="388">
        <f t="shared" ref="F85:AL85" si="4">SUM(F72:F84)</f>
        <v>0</v>
      </c>
      <c r="G85" s="388">
        <f t="shared" si="4"/>
        <v>0</v>
      </c>
      <c r="H85" s="388">
        <f t="shared" si="4"/>
        <v>0</v>
      </c>
      <c r="I85" s="388">
        <f t="shared" si="4"/>
        <v>0</v>
      </c>
      <c r="J85" s="388">
        <f t="shared" si="4"/>
        <v>0</v>
      </c>
      <c r="K85" s="389">
        <f t="shared" si="4"/>
        <v>0</v>
      </c>
      <c r="L85" s="389">
        <f t="shared" si="4"/>
        <v>0</v>
      </c>
      <c r="M85" s="389">
        <f t="shared" si="4"/>
        <v>0</v>
      </c>
      <c r="N85" s="389">
        <f t="shared" si="4"/>
        <v>0</v>
      </c>
      <c r="O85" s="389">
        <f t="shared" si="4"/>
        <v>0</v>
      </c>
      <c r="P85" s="389">
        <f t="shared" si="4"/>
        <v>0</v>
      </c>
      <c r="Q85" s="389">
        <f t="shared" si="4"/>
        <v>0</v>
      </c>
      <c r="R85" s="389">
        <f t="shared" si="4"/>
        <v>0</v>
      </c>
      <c r="S85" s="389">
        <f t="shared" si="4"/>
        <v>0</v>
      </c>
      <c r="T85" s="389">
        <f t="shared" si="4"/>
        <v>0</v>
      </c>
      <c r="U85" s="389">
        <f t="shared" si="4"/>
        <v>0</v>
      </c>
      <c r="V85" s="389">
        <f t="shared" si="4"/>
        <v>0</v>
      </c>
      <c r="W85" s="389">
        <f t="shared" si="4"/>
        <v>0</v>
      </c>
      <c r="X85" s="389">
        <f t="shared" si="4"/>
        <v>0</v>
      </c>
      <c r="Y85" s="389">
        <f t="shared" si="4"/>
        <v>0</v>
      </c>
      <c r="Z85" s="389">
        <f t="shared" si="4"/>
        <v>0</v>
      </c>
      <c r="AA85" s="389">
        <f t="shared" si="4"/>
        <v>0</v>
      </c>
      <c r="AB85" s="389">
        <f t="shared" si="4"/>
        <v>0</v>
      </c>
      <c r="AC85" s="389">
        <f t="shared" si="4"/>
        <v>0</v>
      </c>
      <c r="AD85" s="389">
        <f t="shared" si="4"/>
        <v>0</v>
      </c>
      <c r="AE85" s="389">
        <f t="shared" si="4"/>
        <v>0</v>
      </c>
      <c r="AF85" s="389">
        <f t="shared" si="4"/>
        <v>0</v>
      </c>
      <c r="AG85" s="389">
        <f t="shared" si="4"/>
        <v>0</v>
      </c>
      <c r="AH85" s="389">
        <f t="shared" si="4"/>
        <v>0</v>
      </c>
      <c r="AI85" s="389">
        <f t="shared" si="4"/>
        <v>0</v>
      </c>
      <c r="AJ85" s="389">
        <f t="shared" si="4"/>
        <v>0</v>
      </c>
      <c r="AK85" s="389">
        <f t="shared" si="4"/>
        <v>0</v>
      </c>
      <c r="AL85" s="389">
        <f t="shared" si="4"/>
        <v>0</v>
      </c>
    </row>
    <row r="86" spans="1:38" x14ac:dyDescent="0.35">
      <c r="A86" s="83"/>
      <c r="B86" s="133"/>
      <c r="C86" s="155"/>
      <c r="D86" s="390"/>
      <c r="E86" s="391"/>
      <c r="F86" s="391"/>
      <c r="G86" s="391"/>
      <c r="H86" s="391"/>
      <c r="I86" s="391"/>
      <c r="J86" s="391"/>
      <c r="K86" s="391"/>
      <c r="L86" s="391"/>
      <c r="M86" s="391"/>
      <c r="N86" s="391"/>
      <c r="O86" s="391"/>
      <c r="P86" s="391"/>
      <c r="Q86" s="391"/>
      <c r="R86" s="392"/>
      <c r="S86" s="392"/>
      <c r="T86" s="392"/>
      <c r="U86" s="392"/>
      <c r="V86" s="392"/>
      <c r="W86" s="392"/>
      <c r="X86" s="392"/>
      <c r="Y86" s="392"/>
      <c r="Z86" s="392"/>
      <c r="AA86" s="392"/>
      <c r="AB86" s="392"/>
      <c r="AC86" s="392"/>
      <c r="AD86" s="392"/>
      <c r="AE86" s="392"/>
      <c r="AF86" s="392"/>
      <c r="AG86" s="392"/>
      <c r="AH86" s="392"/>
      <c r="AI86" s="392"/>
      <c r="AJ86" s="392"/>
      <c r="AK86" s="392"/>
      <c r="AL86" s="392"/>
    </row>
    <row r="87" spans="1:38" ht="15" customHeight="1" x14ac:dyDescent="0.35">
      <c r="A87" s="83">
        <v>6</v>
      </c>
      <c r="B87" s="137" t="s">
        <v>361</v>
      </c>
      <c r="C87" s="138"/>
      <c r="D87" s="393"/>
      <c r="E87" s="394">
        <f t="shared" ref="E87:AL87" si="5">E85+E68</f>
        <v>0</v>
      </c>
      <c r="F87" s="394">
        <f t="shared" si="5"/>
        <v>0</v>
      </c>
      <c r="G87" s="394">
        <f t="shared" si="5"/>
        <v>0</v>
      </c>
      <c r="H87" s="394">
        <f t="shared" si="5"/>
        <v>0</v>
      </c>
      <c r="I87" s="394">
        <f t="shared" si="5"/>
        <v>0</v>
      </c>
      <c r="J87" s="394">
        <f t="shared" si="5"/>
        <v>0</v>
      </c>
      <c r="K87" s="395">
        <f t="shared" si="5"/>
        <v>0</v>
      </c>
      <c r="L87" s="395">
        <f t="shared" si="5"/>
        <v>0</v>
      </c>
      <c r="M87" s="395">
        <f t="shared" si="5"/>
        <v>3.9798312827423216E-2</v>
      </c>
      <c r="N87" s="395">
        <f t="shared" si="5"/>
        <v>4.5762626659631732E-2</v>
      </c>
      <c r="O87" s="395">
        <f t="shared" si="5"/>
        <v>5.1430221007704731E-2</v>
      </c>
      <c r="P87" s="395">
        <f t="shared" si="5"/>
        <v>5.8627892687529326E-2</v>
      </c>
      <c r="Q87" s="395">
        <f t="shared" si="5"/>
        <v>6.2424756211936473E-2</v>
      </c>
      <c r="R87" s="395">
        <f t="shared" si="5"/>
        <v>0.35270780761164428</v>
      </c>
      <c r="S87" s="395">
        <f t="shared" si="5"/>
        <v>0.35019820672249791</v>
      </c>
      <c r="T87" s="395">
        <f t="shared" si="5"/>
        <v>0.35723192728698255</v>
      </c>
      <c r="U87" s="395">
        <f t="shared" si="5"/>
        <v>0.35207362138742204</v>
      </c>
      <c r="V87" s="395">
        <f t="shared" si="5"/>
        <v>0.34066257055318355</v>
      </c>
      <c r="W87" s="395">
        <f t="shared" si="5"/>
        <v>0.33257737374174595</v>
      </c>
      <c r="X87" s="395">
        <f t="shared" si="5"/>
        <v>0.30006687939432258</v>
      </c>
      <c r="Y87" s="395">
        <f t="shared" si="5"/>
        <v>0.28467284300792217</v>
      </c>
      <c r="Z87" s="395">
        <f t="shared" si="5"/>
        <v>0.28209410608807201</v>
      </c>
      <c r="AA87" s="395">
        <f t="shared" si="5"/>
        <v>0.28842516642171145</v>
      </c>
      <c r="AB87" s="395">
        <f t="shared" si="5"/>
        <v>0.27736545426017045</v>
      </c>
      <c r="AC87" s="395">
        <f t="shared" si="5"/>
        <v>0.26675017938810586</v>
      </c>
      <c r="AD87" s="395">
        <f t="shared" si="5"/>
        <v>0.26840620779614155</v>
      </c>
      <c r="AE87" s="395">
        <f t="shared" si="5"/>
        <v>0.27732729296264053</v>
      </c>
      <c r="AF87" s="395">
        <f t="shared" si="5"/>
        <v>0.27324234326872232</v>
      </c>
      <c r="AG87" s="395">
        <f t="shared" si="5"/>
        <v>0.26225924985378984</v>
      </c>
      <c r="AH87" s="395">
        <f t="shared" si="5"/>
        <v>0.25030450916185976</v>
      </c>
      <c r="AI87" s="395">
        <f t="shared" si="5"/>
        <v>0.25051025639644264</v>
      </c>
      <c r="AJ87" s="395">
        <f t="shared" si="5"/>
        <v>0.27997522496110205</v>
      </c>
      <c r="AK87" s="395">
        <f t="shared" si="5"/>
        <v>0.28224791139721866</v>
      </c>
      <c r="AL87" s="395">
        <f t="shared" si="5"/>
        <v>0.2828711840983778</v>
      </c>
    </row>
    <row r="88" spans="1:38" x14ac:dyDescent="0.35">
      <c r="A88" s="83"/>
      <c r="B88" s="78"/>
      <c r="C88" s="78"/>
      <c r="D88" s="36"/>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row>
    <row r="89" spans="1:38" ht="18.5" x14ac:dyDescent="0.45">
      <c r="A89" s="83"/>
      <c r="B89" s="51" t="s">
        <v>362</v>
      </c>
      <c r="D89" s="8"/>
      <c r="E89" s="142"/>
      <c r="F89" s="142"/>
      <c r="G89" s="142"/>
      <c r="H89" s="142"/>
      <c r="I89" s="142"/>
      <c r="J89" s="142"/>
      <c r="K89" s="142"/>
      <c r="L89" s="142"/>
      <c r="M89" s="142"/>
      <c r="N89" s="142"/>
      <c r="O89" s="77"/>
      <c r="P89" s="77"/>
      <c r="Q89" s="77"/>
      <c r="R89" s="77"/>
      <c r="S89" s="77"/>
      <c r="T89" s="77"/>
      <c r="U89" s="77"/>
      <c r="V89" s="77"/>
      <c r="W89" s="77"/>
      <c r="X89" s="77"/>
      <c r="Y89" s="77"/>
      <c r="Z89" s="77"/>
      <c r="AA89" s="77"/>
      <c r="AB89" s="77"/>
      <c r="AC89" s="77"/>
      <c r="AD89" s="77"/>
      <c r="AE89" s="77"/>
      <c r="AF89" s="77"/>
      <c r="AG89" s="77"/>
      <c r="AH89" s="77"/>
      <c r="AI89" s="77"/>
      <c r="AJ89" s="77"/>
      <c r="AK89" s="77"/>
      <c r="AL89" s="77"/>
    </row>
    <row r="90" spans="1:38" x14ac:dyDescent="0.35">
      <c r="A90" s="83"/>
      <c r="B90" s="36"/>
      <c r="C90" s="78"/>
      <c r="D90" s="36"/>
    </row>
    <row r="91" spans="1:38" x14ac:dyDescent="0.35">
      <c r="A91" s="83"/>
      <c r="B91" s="80"/>
      <c r="C91" s="31"/>
      <c r="D91" s="81" t="s">
        <v>314</v>
      </c>
      <c r="E91" s="53" t="s">
        <v>200</v>
      </c>
      <c r="F91" s="53" t="s">
        <v>201</v>
      </c>
      <c r="G91" s="53" t="s">
        <v>148</v>
      </c>
      <c r="H91" s="53" t="s">
        <v>41</v>
      </c>
      <c r="I91" s="53" t="s">
        <v>42</v>
      </c>
      <c r="J91" s="53" t="s">
        <v>43</v>
      </c>
      <c r="K91" s="53" t="s">
        <v>44</v>
      </c>
      <c r="L91" s="53" t="s">
        <v>45</v>
      </c>
      <c r="M91" s="53" t="s">
        <v>46</v>
      </c>
      <c r="N91" s="53" t="s">
        <v>47</v>
      </c>
      <c r="O91" s="53" t="s">
        <v>48</v>
      </c>
      <c r="P91" s="53" t="s">
        <v>49</v>
      </c>
      <c r="Q91" s="53" t="s">
        <v>50</v>
      </c>
      <c r="R91" s="53" t="s">
        <v>51</v>
      </c>
      <c r="S91" s="53" t="s">
        <v>52</v>
      </c>
      <c r="T91" s="53" t="s">
        <v>53</v>
      </c>
      <c r="U91" s="53" t="s">
        <v>54</v>
      </c>
      <c r="V91" s="53" t="s">
        <v>55</v>
      </c>
      <c r="W91" s="53" t="s">
        <v>56</v>
      </c>
      <c r="X91" s="53" t="s">
        <v>57</v>
      </c>
      <c r="Y91" s="53" t="s">
        <v>58</v>
      </c>
      <c r="Z91" s="53" t="s">
        <v>59</v>
      </c>
      <c r="AA91" s="53" t="s">
        <v>60</v>
      </c>
      <c r="AB91" s="53" t="s">
        <v>61</v>
      </c>
      <c r="AC91" s="53" t="s">
        <v>62</v>
      </c>
      <c r="AD91" s="53" t="s">
        <v>63</v>
      </c>
      <c r="AE91" s="53" t="s">
        <v>64</v>
      </c>
      <c r="AF91" s="53" t="s">
        <v>65</v>
      </c>
      <c r="AG91" s="53" t="s">
        <v>66</v>
      </c>
      <c r="AH91" s="53" t="s">
        <v>67</v>
      </c>
      <c r="AI91" s="53" t="s">
        <v>68</v>
      </c>
      <c r="AJ91" s="53" t="s">
        <v>69</v>
      </c>
      <c r="AK91" s="53" t="s">
        <v>70</v>
      </c>
      <c r="AL91" s="53" t="s">
        <v>71</v>
      </c>
    </row>
    <row r="92" spans="1:38" x14ac:dyDescent="0.35">
      <c r="A92" s="83">
        <v>7</v>
      </c>
      <c r="B92" s="111" t="s">
        <v>363</v>
      </c>
      <c r="C92" s="300"/>
      <c r="D92" s="276">
        <v>0.42799999999999999</v>
      </c>
      <c r="E92" s="396">
        <f>'EBT - Scenario 3'!E134*$D$92</f>
        <v>0</v>
      </c>
      <c r="F92" s="396">
        <f>'EBT - Scenario 3'!F134*$D$92</f>
        <v>0</v>
      </c>
      <c r="G92" s="396">
        <f>'EBT - Scenario 3'!G134*$D$92</f>
        <v>0</v>
      </c>
      <c r="H92" s="396">
        <f>'EBT - Scenario 3'!H134*$D$92</f>
        <v>0</v>
      </c>
      <c r="I92" s="396">
        <f>'EBT - Scenario 3'!I134*$D$92</f>
        <v>0</v>
      </c>
      <c r="J92" s="396">
        <f>'EBT - Scenario 3'!J134*$D$92</f>
        <v>0</v>
      </c>
      <c r="K92" s="301">
        <f>'EBT - Scenario 3'!K134*$D$92/1000000</f>
        <v>0.10978797477960586</v>
      </c>
      <c r="L92" s="301">
        <f>'EBT - Scenario 3'!L134*$D$92/1000000</f>
        <v>9.8043299593925479E-2</v>
      </c>
      <c r="M92" s="301">
        <f>'EBT - Scenario 3'!M134*$D$92/1000000</f>
        <v>-5.4187508796691895E-2</v>
      </c>
      <c r="N92" s="301">
        <f>'EBT - Scenario 3'!N134*$D$92/1000000</f>
        <v>-8.0247162996292115E-2</v>
      </c>
      <c r="O92" s="301">
        <f>'EBT - Scenario 3'!O134*$D$92/1000000</f>
        <v>-0.14601318455314635</v>
      </c>
      <c r="P92" s="301">
        <f>'EBT - Scenario 3'!P134*$D$92/1000000</f>
        <v>-6.6889063383102423E-2</v>
      </c>
      <c r="Q92" s="301">
        <f>'EBT - Scenario 3'!Q134*$D$92/1000000</f>
        <v>-5.9761548210144046E-2</v>
      </c>
      <c r="R92" s="301">
        <f>'EBT - Scenario 3'!R134*$D$92/1000000</f>
        <v>-0.15366837425231933</v>
      </c>
      <c r="S92" s="301">
        <f>'EBT - Scenario 3'!S134*$D$92/1000000</f>
        <v>-0.1560633335571289</v>
      </c>
      <c r="T92" s="301">
        <f>'EBT - Scenario 3'!T134*$D$92/1000000</f>
        <v>-0.21210905223083495</v>
      </c>
      <c r="U92" s="301">
        <f>'EBT - Scenario 3'!U134*$D$92/1000000</f>
        <v>-0.19949518965148927</v>
      </c>
      <c r="V92" s="301">
        <f>'EBT - Scenario 3'!V134*$D$92/1000000</f>
        <v>-0.20124836855316161</v>
      </c>
      <c r="W92" s="301">
        <f>'EBT - Scenario 3'!W134*$D$92/1000000</f>
        <v>-0.2022591533203125</v>
      </c>
      <c r="X92" s="301">
        <f>'EBT - Scenario 3'!X134*$D$92/1000000</f>
        <v>-0.20478453846740724</v>
      </c>
      <c r="Y92" s="301">
        <f>'EBT - Scenario 3'!Y134*$D$92/1000000</f>
        <v>-0.21696154941558837</v>
      </c>
      <c r="Z92" s="301">
        <f>'EBT - Scenario 3'!Z134*$D$92/1000000</f>
        <v>-0.21007946945190431</v>
      </c>
      <c r="AA92" s="301">
        <f>'EBT - Scenario 3'!AA134*$D$92/1000000</f>
        <v>-0.20495371703338622</v>
      </c>
      <c r="AB92" s="301">
        <f>'EBT - Scenario 3'!AB134*$D$92/1000000</f>
        <v>-0.2068852306289673</v>
      </c>
      <c r="AC92" s="301">
        <f>'EBT - Scenario 3'!AC134*$D$92/1000000</f>
        <v>-0.21883702417755127</v>
      </c>
      <c r="AD92" s="301">
        <f>'EBT - Scenario 3'!AD134*$D$92/1000000</f>
        <v>-0.11428239851379395</v>
      </c>
      <c r="AE92" s="301">
        <f>'EBT - Scenario 3'!AE134*$D$92/1000000</f>
        <v>-0.11279452445983887</v>
      </c>
      <c r="AF92" s="301">
        <f>'EBT - Scenario 3'!AF134*$D$92/1000000</f>
        <v>-0.10766533604431153</v>
      </c>
      <c r="AG92" s="301">
        <f>'EBT - Scenario 3'!AG134*$D$92/1000000</f>
        <v>-0.10339868655395508</v>
      </c>
      <c r="AH92" s="301">
        <f>'EBT - Scenario 3'!AH134*$D$92/1000000</f>
        <v>-9.0385654022216794E-2</v>
      </c>
      <c r="AI92" s="301">
        <f>'EBT - Scenario 3'!AI134*$D$92/1000000</f>
        <v>-6.1109449264526369E-2</v>
      </c>
      <c r="AJ92" s="301">
        <f>'EBT - Scenario 3'!AJ134*$D$92/1000000</f>
        <v>-4.8033711624145506E-2</v>
      </c>
      <c r="AK92" s="301">
        <f>'EBT - Scenario 3'!AK134*$D$92/1000000</f>
        <v>-4.8167953063964847E-2</v>
      </c>
      <c r="AL92" s="301">
        <f>'EBT - Scenario 3'!AL134*$D$92/1000000</f>
        <v>8.5738566436767572E-3</v>
      </c>
    </row>
    <row r="93" spans="1:38" ht="18.5" x14ac:dyDescent="0.45">
      <c r="A93" s="83"/>
      <c r="B93" s="51" t="s">
        <v>364</v>
      </c>
      <c r="D93" s="8"/>
      <c r="E93" s="79"/>
      <c r="F93" s="79"/>
      <c r="G93" s="79"/>
      <c r="H93" s="79"/>
      <c r="I93" s="79"/>
      <c r="J93" s="79"/>
      <c r="K93" s="79"/>
      <c r="L93" s="79"/>
      <c r="M93" s="79"/>
      <c r="N93" s="79"/>
      <c r="O93" s="77"/>
      <c r="P93" s="77"/>
      <c r="Q93" s="77"/>
      <c r="R93" s="77"/>
      <c r="S93" s="77"/>
      <c r="T93" s="77"/>
      <c r="U93" s="77"/>
      <c r="V93" s="77"/>
      <c r="W93" s="77"/>
      <c r="X93" s="77"/>
      <c r="Y93" s="77"/>
      <c r="Z93" s="77"/>
      <c r="AA93" s="77"/>
      <c r="AB93" s="77"/>
      <c r="AC93" s="77"/>
      <c r="AD93" s="77"/>
      <c r="AE93" s="77"/>
      <c r="AF93" s="77"/>
      <c r="AG93" s="77"/>
      <c r="AH93" s="77"/>
      <c r="AI93" s="77"/>
      <c r="AJ93" s="77"/>
      <c r="AK93" s="77"/>
      <c r="AL93" s="77"/>
    </row>
    <row r="94" spans="1:38" x14ac:dyDescent="0.35">
      <c r="A94" s="83"/>
      <c r="B94" s="8"/>
      <c r="D94" s="8"/>
      <c r="E94" s="53" t="s">
        <v>200</v>
      </c>
      <c r="F94" s="53" t="s">
        <v>201</v>
      </c>
      <c r="G94" s="53" t="s">
        <v>148</v>
      </c>
      <c r="H94" s="53" t="s">
        <v>41</v>
      </c>
      <c r="I94" s="53" t="s">
        <v>42</v>
      </c>
      <c r="J94" s="53" t="s">
        <v>43</v>
      </c>
      <c r="K94" s="53" t="s">
        <v>44</v>
      </c>
      <c r="L94" s="53" t="s">
        <v>45</v>
      </c>
      <c r="M94" s="53" t="s">
        <v>46</v>
      </c>
      <c r="N94" s="53" t="s">
        <v>47</v>
      </c>
      <c r="O94" s="53" t="s">
        <v>48</v>
      </c>
      <c r="P94" s="53" t="s">
        <v>49</v>
      </c>
      <c r="Q94" s="53" t="s">
        <v>50</v>
      </c>
      <c r="R94" s="53" t="s">
        <v>51</v>
      </c>
      <c r="S94" s="53" t="s">
        <v>52</v>
      </c>
      <c r="T94" s="53" t="s">
        <v>53</v>
      </c>
      <c r="U94" s="53" t="s">
        <v>54</v>
      </c>
      <c r="V94" s="53" t="s">
        <v>55</v>
      </c>
      <c r="W94" s="53" t="s">
        <v>56</v>
      </c>
      <c r="X94" s="53" t="s">
        <v>57</v>
      </c>
      <c r="Y94" s="53" t="s">
        <v>58</v>
      </c>
      <c r="Z94" s="53" t="s">
        <v>59</v>
      </c>
      <c r="AA94" s="53" t="s">
        <v>60</v>
      </c>
      <c r="AB94" s="53" t="s">
        <v>61</v>
      </c>
      <c r="AC94" s="53" t="s">
        <v>62</v>
      </c>
      <c r="AD94" s="53" t="s">
        <v>63</v>
      </c>
      <c r="AE94" s="53" t="s">
        <v>64</v>
      </c>
      <c r="AF94" s="53" t="s">
        <v>65</v>
      </c>
      <c r="AG94" s="53" t="s">
        <v>66</v>
      </c>
      <c r="AH94" s="53" t="s">
        <v>67</v>
      </c>
      <c r="AI94" s="53" t="s">
        <v>68</v>
      </c>
      <c r="AJ94" s="53" t="s">
        <v>69</v>
      </c>
      <c r="AK94" s="53" t="s">
        <v>70</v>
      </c>
      <c r="AL94" s="53" t="s">
        <v>71</v>
      </c>
    </row>
    <row r="95" spans="1:38" x14ac:dyDescent="0.35">
      <c r="A95" s="83">
        <v>8</v>
      </c>
      <c r="B95" s="111" t="s">
        <v>365</v>
      </c>
      <c r="C95" s="101"/>
      <c r="D95" s="158"/>
      <c r="E95" s="139">
        <f t="shared" ref="E95:AL95" si="6">E51+E92+E87</f>
        <v>0</v>
      </c>
      <c r="F95" s="139">
        <f t="shared" si="6"/>
        <v>0</v>
      </c>
      <c r="G95" s="139">
        <f t="shared" si="6"/>
        <v>0</v>
      </c>
      <c r="H95" s="139">
        <f t="shared" si="6"/>
        <v>0</v>
      </c>
      <c r="I95" s="139">
        <f t="shared" si="6"/>
        <v>0</v>
      </c>
      <c r="J95" s="139">
        <f t="shared" si="6"/>
        <v>0</v>
      </c>
      <c r="K95" s="299">
        <f t="shared" si="6"/>
        <v>0.52143123363584898</v>
      </c>
      <c r="L95" s="299">
        <f t="shared" si="6"/>
        <v>0.53901917412121858</v>
      </c>
      <c r="M95" s="299">
        <f t="shared" si="6"/>
        <v>0.23793556124521553</v>
      </c>
      <c r="N95" s="299">
        <f t="shared" si="6"/>
        <v>0.1985944390366208</v>
      </c>
      <c r="O95" s="299">
        <f t="shared" si="6"/>
        <v>7.5297455575766836E-2</v>
      </c>
      <c r="P95" s="299">
        <f t="shared" si="6"/>
        <v>0.12008326320577049</v>
      </c>
      <c r="Q95" s="299">
        <f t="shared" si="6"/>
        <v>0.12381031447718932</v>
      </c>
      <c r="R95" s="299">
        <f t="shared" si="6"/>
        <v>0.20912317338722947</v>
      </c>
      <c r="S95" s="299">
        <f t="shared" si="6"/>
        <v>0.20375570300650594</v>
      </c>
      <c r="T95" s="299">
        <f t="shared" si="6"/>
        <v>0.1537046872390509</v>
      </c>
      <c r="U95" s="299">
        <f t="shared" si="6"/>
        <v>0.16065465604609247</v>
      </c>
      <c r="V95" s="299">
        <f t="shared" si="6"/>
        <v>0.14684556514775754</v>
      </c>
      <c r="W95" s="299">
        <f t="shared" si="6"/>
        <v>0.13708400966227055</v>
      </c>
      <c r="X95" s="299">
        <f t="shared" si="6"/>
        <v>9.9953915679961369E-2</v>
      </c>
      <c r="Y95" s="299">
        <f t="shared" si="6"/>
        <v>7.161886134374143E-2</v>
      </c>
      <c r="Z95" s="299">
        <f t="shared" si="6"/>
        <v>7.5896541108876392E-2</v>
      </c>
      <c r="AA95" s="299">
        <f t="shared" si="6"/>
        <v>8.7655157669127015E-2</v>
      </c>
      <c r="AB95" s="299">
        <f t="shared" si="6"/>
        <v>7.4482112202107875E-2</v>
      </c>
      <c r="AC95" s="299">
        <f t="shared" si="6"/>
        <v>5.1756342381298531E-2</v>
      </c>
      <c r="AD95" s="299">
        <f t="shared" si="6"/>
        <v>0.15774388568334285</v>
      </c>
      <c r="AE95" s="299">
        <f t="shared" si="6"/>
        <v>0.16821599881097676</v>
      </c>
      <c r="AF95" s="299">
        <f t="shared" si="6"/>
        <v>0.16920633988317851</v>
      </c>
      <c r="AG95" s="299">
        <f t="shared" si="6"/>
        <v>0.1624069756934047</v>
      </c>
      <c r="AH95" s="299">
        <f t="shared" si="6"/>
        <v>0.16342782080242038</v>
      </c>
      <c r="AI95" s="299">
        <f t="shared" si="6"/>
        <v>0.18940080713191626</v>
      </c>
      <c r="AJ95" s="299">
        <f t="shared" si="6"/>
        <v>0.23194151333695656</v>
      </c>
      <c r="AK95" s="299">
        <f t="shared" si="6"/>
        <v>0.23407995833325382</v>
      </c>
      <c r="AL95" s="299">
        <f t="shared" si="6"/>
        <v>0.29144504074205457</v>
      </c>
    </row>
    <row r="96" spans="1:38" ht="15" customHeight="1" x14ac:dyDescent="0.35">
      <c r="A96" s="83"/>
      <c r="E96" s="302"/>
      <c r="F96" s="302"/>
      <c r="G96" s="302"/>
      <c r="H96" s="302"/>
      <c r="I96" s="302"/>
      <c r="J96" s="302"/>
      <c r="K96" s="302"/>
      <c r="L96" s="302"/>
      <c r="M96" s="302"/>
      <c r="N96" s="27"/>
      <c r="O96" s="27"/>
    </row>
    <row r="97" spans="1:38" ht="18.5" x14ac:dyDescent="0.45">
      <c r="A97" s="83"/>
      <c r="B97" s="51" t="s">
        <v>366</v>
      </c>
    </row>
    <row r="98" spans="1:38" x14ac:dyDescent="0.35">
      <c r="A98" s="83"/>
    </row>
    <row r="99" spans="1:38" x14ac:dyDescent="0.35">
      <c r="A99" s="83" t="s">
        <v>367</v>
      </c>
      <c r="B99" s="207" t="s">
        <v>368</v>
      </c>
      <c r="E99" s="303">
        <f>'EBT - Scenario 3'!E77</f>
        <v>0</v>
      </c>
      <c r="F99" s="303">
        <f>'EBT - Scenario 3'!F77</f>
        <v>0</v>
      </c>
      <c r="G99" s="303">
        <f>'EBT - Scenario 3'!G77</f>
        <v>0</v>
      </c>
      <c r="H99" s="303">
        <f>'EBT - Scenario 3'!H77</f>
        <v>0</v>
      </c>
      <c r="I99" s="303">
        <f>'EBT - Scenario 3'!I77</f>
        <v>0</v>
      </c>
      <c r="J99" s="303">
        <f>'EBT - Scenario 3'!J77</f>
        <v>0</v>
      </c>
      <c r="K99" s="304">
        <f>'EBT - Scenario 3'!K77</f>
        <v>0</v>
      </c>
      <c r="L99" s="304">
        <f>'EBT - Scenario 3'!L77</f>
        <v>0</v>
      </c>
      <c r="M99" s="304">
        <f>'EBT - Scenario 3'!M77</f>
        <v>0</v>
      </c>
      <c r="N99" s="304">
        <f>'EBT - Scenario 3'!N77</f>
        <v>0</v>
      </c>
      <c r="O99" s="304">
        <f>'EBT - Scenario 3'!O77</f>
        <v>0</v>
      </c>
      <c r="P99" s="304">
        <f>'EBT - Scenario 3'!P77</f>
        <v>0</v>
      </c>
      <c r="Q99" s="304">
        <f>'EBT - Scenario 3'!Q77</f>
        <v>0</v>
      </c>
      <c r="R99" s="304">
        <f>'EBT - Scenario 3'!R77</f>
        <v>0</v>
      </c>
      <c r="S99" s="304">
        <f>'EBT - Scenario 3'!S77</f>
        <v>0</v>
      </c>
      <c r="T99" s="304">
        <f>'EBT - Scenario 3'!T77</f>
        <v>0</v>
      </c>
      <c r="U99" s="304">
        <f>'EBT - Scenario 3'!U77</f>
        <v>0</v>
      </c>
      <c r="V99" s="304">
        <f>'EBT - Scenario 3'!V77</f>
        <v>0</v>
      </c>
      <c r="W99" s="304">
        <f>'EBT - Scenario 3'!W77</f>
        <v>0</v>
      </c>
      <c r="X99" s="304">
        <f>'EBT - Scenario 3'!X77</f>
        <v>0</v>
      </c>
      <c r="Y99" s="304">
        <f>'EBT - Scenario 3'!Y77</f>
        <v>0</v>
      </c>
      <c r="Z99" s="304">
        <f>'EBT - Scenario 3'!Z77</f>
        <v>0</v>
      </c>
      <c r="AA99" s="304">
        <f>'EBT - Scenario 3'!AA77</f>
        <v>0</v>
      </c>
      <c r="AB99" s="304">
        <f>'EBT - Scenario 3'!AB77</f>
        <v>0</v>
      </c>
      <c r="AC99" s="304">
        <f>'EBT - Scenario 3'!AC77</f>
        <v>0</v>
      </c>
      <c r="AD99" s="304">
        <f>'EBT - Scenario 3'!AD77</f>
        <v>0</v>
      </c>
      <c r="AE99" s="304">
        <f>'EBT - Scenario 3'!AE77</f>
        <v>0</v>
      </c>
      <c r="AF99" s="304">
        <f>'EBT - Scenario 3'!AF77</f>
        <v>0</v>
      </c>
      <c r="AG99" s="304">
        <f>'EBT - Scenario 3'!AG77</f>
        <v>0</v>
      </c>
      <c r="AH99" s="304">
        <f>'EBT - Scenario 3'!AH77</f>
        <v>0</v>
      </c>
      <c r="AI99" s="304">
        <f>'EBT - Scenario 3'!AI77</f>
        <v>0</v>
      </c>
      <c r="AJ99" s="304">
        <f>'EBT - Scenario 3'!AJ77</f>
        <v>0</v>
      </c>
      <c r="AK99" s="304">
        <f>'EBT - Scenario 3'!AK77</f>
        <v>0</v>
      </c>
      <c r="AL99" s="304">
        <f>'EBT - Scenario 3'!AL77</f>
        <v>0</v>
      </c>
    </row>
    <row r="100" spans="1:38" x14ac:dyDescent="0.35">
      <c r="A100" s="83" t="s">
        <v>369</v>
      </c>
      <c r="B100" s="207" t="s">
        <v>370</v>
      </c>
      <c r="E100" s="303">
        <f>'EBT - Scenario 3'!E28</f>
        <v>0</v>
      </c>
      <c r="F100" s="303">
        <f>'EBT - Scenario 3'!F28</f>
        <v>0</v>
      </c>
      <c r="G100" s="303">
        <f>'EBT - Scenario 3'!G28</f>
        <v>0</v>
      </c>
      <c r="H100" s="303">
        <f>'EBT - Scenario 3'!H28</f>
        <v>0</v>
      </c>
      <c r="I100" s="303">
        <f>'EBT - Scenario 3'!I28</f>
        <v>0</v>
      </c>
      <c r="J100" s="303">
        <f>'EBT - Scenario 3'!J28</f>
        <v>0</v>
      </c>
      <c r="K100" s="304">
        <f>'EBT - Scenario 3'!K28</f>
        <v>0</v>
      </c>
      <c r="L100" s="304">
        <f>'EBT - Scenario 3'!L28</f>
        <v>0</v>
      </c>
      <c r="M100" s="304">
        <f>'EBT - Scenario 3'!M28</f>
        <v>0</v>
      </c>
      <c r="N100" s="304">
        <f>'EBT - Scenario 3'!N28</f>
        <v>0</v>
      </c>
      <c r="O100" s="304">
        <f>'EBT - Scenario 3'!O28</f>
        <v>0</v>
      </c>
      <c r="P100" s="304">
        <f>'EBT - Scenario 3'!P28</f>
        <v>0</v>
      </c>
      <c r="Q100" s="304">
        <f>'EBT - Scenario 3'!Q28</f>
        <v>0</v>
      </c>
      <c r="R100" s="304">
        <f>'EBT - Scenario 3'!R28</f>
        <v>0</v>
      </c>
      <c r="S100" s="304">
        <f>'EBT - Scenario 3'!S28</f>
        <v>0</v>
      </c>
      <c r="T100" s="304">
        <f>'EBT - Scenario 3'!T28</f>
        <v>0</v>
      </c>
      <c r="U100" s="304">
        <f>'EBT - Scenario 3'!U28</f>
        <v>0</v>
      </c>
      <c r="V100" s="304">
        <f>'EBT - Scenario 3'!V28</f>
        <v>0</v>
      </c>
      <c r="W100" s="304">
        <f>'EBT - Scenario 3'!W28</f>
        <v>0</v>
      </c>
      <c r="X100" s="304">
        <f>'EBT - Scenario 3'!X28</f>
        <v>0</v>
      </c>
      <c r="Y100" s="304">
        <f>'EBT - Scenario 3'!Y28</f>
        <v>0</v>
      </c>
      <c r="Z100" s="304">
        <f>'EBT - Scenario 3'!Z28</f>
        <v>0</v>
      </c>
      <c r="AA100" s="304">
        <f>'EBT - Scenario 3'!AA28</f>
        <v>0</v>
      </c>
      <c r="AB100" s="304">
        <f>'EBT - Scenario 3'!AB28</f>
        <v>0</v>
      </c>
      <c r="AC100" s="304">
        <f>'EBT - Scenario 3'!AC28</f>
        <v>0</v>
      </c>
      <c r="AD100" s="304">
        <f>'EBT - Scenario 3'!AD28</f>
        <v>0</v>
      </c>
      <c r="AE100" s="304">
        <f>'EBT - Scenario 3'!AE28</f>
        <v>0</v>
      </c>
      <c r="AF100" s="304">
        <f>'EBT - Scenario 3'!AF28</f>
        <v>0</v>
      </c>
      <c r="AG100" s="304">
        <f>'EBT - Scenario 3'!AG28</f>
        <v>0</v>
      </c>
      <c r="AH100" s="304">
        <f>'EBT - Scenario 3'!AH28</f>
        <v>0</v>
      </c>
      <c r="AI100" s="304">
        <f>'EBT - Scenario 3'!AI28</f>
        <v>0</v>
      </c>
      <c r="AJ100" s="304">
        <f>'EBT - Scenario 3'!AJ28</f>
        <v>0</v>
      </c>
      <c r="AK100" s="304">
        <f>'EBT - Scenario 3'!AK28</f>
        <v>0</v>
      </c>
      <c r="AL100" s="304">
        <f>'EBT - Scenario 3'!AL28</f>
        <v>0</v>
      </c>
    </row>
    <row r="101" spans="1:38" x14ac:dyDescent="0.35">
      <c r="A101" s="83" t="s">
        <v>371</v>
      </c>
      <c r="B101" s="207" t="s">
        <v>372</v>
      </c>
      <c r="E101" s="303">
        <f>E99+E100</f>
        <v>0</v>
      </c>
      <c r="F101" s="303">
        <f t="shared" ref="F101:AL101" si="7">F99+F100</f>
        <v>0</v>
      </c>
      <c r="G101" s="303">
        <f t="shared" si="7"/>
        <v>0</v>
      </c>
      <c r="H101" s="303">
        <f t="shared" si="7"/>
        <v>0</v>
      </c>
      <c r="I101" s="303">
        <f t="shared" si="7"/>
        <v>0</v>
      </c>
      <c r="J101" s="303">
        <f t="shared" si="7"/>
        <v>0</v>
      </c>
      <c r="K101" s="304">
        <f>K99+K100</f>
        <v>0</v>
      </c>
      <c r="L101" s="304">
        <f t="shared" si="7"/>
        <v>0</v>
      </c>
      <c r="M101" s="304">
        <f t="shared" si="7"/>
        <v>0</v>
      </c>
      <c r="N101" s="304">
        <f t="shared" si="7"/>
        <v>0</v>
      </c>
      <c r="O101" s="304">
        <f t="shared" si="7"/>
        <v>0</v>
      </c>
      <c r="P101" s="304">
        <f t="shared" si="7"/>
        <v>0</v>
      </c>
      <c r="Q101" s="304">
        <f t="shared" si="7"/>
        <v>0</v>
      </c>
      <c r="R101" s="304">
        <f t="shared" si="7"/>
        <v>0</v>
      </c>
      <c r="S101" s="304">
        <f t="shared" si="7"/>
        <v>0</v>
      </c>
      <c r="T101" s="304">
        <f t="shared" si="7"/>
        <v>0</v>
      </c>
      <c r="U101" s="304">
        <f t="shared" si="7"/>
        <v>0</v>
      </c>
      <c r="V101" s="304">
        <f t="shared" si="7"/>
        <v>0</v>
      </c>
      <c r="W101" s="304">
        <f t="shared" si="7"/>
        <v>0</v>
      </c>
      <c r="X101" s="304">
        <f t="shared" si="7"/>
        <v>0</v>
      </c>
      <c r="Y101" s="304">
        <f t="shared" si="7"/>
        <v>0</v>
      </c>
      <c r="Z101" s="304">
        <f t="shared" si="7"/>
        <v>0</v>
      </c>
      <c r="AA101" s="304">
        <f t="shared" si="7"/>
        <v>0</v>
      </c>
      <c r="AB101" s="304">
        <f t="shared" si="7"/>
        <v>0</v>
      </c>
      <c r="AC101" s="304">
        <f t="shared" si="7"/>
        <v>0</v>
      </c>
      <c r="AD101" s="304">
        <f t="shared" si="7"/>
        <v>0</v>
      </c>
      <c r="AE101" s="304">
        <f t="shared" si="7"/>
        <v>0</v>
      </c>
      <c r="AF101" s="304">
        <f t="shared" si="7"/>
        <v>0</v>
      </c>
      <c r="AG101" s="304">
        <f t="shared" si="7"/>
        <v>0</v>
      </c>
      <c r="AH101" s="304">
        <f t="shared" si="7"/>
        <v>0</v>
      </c>
      <c r="AI101" s="304">
        <f t="shared" si="7"/>
        <v>0</v>
      </c>
      <c r="AJ101" s="304">
        <f t="shared" si="7"/>
        <v>0</v>
      </c>
      <c r="AK101" s="304">
        <f t="shared" si="7"/>
        <v>0</v>
      </c>
      <c r="AL101" s="304">
        <f t="shared" si="7"/>
        <v>0</v>
      </c>
    </row>
    <row r="102" spans="1:38" x14ac:dyDescent="0.35">
      <c r="A102" s="160" t="s">
        <v>373</v>
      </c>
      <c r="B102" s="207" t="s">
        <v>374</v>
      </c>
      <c r="E102" s="303"/>
      <c r="F102" s="303"/>
      <c r="G102" s="303"/>
      <c r="H102" s="303"/>
      <c r="I102" s="303"/>
      <c r="J102" s="303"/>
      <c r="K102" s="305">
        <v>0.16227298276857019</v>
      </c>
      <c r="L102" s="305">
        <v>0.146399706473856</v>
      </c>
      <c r="M102" s="305">
        <v>0.13959972010758401</v>
      </c>
      <c r="N102" s="305">
        <v>0.13279973374131199</v>
      </c>
      <c r="O102" s="305">
        <v>0.11394977153480798</v>
      </c>
      <c r="P102" s="305">
        <v>9.5099809328303989E-2</v>
      </c>
      <c r="Q102" s="305">
        <v>8.4099831382863977E-2</v>
      </c>
      <c r="R102" s="305">
        <v>7.3099853437423992E-2</v>
      </c>
      <c r="S102" s="305">
        <v>6.6579866509763191E-2</v>
      </c>
      <c r="T102" s="305">
        <v>6.0059879582102384E-2</v>
      </c>
      <c r="U102" s="305">
        <v>5.353989265444159E-2</v>
      </c>
      <c r="V102" s="305">
        <v>4.7019905726780796E-2</v>
      </c>
      <c r="W102" s="305">
        <v>4.0499918799120002E-2</v>
      </c>
      <c r="X102" s="305">
        <v>3.7179925455587196E-2</v>
      </c>
      <c r="Y102" s="305">
        <v>3.3859932112054396E-2</v>
      </c>
      <c r="Z102" s="305">
        <v>3.0539938768521589E-2</v>
      </c>
      <c r="AA102" s="305">
        <v>2.721994542498879E-2</v>
      </c>
      <c r="AB102" s="305">
        <v>2.3899952081455997E-2</v>
      </c>
      <c r="AC102" s="305">
        <v>1.9119961665164796E-2</v>
      </c>
      <c r="AD102" s="305">
        <v>1.4339971248873597E-2</v>
      </c>
      <c r="AE102" s="305">
        <v>9.5599808325823963E-3</v>
      </c>
      <c r="AF102" s="305">
        <v>4.7799904162911981E-3</v>
      </c>
      <c r="AG102" s="305">
        <v>0</v>
      </c>
      <c r="AH102" s="305">
        <v>0</v>
      </c>
      <c r="AI102" s="305">
        <v>0</v>
      </c>
      <c r="AJ102" s="305">
        <v>0</v>
      </c>
      <c r="AK102" s="305">
        <v>0</v>
      </c>
      <c r="AL102" s="305">
        <v>0</v>
      </c>
    </row>
    <row r="103" spans="1:38" x14ac:dyDescent="0.35">
      <c r="A103" s="83" t="s">
        <v>375</v>
      </c>
      <c r="B103" s="207" t="s">
        <v>376</v>
      </c>
      <c r="E103" s="303">
        <f>E101*E102</f>
        <v>0</v>
      </c>
      <c r="F103" s="303">
        <f t="shared" ref="F103:AL103" si="8">F101*F102</f>
        <v>0</v>
      </c>
      <c r="G103" s="303">
        <f t="shared" si="8"/>
        <v>0</v>
      </c>
      <c r="H103" s="303">
        <f t="shared" si="8"/>
        <v>0</v>
      </c>
      <c r="I103" s="303">
        <f t="shared" si="8"/>
        <v>0</v>
      </c>
      <c r="J103" s="303">
        <f t="shared" si="8"/>
        <v>0</v>
      </c>
      <c r="K103" s="304">
        <f>K101*K102</f>
        <v>0</v>
      </c>
      <c r="L103" s="304">
        <f t="shared" si="8"/>
        <v>0</v>
      </c>
      <c r="M103" s="304">
        <f t="shared" si="8"/>
        <v>0</v>
      </c>
      <c r="N103" s="304">
        <f t="shared" si="8"/>
        <v>0</v>
      </c>
      <c r="O103" s="304">
        <f t="shared" si="8"/>
        <v>0</v>
      </c>
      <c r="P103" s="304">
        <f t="shared" si="8"/>
        <v>0</v>
      </c>
      <c r="Q103" s="304">
        <f t="shared" si="8"/>
        <v>0</v>
      </c>
      <c r="R103" s="304">
        <f t="shared" si="8"/>
        <v>0</v>
      </c>
      <c r="S103" s="304">
        <f t="shared" si="8"/>
        <v>0</v>
      </c>
      <c r="T103" s="304">
        <f t="shared" si="8"/>
        <v>0</v>
      </c>
      <c r="U103" s="304">
        <f t="shared" si="8"/>
        <v>0</v>
      </c>
      <c r="V103" s="304">
        <f t="shared" si="8"/>
        <v>0</v>
      </c>
      <c r="W103" s="304">
        <f t="shared" si="8"/>
        <v>0</v>
      </c>
      <c r="X103" s="304">
        <f t="shared" si="8"/>
        <v>0</v>
      </c>
      <c r="Y103" s="304">
        <f t="shared" si="8"/>
        <v>0</v>
      </c>
      <c r="Z103" s="304">
        <f t="shared" si="8"/>
        <v>0</v>
      </c>
      <c r="AA103" s="304">
        <f t="shared" si="8"/>
        <v>0</v>
      </c>
      <c r="AB103" s="304">
        <f t="shared" si="8"/>
        <v>0</v>
      </c>
      <c r="AC103" s="304">
        <f t="shared" si="8"/>
        <v>0</v>
      </c>
      <c r="AD103" s="304">
        <f t="shared" si="8"/>
        <v>0</v>
      </c>
      <c r="AE103" s="304">
        <f t="shared" si="8"/>
        <v>0</v>
      </c>
      <c r="AF103" s="304">
        <f t="shared" si="8"/>
        <v>0</v>
      </c>
      <c r="AG103" s="304">
        <f t="shared" si="8"/>
        <v>0</v>
      </c>
      <c r="AH103" s="304">
        <f t="shared" si="8"/>
        <v>0</v>
      </c>
      <c r="AI103" s="304">
        <f t="shared" si="8"/>
        <v>0</v>
      </c>
      <c r="AJ103" s="304">
        <f t="shared" si="8"/>
        <v>0</v>
      </c>
      <c r="AK103" s="304">
        <f t="shared" si="8"/>
        <v>0</v>
      </c>
      <c r="AL103" s="304">
        <f t="shared" si="8"/>
        <v>0</v>
      </c>
    </row>
    <row r="104" spans="1:38" x14ac:dyDescent="0.35">
      <c r="A104" s="83"/>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row>
    <row r="105" spans="1:38" ht="18.5" x14ac:dyDescent="0.45">
      <c r="A105" s="83"/>
      <c r="B105" s="51" t="s">
        <v>377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row>
    <row r="106" spans="1:38" x14ac:dyDescent="0.35">
      <c r="A106" s="83"/>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row>
    <row r="107" spans="1:38" x14ac:dyDescent="0.35">
      <c r="A107" s="83" t="s">
        <v>378</v>
      </c>
      <c r="B107" s="207" t="s">
        <v>379</v>
      </c>
      <c r="E107" s="303">
        <f>E95-E103</f>
        <v>0</v>
      </c>
      <c r="F107" s="303">
        <f t="shared" ref="F107:AL107" si="9">F95-F103</f>
        <v>0</v>
      </c>
      <c r="G107" s="303">
        <f t="shared" si="9"/>
        <v>0</v>
      </c>
      <c r="H107" s="303">
        <f t="shared" si="9"/>
        <v>0</v>
      </c>
      <c r="I107" s="303">
        <f t="shared" si="9"/>
        <v>0</v>
      </c>
      <c r="J107" s="303">
        <f t="shared" si="9"/>
        <v>0</v>
      </c>
      <c r="K107" s="304">
        <f t="shared" si="9"/>
        <v>0.52143123363584898</v>
      </c>
      <c r="L107" s="304">
        <f t="shared" si="9"/>
        <v>0.53901917412121858</v>
      </c>
      <c r="M107" s="304">
        <f t="shared" si="9"/>
        <v>0.23793556124521553</v>
      </c>
      <c r="N107" s="304">
        <f t="shared" si="9"/>
        <v>0.1985944390366208</v>
      </c>
      <c r="O107" s="304">
        <f t="shared" si="9"/>
        <v>7.5297455575766836E-2</v>
      </c>
      <c r="P107" s="304">
        <f t="shared" si="9"/>
        <v>0.12008326320577049</v>
      </c>
      <c r="Q107" s="304">
        <f t="shared" si="9"/>
        <v>0.12381031447718932</v>
      </c>
      <c r="R107" s="304">
        <f t="shared" si="9"/>
        <v>0.20912317338722947</v>
      </c>
      <c r="S107" s="304">
        <f t="shared" si="9"/>
        <v>0.20375570300650594</v>
      </c>
      <c r="T107" s="304">
        <f t="shared" si="9"/>
        <v>0.1537046872390509</v>
      </c>
      <c r="U107" s="304">
        <f t="shared" si="9"/>
        <v>0.16065465604609247</v>
      </c>
      <c r="V107" s="304">
        <f t="shared" si="9"/>
        <v>0.14684556514775754</v>
      </c>
      <c r="W107" s="304">
        <f t="shared" si="9"/>
        <v>0.13708400966227055</v>
      </c>
      <c r="X107" s="304">
        <f t="shared" si="9"/>
        <v>9.9953915679961369E-2</v>
      </c>
      <c r="Y107" s="304">
        <f t="shared" si="9"/>
        <v>7.161886134374143E-2</v>
      </c>
      <c r="Z107" s="304">
        <f t="shared" si="9"/>
        <v>7.5896541108876392E-2</v>
      </c>
      <c r="AA107" s="304">
        <f t="shared" si="9"/>
        <v>8.7655157669127015E-2</v>
      </c>
      <c r="AB107" s="304">
        <f t="shared" si="9"/>
        <v>7.4482112202107875E-2</v>
      </c>
      <c r="AC107" s="304">
        <f t="shared" si="9"/>
        <v>5.1756342381298531E-2</v>
      </c>
      <c r="AD107" s="304">
        <f t="shared" si="9"/>
        <v>0.15774388568334285</v>
      </c>
      <c r="AE107" s="304">
        <f t="shared" si="9"/>
        <v>0.16821599881097676</v>
      </c>
      <c r="AF107" s="304">
        <f t="shared" si="9"/>
        <v>0.16920633988317851</v>
      </c>
      <c r="AG107" s="304">
        <f t="shared" si="9"/>
        <v>0.1624069756934047</v>
      </c>
      <c r="AH107" s="304">
        <f t="shared" si="9"/>
        <v>0.16342782080242038</v>
      </c>
      <c r="AI107" s="304">
        <f t="shared" si="9"/>
        <v>0.18940080713191626</v>
      </c>
      <c r="AJ107" s="304">
        <f t="shared" si="9"/>
        <v>0.23194151333695656</v>
      </c>
      <c r="AK107" s="304">
        <f t="shared" si="9"/>
        <v>0.23407995833325382</v>
      </c>
      <c r="AL107" s="304">
        <f t="shared" si="9"/>
        <v>0.29144504074205457</v>
      </c>
    </row>
    <row r="108" spans="1:38" x14ac:dyDescent="0.35">
      <c r="A108" s="83"/>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row>
    <row r="109" spans="1:38" ht="22.5" customHeight="1" x14ac:dyDescent="0.45">
      <c r="A109" s="83"/>
      <c r="B109" s="51" t="s">
        <v>380</v>
      </c>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row>
    <row r="110" spans="1:38" x14ac:dyDescent="0.35">
      <c r="A110" s="83"/>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row>
    <row r="111" spans="1:38" x14ac:dyDescent="0.35">
      <c r="A111" s="83"/>
      <c r="B111" s="8"/>
      <c r="D111" s="8"/>
      <c r="E111" s="53" t="s">
        <v>200</v>
      </c>
      <c r="F111" s="53" t="s">
        <v>201</v>
      </c>
      <c r="G111" s="53" t="s">
        <v>148</v>
      </c>
      <c r="H111" s="53" t="s">
        <v>41</v>
      </c>
      <c r="I111" s="53" t="s">
        <v>42</v>
      </c>
      <c r="J111" s="53" t="s">
        <v>43</v>
      </c>
      <c r="K111" s="397" t="s">
        <v>44</v>
      </c>
      <c r="L111" s="397" t="s">
        <v>45</v>
      </c>
      <c r="M111" s="397" t="s">
        <v>46</v>
      </c>
      <c r="N111" s="397" t="s">
        <v>47</v>
      </c>
      <c r="O111" s="397" t="s">
        <v>48</v>
      </c>
      <c r="P111" s="397" t="s">
        <v>49</v>
      </c>
      <c r="Q111" s="397" t="s">
        <v>50</v>
      </c>
      <c r="R111" s="397" t="s">
        <v>51</v>
      </c>
      <c r="S111" s="397" t="s">
        <v>52</v>
      </c>
      <c r="T111" s="397" t="s">
        <v>53</v>
      </c>
      <c r="U111" s="397" t="s">
        <v>54</v>
      </c>
      <c r="V111" s="397" t="s">
        <v>55</v>
      </c>
      <c r="W111" s="397" t="s">
        <v>56</v>
      </c>
      <c r="X111" s="397" t="s">
        <v>57</v>
      </c>
      <c r="Y111" s="397" t="s">
        <v>58</v>
      </c>
      <c r="Z111" s="397" t="s">
        <v>59</v>
      </c>
      <c r="AA111" s="397" t="s">
        <v>60</v>
      </c>
      <c r="AB111" s="397" t="s">
        <v>61</v>
      </c>
      <c r="AC111" s="397" t="s">
        <v>62</v>
      </c>
      <c r="AD111" s="397" t="s">
        <v>63</v>
      </c>
      <c r="AE111" s="397" t="s">
        <v>64</v>
      </c>
      <c r="AF111" s="397" t="s">
        <v>65</v>
      </c>
      <c r="AG111" s="397" t="s">
        <v>66</v>
      </c>
      <c r="AH111" s="397" t="s">
        <v>67</v>
      </c>
      <c r="AI111" s="397" t="s">
        <v>68</v>
      </c>
      <c r="AJ111" s="397" t="s">
        <v>69</v>
      </c>
      <c r="AK111" s="397" t="s">
        <v>70</v>
      </c>
      <c r="AL111" s="397" t="s">
        <v>71</v>
      </c>
    </row>
    <row r="112" spans="1:38" x14ac:dyDescent="0.35">
      <c r="A112" s="83">
        <v>9</v>
      </c>
      <c r="B112" s="111" t="s">
        <v>381</v>
      </c>
      <c r="C112" s="101"/>
      <c r="D112" s="158"/>
      <c r="E112" s="139"/>
      <c r="F112" s="139"/>
      <c r="G112" s="139"/>
      <c r="H112" s="139"/>
      <c r="I112" s="139"/>
      <c r="J112" s="139"/>
      <c r="K112" s="398">
        <v>5.5062318003246416E-2</v>
      </c>
      <c r="L112" s="398">
        <v>7.0763647646091124E-2</v>
      </c>
      <c r="M112" s="398">
        <v>8.8779973929950753E-2</v>
      </c>
      <c r="N112" s="398">
        <v>0.10916653495947551</v>
      </c>
      <c r="O112" s="398">
        <v>0.13255064685698845</v>
      </c>
      <c r="P112" s="398">
        <v>0.15670995423474895</v>
      </c>
      <c r="Q112" s="398">
        <v>0.18319004367520275</v>
      </c>
      <c r="R112" s="398">
        <v>0.21144383578482315</v>
      </c>
      <c r="S112" s="398">
        <v>0.24057255169770633</v>
      </c>
      <c r="T112" s="398">
        <v>0.26164328143191923</v>
      </c>
      <c r="U112" s="398">
        <v>0.28004883976977429</v>
      </c>
      <c r="V112" s="398">
        <v>0.29582283336720028</v>
      </c>
      <c r="W112" s="398">
        <v>0.30912977803090536</v>
      </c>
      <c r="X112" s="398">
        <v>0.32020486709580365</v>
      </c>
      <c r="Y112" s="398">
        <v>0.32931077554927474</v>
      </c>
      <c r="Z112" s="398">
        <v>0.33670984626789957</v>
      </c>
      <c r="AA112" s="398">
        <v>0.34264807123607305</v>
      </c>
      <c r="AB112" s="398">
        <v>0.34734721297600279</v>
      </c>
      <c r="AC112" s="398">
        <v>0.35100209547218886</v>
      </c>
      <c r="AD112" s="398">
        <v>0.35378092295562019</v>
      </c>
      <c r="AE112" s="398">
        <v>0.35582720160980896</v>
      </c>
      <c r="AF112" s="398">
        <v>0.35726237455712995</v>
      </c>
      <c r="AG112" s="398">
        <v>0.35818864733196293</v>
      </c>
      <c r="AH112" s="398">
        <v>0.35869171781414844</v>
      </c>
      <c r="AI112" s="398">
        <v>0.35884327018595974</v>
      </c>
      <c r="AJ112" s="398">
        <v>0.35870317797487794</v>
      </c>
      <c r="AK112" s="398">
        <v>0.35832140887053682</v>
      </c>
      <c r="AL112" s="398">
        <v>0.35773964862278174</v>
      </c>
    </row>
    <row r="113" spans="1:38" x14ac:dyDescent="0.35">
      <c r="A113" s="83">
        <v>10</v>
      </c>
      <c r="B113" s="111" t="s">
        <v>382</v>
      </c>
      <c r="C113" s="101"/>
      <c r="D113" s="158"/>
      <c r="E113" s="139"/>
      <c r="F113" s="139"/>
      <c r="G113" s="139"/>
      <c r="H113" s="139"/>
      <c r="I113" s="139"/>
      <c r="J113" s="139"/>
      <c r="K113" s="398">
        <v>9.509017068868501E-3</v>
      </c>
      <c r="L113" s="398">
        <v>7.4583667261495226E-3</v>
      </c>
      <c r="M113" s="398">
        <v>8.970680293639231E-3</v>
      </c>
      <c r="N113" s="398">
        <v>1.0549517330027035E-2</v>
      </c>
      <c r="O113" s="398">
        <v>1.1049659206290698E-2</v>
      </c>
      <c r="P113" s="398">
        <v>1.0960372622892983E-2</v>
      </c>
      <c r="Q113" s="398">
        <v>1.1390152186521176E-2</v>
      </c>
      <c r="R113" s="398">
        <v>1.1487236795259368E-2</v>
      </c>
      <c r="S113" s="398">
        <v>1.1966102473179183E-2</v>
      </c>
      <c r="T113" s="398">
        <v>1.180064525183264E-2</v>
      </c>
      <c r="U113" s="398">
        <v>1.1317731743073505E-2</v>
      </c>
      <c r="V113" s="398">
        <v>1.0553257195508887E-2</v>
      </c>
      <c r="W113" s="398">
        <v>9.5473245025940751E-3</v>
      </c>
      <c r="X113" s="398">
        <v>9.1248455195225234E-3</v>
      </c>
      <c r="Y113" s="398">
        <v>8.5895888669997381E-3</v>
      </c>
      <c r="Z113" s="398">
        <v>7.9613112915647294E-3</v>
      </c>
      <c r="AA113" s="398">
        <v>7.2571408504185841E-3</v>
      </c>
      <c r="AB113" s="398">
        <v>6.491565750315338E-3</v>
      </c>
      <c r="AC113" s="398">
        <v>5.2739166619519646E-3</v>
      </c>
      <c r="AD113" s="398">
        <v>4.006420982206548E-3</v>
      </c>
      <c r="AE113" s="398">
        <v>2.6995846113471627E-3</v>
      </c>
      <c r="AF113" s="398">
        <v>1.3618573053288893E-3</v>
      </c>
      <c r="AG113" s="398">
        <v>0</v>
      </c>
      <c r="AH113" s="398">
        <v>0</v>
      </c>
      <c r="AI113" s="398">
        <v>0</v>
      </c>
      <c r="AJ113" s="398">
        <v>0</v>
      </c>
      <c r="AK113" s="398">
        <v>0</v>
      </c>
      <c r="AL113" s="398">
        <v>0</v>
      </c>
    </row>
    <row r="114" spans="1:38" x14ac:dyDescent="0.35">
      <c r="A114" s="83"/>
      <c r="B114" s="307"/>
      <c r="C114" s="307"/>
      <c r="D114" s="307"/>
      <c r="E114" s="307"/>
      <c r="F114" s="307"/>
      <c r="G114" s="307"/>
      <c r="H114" s="307"/>
      <c r="I114" s="307"/>
      <c r="J114" s="307"/>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row>
    <row r="115" spans="1:38" x14ac:dyDescent="0.35">
      <c r="A115" s="83">
        <v>11</v>
      </c>
      <c r="B115" s="408" t="s">
        <v>383</v>
      </c>
      <c r="C115" s="409"/>
      <c r="D115" s="410"/>
      <c r="E115" s="139"/>
      <c r="F115" s="139"/>
      <c r="G115" s="139"/>
      <c r="H115" s="139"/>
      <c r="I115" s="139"/>
      <c r="J115" s="139"/>
      <c r="K115" s="398">
        <v>8.4737214458127999E-3</v>
      </c>
      <c r="L115" s="398">
        <v>1.4694800185749243E-2</v>
      </c>
      <c r="M115" s="398">
        <v>9.7782792242111505E-2</v>
      </c>
      <c r="N115" s="398">
        <v>0.15843575762810552</v>
      </c>
      <c r="O115" s="398">
        <v>0.23789902705073168</v>
      </c>
      <c r="P115" s="398">
        <v>0.3328072592203779</v>
      </c>
      <c r="Q115" s="398">
        <v>0.43263427707008234</v>
      </c>
      <c r="R115" s="398">
        <v>0.53494159799562202</v>
      </c>
      <c r="S115" s="398">
        <v>0.66311464799992692</v>
      </c>
      <c r="T115" s="398">
        <v>0.78931124058081847</v>
      </c>
      <c r="U115" s="398">
        <v>0.99686376118084719</v>
      </c>
      <c r="V115" s="398">
        <v>1.1847326315253479</v>
      </c>
      <c r="W115" s="398">
        <v>1.3767666195350063</v>
      </c>
      <c r="X115" s="398">
        <v>1.5695455977077741</v>
      </c>
      <c r="Y115" s="398">
        <v>1.7714630071775503</v>
      </c>
      <c r="Z115" s="398">
        <v>1.9834133066669546</v>
      </c>
      <c r="AA115" s="398">
        <v>2.2064640130993971</v>
      </c>
      <c r="AB115" s="398">
        <v>2.4416994975253359</v>
      </c>
      <c r="AC115" s="398">
        <v>2.6901023395847852</v>
      </c>
      <c r="AD115" s="398">
        <v>2.9524714189249104</v>
      </c>
      <c r="AE115" s="398">
        <v>3.2293716321623842</v>
      </c>
      <c r="AF115" s="398">
        <v>3.5211087531323462</v>
      </c>
      <c r="AG115" s="398">
        <v>3.8277231789240687</v>
      </c>
      <c r="AH115" s="398">
        <v>4.1489972236881707</v>
      </c>
      <c r="AI115" s="398">
        <v>4.4844717140223889</v>
      </c>
      <c r="AJ115" s="398">
        <v>4.833468648089438</v>
      </c>
      <c r="AK115" s="398">
        <v>5.1951175104577487</v>
      </c>
      <c r="AL115" s="398">
        <v>5.5683834750795782</v>
      </c>
    </row>
    <row r="116" spans="1:38" x14ac:dyDescent="0.35">
      <c r="A116" s="83">
        <v>12</v>
      </c>
      <c r="B116" s="408" t="s">
        <v>384</v>
      </c>
      <c r="C116" s="409"/>
      <c r="D116" s="410"/>
      <c r="E116" s="139"/>
      <c r="F116" s="139"/>
      <c r="G116" s="139"/>
      <c r="H116" s="139"/>
      <c r="I116" s="139"/>
      <c r="J116" s="139"/>
      <c r="K116" s="398">
        <v>5.8455420313129301E-5</v>
      </c>
      <c r="L116" s="398">
        <v>6.1868085192124362E-5</v>
      </c>
      <c r="M116" s="398">
        <v>3.9467740860066238E-4</v>
      </c>
      <c r="N116" s="398">
        <v>6.1159754950462439E-4</v>
      </c>
      <c r="O116" s="398">
        <v>7.9218965281507348E-4</v>
      </c>
      <c r="P116" s="398">
        <v>9.298031078651633E-4</v>
      </c>
      <c r="Q116" s="398">
        <v>1.0745287826919921E-3</v>
      </c>
      <c r="R116" s="398">
        <v>1.1609042017038753E-3</v>
      </c>
      <c r="S116" s="398">
        <v>1.3175427994415786E-3</v>
      </c>
      <c r="T116" s="398">
        <v>1.4220469091358998E-3</v>
      </c>
      <c r="U116" s="398">
        <v>1.6092773324874895E-3</v>
      </c>
      <c r="V116" s="398">
        <v>1.6882806704332373E-3</v>
      </c>
      <c r="W116" s="398">
        <v>1.6985198908051804E-3</v>
      </c>
      <c r="X116" s="398">
        <v>1.7866562232446812E-3</v>
      </c>
      <c r="Y116" s="398">
        <v>1.8457292320106762E-3</v>
      </c>
      <c r="Z116" s="398">
        <v>1.8733178828181092E-3</v>
      </c>
      <c r="AA116" s="398">
        <v>1.8667388961001441E-3</v>
      </c>
      <c r="AB116" s="398">
        <v>1.8228348494317124E-3</v>
      </c>
      <c r="AC116" s="398">
        <v>1.6145883824246526E-3</v>
      </c>
      <c r="AD116" s="398">
        <v>1.335602860930721E-3</v>
      </c>
      <c r="AE116" s="398">
        <v>9.7869031834441913E-4</v>
      </c>
      <c r="AF116" s="398">
        <v>5.3615854351033582E-4</v>
      </c>
      <c r="AG116" s="398">
        <v>0</v>
      </c>
      <c r="AH116" s="398">
        <v>0</v>
      </c>
      <c r="AI116" s="398">
        <v>0</v>
      </c>
      <c r="AJ116" s="398">
        <v>0</v>
      </c>
      <c r="AK116" s="398">
        <v>0</v>
      </c>
      <c r="AL116" s="398">
        <v>0</v>
      </c>
    </row>
    <row r="117" spans="1:38" x14ac:dyDescent="0.35">
      <c r="A117" s="83"/>
    </row>
    <row r="118" spans="1:38" x14ac:dyDescent="0.35">
      <c r="A118" s="83"/>
    </row>
    <row r="119" spans="1:38" x14ac:dyDescent="0.35">
      <c r="A119" s="83"/>
    </row>
    <row r="120" spans="1:38" x14ac:dyDescent="0.35">
      <c r="A120" s="83"/>
    </row>
    <row r="121" spans="1:38" x14ac:dyDescent="0.35">
      <c r="A121" s="83"/>
    </row>
    <row r="122" spans="1:38" x14ac:dyDescent="0.35">
      <c r="A122" s="83"/>
    </row>
    <row r="123" spans="1:38" x14ac:dyDescent="0.35">
      <c r="A123" s="83"/>
    </row>
    <row r="124" spans="1:38" x14ac:dyDescent="0.35">
      <c r="A124" s="83"/>
    </row>
    <row r="125" spans="1:38" x14ac:dyDescent="0.35">
      <c r="A125" s="83"/>
    </row>
    <row r="126" spans="1:38" x14ac:dyDescent="0.35">
      <c r="A126" s="83"/>
    </row>
    <row r="127" spans="1:38" x14ac:dyDescent="0.35">
      <c r="A127" s="83"/>
    </row>
    <row r="128" spans="1:38" x14ac:dyDescent="0.35">
      <c r="A128" s="83"/>
    </row>
    <row r="129" spans="1:1" x14ac:dyDescent="0.35">
      <c r="A129" s="83"/>
    </row>
    <row r="130" spans="1:1" x14ac:dyDescent="0.35">
      <c r="A130" s="83"/>
    </row>
    <row r="131" spans="1:1" x14ac:dyDescent="0.35">
      <c r="A131" s="83"/>
    </row>
    <row r="132" spans="1:1" x14ac:dyDescent="0.35">
      <c r="A132" s="83"/>
    </row>
    <row r="133" spans="1:1" x14ac:dyDescent="0.35">
      <c r="A133" s="83"/>
    </row>
    <row r="134" spans="1:1" x14ac:dyDescent="0.35">
      <c r="A134" s="83"/>
    </row>
    <row r="135" spans="1:1" x14ac:dyDescent="0.35">
      <c r="A135" s="83"/>
    </row>
    <row r="136" spans="1:1" x14ac:dyDescent="0.35">
      <c r="A136" s="83"/>
    </row>
    <row r="137" spans="1:1" x14ac:dyDescent="0.35">
      <c r="A137" s="83"/>
    </row>
    <row r="138" spans="1:1" x14ac:dyDescent="0.35">
      <c r="A138" s="83"/>
    </row>
    <row r="139" spans="1:1" x14ac:dyDescent="0.35">
      <c r="A139" s="83"/>
    </row>
    <row r="140" spans="1:1" x14ac:dyDescent="0.35">
      <c r="A140" s="83"/>
    </row>
    <row r="141" spans="1:1" x14ac:dyDescent="0.35">
      <c r="A141" s="83"/>
    </row>
    <row r="142" spans="1:1" x14ac:dyDescent="0.35">
      <c r="A142" s="83"/>
    </row>
    <row r="143" spans="1:1" x14ac:dyDescent="0.35">
      <c r="A143" s="83"/>
    </row>
    <row r="144" spans="1:1" x14ac:dyDescent="0.35">
      <c r="A144" s="83"/>
    </row>
    <row r="145" spans="1:1" x14ac:dyDescent="0.35">
      <c r="A145" s="83"/>
    </row>
    <row r="146" spans="1:1" x14ac:dyDescent="0.35">
      <c r="A146" s="83"/>
    </row>
    <row r="147" spans="1:1" x14ac:dyDescent="0.35">
      <c r="A147" s="83"/>
    </row>
    <row r="148" spans="1:1" x14ac:dyDescent="0.35">
      <c r="A148" s="83"/>
    </row>
    <row r="149" spans="1:1" x14ac:dyDescent="0.35">
      <c r="A149" s="83"/>
    </row>
    <row r="150" spans="1:1" x14ac:dyDescent="0.35">
      <c r="A150" s="83"/>
    </row>
    <row r="151" spans="1:1" x14ac:dyDescent="0.35">
      <c r="A151" s="83"/>
    </row>
    <row r="152" spans="1:1" x14ac:dyDescent="0.35">
      <c r="A152" s="83"/>
    </row>
    <row r="153" spans="1:1" x14ac:dyDescent="0.35">
      <c r="A153" s="83"/>
    </row>
    <row r="154" spans="1:1" x14ac:dyDescent="0.35">
      <c r="A154" s="83"/>
    </row>
  </sheetData>
  <dataConsolidate/>
  <mergeCells count="2">
    <mergeCell ref="B115:D115"/>
    <mergeCell ref="B116:D116"/>
  </mergeCells>
  <printOptions horizontalCentered="1"/>
  <pageMargins left="0.25" right="0.25" top="0.75" bottom="0.75" header="0.3" footer="0.3"/>
  <pageSetup scale="19" pageOrder="overThenDown"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B8BE8-A70F-4FC5-83CD-37BF6E23A036}">
  <sheetPr>
    <tabColor theme="9" tint="0.39997558519241921"/>
    <pageSetUpPr fitToPage="1"/>
  </sheetPr>
  <dimension ref="A1:U36"/>
  <sheetViews>
    <sheetView showGridLines="0" view="pageBreakPreview" zoomScaleNormal="55" zoomScaleSheetLayoutView="100" workbookViewId="0">
      <selection activeCell="C23" sqref="C23"/>
    </sheetView>
  </sheetViews>
  <sheetFormatPr defaultColWidth="10.26953125" defaultRowHeight="15.5" x14ac:dyDescent="0.35"/>
  <cols>
    <col min="1" max="1" width="10.26953125" style="160"/>
    <col min="2" max="2" width="92" style="28" customWidth="1"/>
    <col min="3" max="3" width="21.81640625" style="28" customWidth="1"/>
    <col min="4" max="5" width="11.1796875" style="28" customWidth="1"/>
    <col min="6" max="10" width="11.1796875" style="29" customWidth="1"/>
    <col min="11" max="12" width="12.453125" style="29" bestFit="1" customWidth="1"/>
    <col min="13" max="13" width="11.1796875" style="29" customWidth="1"/>
    <col min="14" max="16" width="12.453125" style="29" bestFit="1" customWidth="1"/>
    <col min="17" max="17" width="10.54296875" style="29" customWidth="1"/>
    <col min="18" max="20" width="10.54296875" style="27" customWidth="1"/>
    <col min="21" max="21" width="12.54296875" style="27" customWidth="1"/>
    <col min="22" max="133" width="8.1796875" style="27" customWidth="1"/>
    <col min="134" max="16384" width="10.26953125" style="27"/>
  </cols>
  <sheetData>
    <row r="1" spans="1:20" x14ac:dyDescent="0.35">
      <c r="B1" s="8" t="s">
        <v>7</v>
      </c>
      <c r="P1" s="27"/>
      <c r="Q1" s="27"/>
    </row>
    <row r="2" spans="1:20" x14ac:dyDescent="0.35">
      <c r="B2" s="8" t="s">
        <v>8</v>
      </c>
      <c r="P2" s="27"/>
      <c r="Q2" s="27"/>
    </row>
    <row r="3" spans="1:20" s="30" customFormat="1" x14ac:dyDescent="0.35">
      <c r="A3" s="160"/>
      <c r="B3" s="12" t="s">
        <v>9</v>
      </c>
      <c r="C3" s="32"/>
      <c r="D3" s="32"/>
      <c r="E3" s="32"/>
    </row>
    <row r="4" spans="1:20" s="30" customFormat="1" x14ac:dyDescent="0.35">
      <c r="A4" s="160"/>
      <c r="B4" s="33" t="s">
        <v>385</v>
      </c>
      <c r="C4" s="34"/>
      <c r="D4" s="34"/>
      <c r="E4" s="34"/>
    </row>
    <row r="5" spans="1:20" s="30" customFormat="1" x14ac:dyDescent="0.35">
      <c r="A5" s="160"/>
      <c r="B5" s="14" t="s">
        <v>386</v>
      </c>
      <c r="C5" s="34"/>
      <c r="D5" s="34"/>
      <c r="E5" s="34"/>
    </row>
    <row r="6" spans="1:20" s="30" customFormat="1" x14ac:dyDescent="0.35">
      <c r="A6" s="160"/>
      <c r="B6" s="34"/>
      <c r="C6" s="404"/>
      <c r="D6" s="34"/>
      <c r="E6" s="34"/>
    </row>
    <row r="7" spans="1:20" s="30" customFormat="1" ht="15.75" customHeight="1" x14ac:dyDescent="0.35">
      <c r="A7" s="160"/>
      <c r="B7" s="35" t="s">
        <v>414</v>
      </c>
      <c r="C7" s="404"/>
      <c r="D7" s="28"/>
      <c r="E7" s="28"/>
      <c r="F7" s="37"/>
      <c r="I7" s="38"/>
      <c r="J7" s="38"/>
      <c r="K7" s="38"/>
      <c r="L7" s="38"/>
      <c r="M7" s="38"/>
      <c r="N7" s="38"/>
      <c r="O7" s="38"/>
      <c r="P7" s="38"/>
      <c r="Q7" s="38"/>
    </row>
    <row r="8" spans="1:20" s="30" customFormat="1" x14ac:dyDescent="0.35">
      <c r="A8" s="160"/>
      <c r="B8" s="8"/>
      <c r="C8" s="36" t="s">
        <v>387</v>
      </c>
      <c r="D8" s="12" t="s">
        <v>209</v>
      </c>
      <c r="E8" s="8"/>
      <c r="F8" s="39"/>
      <c r="G8" s="39"/>
      <c r="H8" s="39"/>
      <c r="I8" s="39"/>
      <c r="J8" s="45"/>
      <c r="K8" s="44"/>
      <c r="L8" s="44"/>
      <c r="M8" s="44"/>
      <c r="N8" s="44"/>
      <c r="O8" s="44"/>
      <c r="P8" s="44"/>
      <c r="Q8" s="44"/>
      <c r="R8" s="45"/>
      <c r="S8" s="45"/>
      <c r="T8" s="45"/>
    </row>
    <row r="9" spans="1:20" s="30" customFormat="1" x14ac:dyDescent="0.35">
      <c r="A9" s="160"/>
      <c r="B9" s="28"/>
      <c r="C9" s="36" t="s">
        <v>388</v>
      </c>
      <c r="D9" s="420" t="s">
        <v>389</v>
      </c>
      <c r="E9" s="420"/>
      <c r="F9" s="421"/>
      <c r="G9" s="421"/>
      <c r="H9" s="31"/>
      <c r="I9" s="422" t="s">
        <v>390</v>
      </c>
      <c r="J9" s="422"/>
      <c r="K9" s="422"/>
      <c r="L9" s="422"/>
      <c r="M9" s="308"/>
      <c r="N9" s="423" t="s">
        <v>391</v>
      </c>
      <c r="O9" s="424"/>
      <c r="P9" s="424"/>
      <c r="Q9" s="44"/>
      <c r="R9" s="422" t="s">
        <v>392</v>
      </c>
      <c r="S9" s="425"/>
      <c r="T9" s="425"/>
    </row>
    <row r="10" spans="1:20" s="50" customFormat="1" ht="18.5" x14ac:dyDescent="0.45">
      <c r="A10" s="161"/>
      <c r="B10" s="51" t="s">
        <v>393</v>
      </c>
      <c r="C10" s="52"/>
      <c r="D10" s="53" t="s">
        <v>200</v>
      </c>
      <c r="E10" s="53" t="s">
        <v>201</v>
      </c>
      <c r="F10" s="53">
        <v>2019</v>
      </c>
      <c r="G10" s="309" t="s">
        <v>41</v>
      </c>
      <c r="H10" s="310"/>
      <c r="I10" s="82" t="s">
        <v>42</v>
      </c>
      <c r="J10" s="53" t="s">
        <v>43</v>
      </c>
      <c r="K10" s="53" t="s">
        <v>44</v>
      </c>
      <c r="L10" s="309" t="s">
        <v>45</v>
      </c>
      <c r="M10" s="310"/>
      <c r="N10" s="82" t="s">
        <v>46</v>
      </c>
      <c r="O10" s="53" t="s">
        <v>47</v>
      </c>
      <c r="P10" s="309" t="s">
        <v>48</v>
      </c>
      <c r="Q10" s="310"/>
      <c r="R10" s="82" t="s">
        <v>49</v>
      </c>
      <c r="S10" s="53" t="s">
        <v>50</v>
      </c>
      <c r="T10" s="53" t="s">
        <v>51</v>
      </c>
    </row>
    <row r="11" spans="1:20" ht="15" customHeight="1" x14ac:dyDescent="0.35">
      <c r="A11" s="31">
        <v>1</v>
      </c>
      <c r="B11" s="8" t="s">
        <v>394</v>
      </c>
      <c r="C11" s="36"/>
      <c r="D11" s="311">
        <f>'EBT - Scenario 3'!E26</f>
        <v>0</v>
      </c>
      <c r="E11" s="311">
        <f>'EBT - Scenario 3'!F26</f>
        <v>0</v>
      </c>
      <c r="F11" s="311">
        <f>'EBT - Scenario 3'!G26</f>
        <v>0</v>
      </c>
      <c r="G11" s="311">
        <f>'EBT - Scenario 3'!H26</f>
        <v>0</v>
      </c>
      <c r="H11" s="312"/>
      <c r="I11" s="311">
        <f>'EBT - Scenario 3'!I26</f>
        <v>0</v>
      </c>
      <c r="J11" s="311">
        <f>'EBT - Scenario 3'!J26</f>
        <v>0</v>
      </c>
      <c r="K11" s="311">
        <f>'EBT - Scenario 3'!K26</f>
        <v>1029196.8006774902</v>
      </c>
      <c r="L11" s="311">
        <f>'EBT - Scenario 3'!L26</f>
        <v>1034932.6626116321</v>
      </c>
      <c r="M11" s="312"/>
      <c r="N11" s="313">
        <f>'EBT - Scenario 3'!M26</f>
        <v>1126064.3299694436</v>
      </c>
      <c r="O11" s="313">
        <f>'EBT - Scenario 3'!N26</f>
        <v>1138462.679162225</v>
      </c>
      <c r="P11" s="313">
        <f>'EBT - Scenario 3'!O26</f>
        <v>1153458.0790516052</v>
      </c>
      <c r="Q11" s="314"/>
      <c r="R11" s="313">
        <f>'EBT - Scenario 3'!P26</f>
        <v>1172008.6171048917</v>
      </c>
      <c r="S11" s="313">
        <f>'EBT - Scenario 3'!Q26</f>
        <v>1192179.0823158487</v>
      </c>
      <c r="T11" s="313">
        <f>'EBT - Scenario 3'!R26</f>
        <v>1214954.0790703094</v>
      </c>
    </row>
    <row r="12" spans="1:20" ht="15" customHeight="1" x14ac:dyDescent="0.35">
      <c r="A12" s="31">
        <v>2</v>
      </c>
      <c r="B12" s="8" t="s">
        <v>395</v>
      </c>
      <c r="C12" s="8"/>
      <c r="D12" s="102">
        <v>0</v>
      </c>
      <c r="E12" s="102">
        <v>0</v>
      </c>
      <c r="F12" s="88">
        <v>0</v>
      </c>
      <c r="G12" s="315">
        <v>0</v>
      </c>
      <c r="H12" s="312"/>
      <c r="I12" s="58">
        <v>0</v>
      </c>
      <c r="J12" s="88">
        <v>0</v>
      </c>
      <c r="K12" s="88">
        <v>0</v>
      </c>
      <c r="L12" s="315">
        <v>0</v>
      </c>
      <c r="M12" s="312"/>
      <c r="N12" s="58">
        <v>0</v>
      </c>
      <c r="O12" s="88">
        <v>0</v>
      </c>
      <c r="P12" s="315">
        <v>0</v>
      </c>
      <c r="Q12" s="314"/>
      <c r="R12" s="316">
        <v>0</v>
      </c>
      <c r="S12" s="88">
        <v>0</v>
      </c>
      <c r="T12" s="88">
        <v>0</v>
      </c>
    </row>
    <row r="13" spans="1:20" x14ac:dyDescent="0.35">
      <c r="A13" s="31">
        <v>3</v>
      </c>
      <c r="B13" s="8" t="s">
        <v>396</v>
      </c>
      <c r="C13" s="8"/>
      <c r="D13" s="317">
        <v>0.27</v>
      </c>
      <c r="E13" s="317">
        <v>0.28999999999999998</v>
      </c>
      <c r="F13" s="318">
        <v>0.31</v>
      </c>
      <c r="G13" s="319">
        <v>0.33</v>
      </c>
      <c r="H13" s="320"/>
      <c r="I13" s="321">
        <v>0.35749999999999998</v>
      </c>
      <c r="J13" s="318">
        <v>0.38500000000000001</v>
      </c>
      <c r="K13" s="318">
        <v>0.41249999999999998</v>
      </c>
      <c r="L13" s="319">
        <v>0.44</v>
      </c>
      <c r="M13" s="320"/>
      <c r="N13" s="321">
        <v>0.46</v>
      </c>
      <c r="O13" s="318">
        <v>0.5</v>
      </c>
      <c r="P13" s="319">
        <v>0.52</v>
      </c>
      <c r="Q13" s="320"/>
      <c r="R13" s="321">
        <v>0.54669999999999996</v>
      </c>
      <c r="S13" s="318">
        <v>0.57330000000000003</v>
      </c>
      <c r="T13" s="318">
        <v>0.6</v>
      </c>
    </row>
    <row r="14" spans="1:20" x14ac:dyDescent="0.35">
      <c r="A14" s="31">
        <v>4</v>
      </c>
      <c r="B14" s="8" t="s">
        <v>397</v>
      </c>
      <c r="C14" s="8"/>
      <c r="D14" s="426">
        <f>((D11-D12)*D13)+((E11-E12)*E13)+((F11-F12)*F13)+((G11-G12)*G13)</f>
        <v>0</v>
      </c>
      <c r="E14" s="427"/>
      <c r="F14" s="427"/>
      <c r="G14" s="427"/>
      <c r="H14" s="322"/>
      <c r="I14" s="416">
        <f>((I11-I12)*I13)+((J11-J12)*J13)+((K11-K12)*K13)+((L11-L12)*L13)</f>
        <v>879914.05182858277</v>
      </c>
      <c r="J14" s="417"/>
      <c r="K14" s="417"/>
      <c r="L14" s="418"/>
      <c r="M14" s="322"/>
      <c r="N14" s="428">
        <f>(((N11-N12)*N13)+((O11-O12)*O13)+((P11-P12)*P13))</f>
        <v>1687019.1324738911</v>
      </c>
      <c r="O14" s="429"/>
      <c r="P14" s="429"/>
      <c r="Q14" s="322"/>
      <c r="R14" s="429">
        <f>(((R11-R12)*R13)+((S11-S12)*S13)+((T11-T12)*T13))</f>
        <v>2053185.8263051058</v>
      </c>
      <c r="S14" s="429"/>
      <c r="T14" s="430"/>
    </row>
    <row r="15" spans="1:20" x14ac:dyDescent="0.35">
      <c r="A15" s="31"/>
      <c r="B15" s="8"/>
      <c r="C15" s="8"/>
      <c r="D15" s="323"/>
      <c r="E15" s="324"/>
      <c r="F15" s="74"/>
      <c r="G15" s="74"/>
      <c r="H15" s="325"/>
      <c r="I15" s="74"/>
      <c r="J15" s="74"/>
      <c r="K15" s="74"/>
      <c r="L15" s="74"/>
      <c r="M15" s="325"/>
      <c r="N15" s="74"/>
      <c r="O15" s="74"/>
      <c r="P15" s="74"/>
      <c r="Q15" s="325"/>
      <c r="R15" s="74"/>
      <c r="S15" s="74"/>
      <c r="T15" s="326"/>
    </row>
    <row r="16" spans="1:20" ht="16" thickBot="1" x14ac:dyDescent="0.4">
      <c r="A16" s="31"/>
      <c r="B16" s="327" t="s">
        <v>398</v>
      </c>
      <c r="C16" s="8"/>
      <c r="D16" s="328"/>
      <c r="E16" s="329"/>
      <c r="F16" s="325"/>
      <c r="G16" s="325"/>
      <c r="H16" s="330"/>
      <c r="I16" s="325"/>
      <c r="J16" s="325"/>
      <c r="K16" s="325"/>
      <c r="L16" s="325"/>
      <c r="M16" s="325"/>
      <c r="N16" s="325"/>
      <c r="O16" s="325"/>
      <c r="P16" s="325"/>
      <c r="Q16" s="325"/>
      <c r="R16" s="325"/>
      <c r="S16" s="325"/>
      <c r="T16" s="331"/>
    </row>
    <row r="17" spans="1:21" ht="32.25" customHeight="1" thickBot="1" x14ac:dyDescent="0.4">
      <c r="A17" s="31">
        <v>5</v>
      </c>
      <c r="B17" s="8" t="s">
        <v>399</v>
      </c>
      <c r="C17" s="332">
        <v>0</v>
      </c>
      <c r="D17" s="333"/>
      <c r="E17" s="333"/>
      <c r="F17" s="330"/>
      <c r="G17" s="334"/>
      <c r="H17" s="335">
        <f>C17+SUM(D22:G22)</f>
        <v>0</v>
      </c>
      <c r="I17" s="336"/>
      <c r="J17" s="330"/>
      <c r="K17" s="330"/>
      <c r="L17" s="330"/>
      <c r="M17" s="335">
        <f>H17+SUM(I22:L22)</f>
        <v>0</v>
      </c>
      <c r="N17" s="330"/>
      <c r="O17" s="330"/>
      <c r="P17" s="330"/>
      <c r="Q17" s="335">
        <f>M17+SUM(N22:P22)</f>
        <v>0</v>
      </c>
      <c r="R17" s="330"/>
      <c r="S17" s="330"/>
      <c r="T17" s="334"/>
      <c r="U17" s="335">
        <f>Q17+SUM(R22:T22)</f>
        <v>0</v>
      </c>
    </row>
    <row r="18" spans="1:21" x14ac:dyDescent="0.35">
      <c r="A18" s="31">
        <v>6</v>
      </c>
      <c r="B18" s="8" t="s">
        <v>400</v>
      </c>
      <c r="C18" s="8"/>
      <c r="D18" s="337">
        <f>'EBT - Scenario 3'!E75+'EBT - Scenario 3'!E118+'EBT - Scenario 3'!E122</f>
        <v>0</v>
      </c>
      <c r="E18" s="337">
        <f>'EBT - Scenario 3'!F75+'EBT - Scenario 3'!F118+'EBT - Scenario 3'!F122</f>
        <v>0</v>
      </c>
      <c r="F18" s="337">
        <f>'EBT - Scenario 3'!G75+'EBT - Scenario 3'!G118+'EBT - Scenario 3'!G122</f>
        <v>0</v>
      </c>
      <c r="G18" s="337">
        <f>'EBT - Scenario 3'!H75+'EBT - Scenario 3'!H118+'EBT - Scenario 3'!H122</f>
        <v>0</v>
      </c>
      <c r="H18" s="338"/>
      <c r="I18" s="339">
        <f>'EBT - Scenario 3'!I75+'EBT - Scenario 3'!I118+'EBT - Scenario 3'!I122</f>
        <v>0</v>
      </c>
      <c r="J18" s="339">
        <f>'EBT - Scenario 3'!J75+'EBT - Scenario 3'!J118+'EBT - Scenario 3'!J122</f>
        <v>0</v>
      </c>
      <c r="K18" s="339">
        <f>'EBT - Scenario 3'!K75+'EBT - Scenario 3'!K118+'EBT - Scenario 3'!K122</f>
        <v>180386.53745502234</v>
      </c>
      <c r="L18" s="339">
        <f>'EBT - Scenario 3'!L75+'EBT - Scenario 3'!L118+'EBT - Scenario 3'!L122</f>
        <v>173039.95687514544</v>
      </c>
      <c r="M18" s="322"/>
      <c r="N18" s="311">
        <f>'EBT - Scenario 3'!M75+'EBT - Scenario 3'!M118+'EBT - Scenario 3'!M122</f>
        <v>735542.51334071159</v>
      </c>
      <c r="O18" s="311">
        <f>'EBT - Scenario 3'!N75+'EBT - Scenario 3'!N118+'EBT - Scenario 3'!N122</f>
        <v>743682.34544992447</v>
      </c>
      <c r="P18" s="311">
        <f>'EBT - Scenario 3'!O75+'EBT - Scenario 3'!O118+'EBT - Scenario 3'!O122</f>
        <v>1117718.2276174426</v>
      </c>
      <c r="Q18" s="322"/>
      <c r="R18" s="311">
        <f>'EBT - Scenario 3'!P75+'EBT - Scenario 3'!P118+'EBT - Scenario 3'!P122</f>
        <v>1085557.3911778629</v>
      </c>
      <c r="S18" s="311">
        <f>'EBT - Scenario 3'!Q75+'EBT - Scenario 3'!Q118+'EBT - Scenario 3'!Q122</f>
        <v>1105468.4458971024</v>
      </c>
      <c r="T18" s="311">
        <f>'EBT - Scenario 3'!R75+'EBT - Scenario 3'!R118+'EBT - Scenario 3'!R122</f>
        <v>1674809.3998905607</v>
      </c>
    </row>
    <row r="19" spans="1:21" x14ac:dyDescent="0.35">
      <c r="A19" s="31" t="s">
        <v>401</v>
      </c>
      <c r="B19" s="8" t="s">
        <v>402</v>
      </c>
      <c r="C19" s="8"/>
      <c r="D19" s="340"/>
      <c r="E19" s="340"/>
      <c r="F19" s="340"/>
      <c r="G19" s="340"/>
      <c r="H19" s="322"/>
      <c r="I19" s="340"/>
      <c r="J19" s="340"/>
      <c r="K19" s="340">
        <f>K18</f>
        <v>180386.53745502234</v>
      </c>
      <c r="L19" s="340">
        <f>L18</f>
        <v>173039.95687514544</v>
      </c>
      <c r="M19" s="322"/>
      <c r="N19" s="340">
        <f>N18</f>
        <v>735542.51334071159</v>
      </c>
      <c r="O19" s="340">
        <f t="shared" ref="O19:P19" si="0">O18</f>
        <v>743682.34544992447</v>
      </c>
      <c r="P19" s="340">
        <f t="shared" si="0"/>
        <v>1117718.2276174426</v>
      </c>
      <c r="Q19" s="322"/>
      <c r="R19" s="340">
        <f>R18</f>
        <v>1085557.3911778629</v>
      </c>
      <c r="S19" s="340">
        <f t="shared" ref="S19:T19" si="1">S18</f>
        <v>1105468.4458971024</v>
      </c>
      <c r="T19" s="340">
        <f t="shared" si="1"/>
        <v>1674809.3998905607</v>
      </c>
    </row>
    <row r="20" spans="1:21" x14ac:dyDescent="0.35">
      <c r="A20" s="31">
        <v>7</v>
      </c>
      <c r="B20" s="8" t="s">
        <v>403</v>
      </c>
      <c r="C20" s="8"/>
      <c r="D20" s="340"/>
      <c r="E20" s="340"/>
      <c r="F20" s="340"/>
      <c r="G20" s="340"/>
      <c r="H20" s="322"/>
      <c r="I20" s="340"/>
      <c r="J20" s="340"/>
      <c r="K20" s="340">
        <v>80000</v>
      </c>
      <c r="L20" s="340">
        <v>260000</v>
      </c>
      <c r="M20" s="322"/>
      <c r="N20" s="340">
        <v>70000</v>
      </c>
      <c r="O20" s="340">
        <v>70000</v>
      </c>
      <c r="P20" s="340">
        <v>70000</v>
      </c>
      <c r="Q20" s="322"/>
      <c r="R20" s="340">
        <v>70000</v>
      </c>
      <c r="S20" s="340">
        <v>70000</v>
      </c>
      <c r="T20" s="340">
        <v>70000</v>
      </c>
    </row>
    <row r="21" spans="1:21" x14ac:dyDescent="0.35">
      <c r="A21" s="31" t="s">
        <v>404</v>
      </c>
      <c r="B21" s="8" t="s">
        <v>405</v>
      </c>
      <c r="C21" s="8"/>
      <c r="D21" s="340"/>
      <c r="E21" s="340"/>
      <c r="F21" s="340"/>
      <c r="G21" s="340"/>
      <c r="H21" s="322"/>
      <c r="I21" s="340"/>
      <c r="J21" s="340"/>
      <c r="K21" s="340">
        <f>K20</f>
        <v>80000</v>
      </c>
      <c r="L21" s="340">
        <f>L20</f>
        <v>260000</v>
      </c>
      <c r="M21" s="322"/>
      <c r="N21" s="340">
        <f>N20</f>
        <v>70000</v>
      </c>
      <c r="O21" s="340">
        <f t="shared" ref="O21:T21" si="2">O20</f>
        <v>70000</v>
      </c>
      <c r="P21" s="340">
        <f t="shared" si="2"/>
        <v>70000</v>
      </c>
      <c r="Q21" s="322"/>
      <c r="R21" s="340">
        <f t="shared" si="2"/>
        <v>70000</v>
      </c>
      <c r="S21" s="340">
        <f t="shared" si="2"/>
        <v>70000</v>
      </c>
      <c r="T21" s="340">
        <f t="shared" si="2"/>
        <v>70000</v>
      </c>
    </row>
    <row r="22" spans="1:21" x14ac:dyDescent="0.35">
      <c r="A22" s="31">
        <v>8</v>
      </c>
      <c r="B22" s="8" t="s">
        <v>406</v>
      </c>
      <c r="C22" s="8"/>
      <c r="D22" s="339">
        <f>D20-D21+D18-D19</f>
        <v>0</v>
      </c>
      <c r="E22" s="339">
        <f t="shared" ref="E22:T22" si="3">E20-E21+E18-E19</f>
        <v>0</v>
      </c>
      <c r="F22" s="339">
        <f t="shared" si="3"/>
        <v>0</v>
      </c>
      <c r="G22" s="339">
        <f t="shared" si="3"/>
        <v>0</v>
      </c>
      <c r="H22" s="322"/>
      <c r="I22" s="339">
        <f t="shared" si="3"/>
        <v>0</v>
      </c>
      <c r="J22" s="339">
        <f t="shared" si="3"/>
        <v>0</v>
      </c>
      <c r="K22" s="339">
        <f t="shared" si="3"/>
        <v>0</v>
      </c>
      <c r="L22" s="339">
        <f t="shared" si="3"/>
        <v>0</v>
      </c>
      <c r="M22" s="322"/>
      <c r="N22" s="339">
        <f t="shared" si="3"/>
        <v>0</v>
      </c>
      <c r="O22" s="339">
        <f t="shared" si="3"/>
        <v>0</v>
      </c>
      <c r="P22" s="339">
        <f t="shared" si="3"/>
        <v>0</v>
      </c>
      <c r="Q22" s="322"/>
      <c r="R22" s="339">
        <f t="shared" si="3"/>
        <v>0</v>
      </c>
      <c r="S22" s="339">
        <f t="shared" si="3"/>
        <v>0</v>
      </c>
      <c r="T22" s="339">
        <f t="shared" si="3"/>
        <v>0</v>
      </c>
    </row>
    <row r="23" spans="1:21" x14ac:dyDescent="0.35">
      <c r="A23" s="31"/>
      <c r="B23" s="8"/>
      <c r="C23" s="8"/>
      <c r="D23" s="323"/>
      <c r="E23" s="324"/>
      <c r="F23" s="74"/>
      <c r="G23" s="74"/>
      <c r="H23" s="325"/>
      <c r="I23" s="74"/>
      <c r="J23" s="74"/>
      <c r="K23" s="74"/>
      <c r="L23" s="74"/>
      <c r="M23" s="325"/>
      <c r="N23" s="74"/>
      <c r="O23" s="74"/>
      <c r="P23" s="74"/>
      <c r="Q23" s="325"/>
      <c r="R23" s="74"/>
      <c r="S23" s="74"/>
      <c r="T23" s="326"/>
    </row>
    <row r="24" spans="1:21" ht="16" thickBot="1" x14ac:dyDescent="0.4">
      <c r="A24" s="31"/>
      <c r="B24" s="327" t="s">
        <v>407</v>
      </c>
      <c r="C24" s="8"/>
      <c r="D24" s="328"/>
      <c r="E24" s="329"/>
      <c r="F24" s="325"/>
      <c r="G24" s="325"/>
      <c r="H24" s="330"/>
      <c r="I24" s="325"/>
      <c r="J24" s="325"/>
      <c r="K24" s="325"/>
      <c r="L24" s="325"/>
      <c r="M24" s="325"/>
      <c r="N24" s="325"/>
      <c r="O24" s="325"/>
      <c r="P24" s="325"/>
      <c r="Q24" s="325"/>
      <c r="R24" s="325"/>
      <c r="S24" s="325"/>
      <c r="T24" s="331"/>
    </row>
    <row r="25" spans="1:21" ht="16" thickBot="1" x14ac:dyDescent="0.4">
      <c r="A25" s="31">
        <v>9</v>
      </c>
      <c r="B25" s="8" t="s">
        <v>399</v>
      </c>
      <c r="C25" s="332">
        <v>0</v>
      </c>
      <c r="D25" s="333"/>
      <c r="E25" s="333"/>
      <c r="F25" s="330"/>
      <c r="G25" s="334"/>
      <c r="H25" s="335">
        <f>C25+SUM(D28:G28)</f>
        <v>0</v>
      </c>
      <c r="I25" s="336"/>
      <c r="J25" s="330"/>
      <c r="K25" s="330"/>
      <c r="L25" s="330"/>
      <c r="M25" s="335">
        <f>H25+SUM(I28:L28)</f>
        <v>0</v>
      </c>
      <c r="N25" s="330"/>
      <c r="O25" s="330"/>
      <c r="P25" s="330"/>
      <c r="Q25" s="335">
        <f>M25+SUM(N28:P28)</f>
        <v>0</v>
      </c>
      <c r="R25" s="330"/>
      <c r="S25" s="330"/>
      <c r="T25" s="334"/>
      <c r="U25" s="335">
        <f>Q25+SUM(R28:T28)</f>
        <v>0</v>
      </c>
    </row>
    <row r="26" spans="1:21" x14ac:dyDescent="0.35">
      <c r="A26" s="31">
        <v>10</v>
      </c>
      <c r="B26" s="8" t="s">
        <v>408</v>
      </c>
      <c r="C26" s="8"/>
      <c r="D26" s="341"/>
      <c r="E26" s="341"/>
      <c r="F26" s="342"/>
      <c r="G26" s="343"/>
      <c r="H26" s="338"/>
      <c r="I26" s="344"/>
      <c r="J26" s="342"/>
      <c r="K26" s="400">
        <v>30000</v>
      </c>
      <c r="L26" s="401">
        <v>35000</v>
      </c>
      <c r="M26" s="322"/>
      <c r="N26" s="132"/>
      <c r="O26" s="250"/>
      <c r="P26" s="345"/>
      <c r="Q26" s="322"/>
      <c r="R26" s="132"/>
      <c r="S26" s="250"/>
      <c r="T26" s="250"/>
    </row>
    <row r="27" spans="1:21" x14ac:dyDescent="0.35">
      <c r="A27" s="31">
        <v>11</v>
      </c>
      <c r="B27" s="8" t="s">
        <v>409</v>
      </c>
      <c r="C27" s="8"/>
      <c r="D27" s="341">
        <f>D26</f>
        <v>0</v>
      </c>
      <c r="E27" s="341">
        <f t="shared" ref="E27:L27" si="4">E26</f>
        <v>0</v>
      </c>
      <c r="F27" s="341">
        <f t="shared" si="4"/>
        <v>0</v>
      </c>
      <c r="G27" s="341">
        <f t="shared" si="4"/>
        <v>0</v>
      </c>
      <c r="H27" s="322"/>
      <c r="I27" s="341">
        <f t="shared" si="4"/>
        <v>0</v>
      </c>
      <c r="J27" s="341">
        <f t="shared" si="4"/>
        <v>0</v>
      </c>
      <c r="K27" s="402">
        <f t="shared" si="4"/>
        <v>30000</v>
      </c>
      <c r="L27" s="402">
        <f t="shared" si="4"/>
        <v>35000</v>
      </c>
      <c r="M27" s="322"/>
      <c r="N27" s="346">
        <f>N26</f>
        <v>0</v>
      </c>
      <c r="O27" s="346">
        <f t="shared" ref="O27:P27" si="5">O26</f>
        <v>0</v>
      </c>
      <c r="P27" s="346">
        <f t="shared" si="5"/>
        <v>0</v>
      </c>
      <c r="Q27" s="322"/>
      <c r="R27" s="341">
        <v>0</v>
      </c>
      <c r="S27" s="341">
        <v>0</v>
      </c>
      <c r="T27" s="341">
        <v>0</v>
      </c>
    </row>
    <row r="28" spans="1:21" x14ac:dyDescent="0.35">
      <c r="A28" s="31">
        <v>12</v>
      </c>
      <c r="B28" s="8" t="s">
        <v>410</v>
      </c>
      <c r="C28" s="8"/>
      <c r="D28" s="339">
        <f>D26-D27</f>
        <v>0</v>
      </c>
      <c r="E28" s="339">
        <f t="shared" ref="E28:L28" si="6">E26-E27</f>
        <v>0</v>
      </c>
      <c r="F28" s="339">
        <f t="shared" si="6"/>
        <v>0</v>
      </c>
      <c r="G28" s="339">
        <f t="shared" si="6"/>
        <v>0</v>
      </c>
      <c r="H28" s="325"/>
      <c r="I28" s="339">
        <f t="shared" si="6"/>
        <v>0</v>
      </c>
      <c r="J28" s="339">
        <f t="shared" si="6"/>
        <v>0</v>
      </c>
      <c r="K28" s="403">
        <f t="shared" si="6"/>
        <v>0</v>
      </c>
      <c r="L28" s="403">
        <f t="shared" si="6"/>
        <v>0</v>
      </c>
      <c r="M28" s="325"/>
      <c r="N28" s="339">
        <f>N26-N27</f>
        <v>0</v>
      </c>
      <c r="O28" s="339">
        <f>O26-O27</f>
        <v>0</v>
      </c>
      <c r="P28" s="339">
        <f t="shared" ref="P28" si="7">P26-P27</f>
        <v>0</v>
      </c>
      <c r="Q28" s="325"/>
      <c r="R28" s="339">
        <f t="shared" ref="R28:T28" si="8">R26-R27</f>
        <v>0</v>
      </c>
      <c r="S28" s="339">
        <f t="shared" si="8"/>
        <v>0</v>
      </c>
      <c r="T28" s="339">
        <f t="shared" si="8"/>
        <v>0</v>
      </c>
    </row>
    <row r="29" spans="1:21" x14ac:dyDescent="0.35">
      <c r="A29" s="31"/>
      <c r="B29" s="8"/>
      <c r="C29" s="8"/>
      <c r="D29" s="347"/>
      <c r="E29" s="348"/>
      <c r="F29" s="183"/>
      <c r="G29" s="183"/>
      <c r="H29" s="325"/>
      <c r="I29" s="183"/>
      <c r="J29" s="183"/>
      <c r="K29" s="183"/>
      <c r="L29" s="183"/>
      <c r="M29" s="325"/>
      <c r="N29" s="183"/>
      <c r="O29" s="183"/>
      <c r="P29" s="183"/>
      <c r="Q29" s="325"/>
      <c r="R29" s="183"/>
      <c r="S29" s="183"/>
      <c r="T29" s="349"/>
    </row>
    <row r="30" spans="1:21" x14ac:dyDescent="0.35">
      <c r="A30" s="31">
        <v>13</v>
      </c>
      <c r="B30" s="8" t="s">
        <v>411</v>
      </c>
      <c r="C30" s="8"/>
      <c r="D30" s="411">
        <f>SUM(D19:G19)+SUM(D21:G21)+SUM(D27:G27)</f>
        <v>0</v>
      </c>
      <c r="E30" s="412"/>
      <c r="F30" s="412"/>
      <c r="G30" s="412"/>
      <c r="H30" s="322"/>
      <c r="I30" s="411">
        <f>SUM(I19:L19)+SUM(I21:L21)+SUM(I27:L27)</f>
        <v>758426.49433016777</v>
      </c>
      <c r="J30" s="412"/>
      <c r="K30" s="412"/>
      <c r="L30" s="412"/>
      <c r="M30" s="322"/>
      <c r="N30" s="413">
        <f>SUM(N19:P19)+SUM(N21:P21)+SUM(N27:P27)</f>
        <v>2806943.0864080787</v>
      </c>
      <c r="O30" s="413"/>
      <c r="P30" s="413"/>
      <c r="Q30" s="322"/>
      <c r="R30" s="413">
        <f>SUM(R19:T19)+SUM(R21:T21)+SUM(R27:T27)</f>
        <v>4075835.2369655259</v>
      </c>
      <c r="S30" s="413"/>
      <c r="T30" s="413"/>
    </row>
    <row r="31" spans="1:21" x14ac:dyDescent="0.35">
      <c r="A31" s="31"/>
      <c r="B31" s="8"/>
      <c r="C31" s="8"/>
      <c r="D31" s="347"/>
      <c r="E31" s="348"/>
      <c r="F31" s="183"/>
      <c r="G31" s="183"/>
      <c r="H31" s="325"/>
      <c r="I31" s="183"/>
      <c r="J31" s="183"/>
      <c r="K31" s="183"/>
      <c r="L31" s="183"/>
      <c r="M31" s="325"/>
      <c r="N31" s="183"/>
      <c r="O31" s="183"/>
      <c r="P31" s="183"/>
      <c r="Q31" s="325"/>
      <c r="R31" s="183"/>
      <c r="S31" s="183"/>
      <c r="T31" s="349"/>
    </row>
    <row r="32" spans="1:21" x14ac:dyDescent="0.35">
      <c r="A32" s="31">
        <v>14</v>
      </c>
      <c r="B32" s="8" t="s">
        <v>412</v>
      </c>
      <c r="C32" s="8"/>
      <c r="D32" s="414">
        <f>D30-D14</f>
        <v>0</v>
      </c>
      <c r="E32" s="415"/>
      <c r="F32" s="415"/>
      <c r="G32" s="415"/>
      <c r="H32" s="322"/>
      <c r="I32" s="416">
        <f>I30-I14</f>
        <v>-121487.557498415</v>
      </c>
      <c r="J32" s="417"/>
      <c r="K32" s="417"/>
      <c r="L32" s="418"/>
      <c r="M32" s="322"/>
      <c r="N32" s="419">
        <f>N30-N14</f>
        <v>1119923.9539341875</v>
      </c>
      <c r="O32" s="419"/>
      <c r="P32" s="419"/>
      <c r="Q32" s="322"/>
      <c r="R32" s="416">
        <f>R30-R14</f>
        <v>2022649.4106604201</v>
      </c>
      <c r="S32" s="417"/>
      <c r="T32" s="418"/>
    </row>
    <row r="33" spans="1:20" x14ac:dyDescent="0.35">
      <c r="A33" s="181"/>
      <c r="B33" s="71"/>
      <c r="C33" s="182"/>
      <c r="D33" s="182"/>
      <c r="E33" s="182"/>
      <c r="F33" s="183"/>
      <c r="G33" s="183"/>
      <c r="H33" s="330"/>
      <c r="I33" s="183"/>
      <c r="J33" s="183"/>
      <c r="K33" s="183"/>
      <c r="L33" s="183"/>
      <c r="M33" s="330"/>
      <c r="N33" s="183"/>
      <c r="O33" s="183"/>
      <c r="P33" s="350"/>
      <c r="Q33" s="351"/>
      <c r="R33" s="350"/>
      <c r="S33" s="350"/>
      <c r="T33" s="352"/>
    </row>
    <row r="34" spans="1:20" s="28" customFormat="1" x14ac:dyDescent="0.35">
      <c r="A34" s="83"/>
      <c r="F34" s="29"/>
      <c r="G34" s="29"/>
      <c r="H34" s="29"/>
      <c r="I34" s="29"/>
      <c r="J34" s="29"/>
      <c r="K34" s="29"/>
      <c r="L34" s="29"/>
      <c r="M34" s="29"/>
      <c r="N34" s="29"/>
      <c r="O34" s="29"/>
      <c r="P34" s="29"/>
      <c r="Q34" s="29"/>
      <c r="R34" s="27"/>
      <c r="S34" s="27"/>
      <c r="T34" s="27"/>
    </row>
    <row r="35" spans="1:20" s="28" customFormat="1" x14ac:dyDescent="0.35">
      <c r="A35" s="83"/>
      <c r="F35" s="29"/>
      <c r="G35" s="29"/>
      <c r="H35" s="29"/>
      <c r="I35" s="29"/>
      <c r="J35" s="29"/>
      <c r="K35" s="29"/>
      <c r="L35" s="29"/>
      <c r="M35" s="29"/>
      <c r="N35" s="29"/>
      <c r="O35" s="29"/>
      <c r="P35" s="29"/>
      <c r="Q35" s="29"/>
      <c r="R35" s="27"/>
      <c r="S35" s="27"/>
      <c r="T35" s="27"/>
    </row>
    <row r="36" spans="1:20" s="28" customFormat="1" x14ac:dyDescent="0.35">
      <c r="A36" s="83"/>
      <c r="F36" s="29"/>
      <c r="G36" s="29"/>
      <c r="H36" s="29"/>
      <c r="I36" s="29"/>
      <c r="J36" s="29"/>
      <c r="K36" s="29"/>
      <c r="L36" s="29"/>
      <c r="M36" s="29"/>
      <c r="N36" s="29"/>
      <c r="O36" s="29"/>
      <c r="P36" s="29"/>
      <c r="Q36" s="29"/>
      <c r="R36" s="27"/>
      <c r="S36" s="27"/>
      <c r="T36" s="27"/>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0"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D3DBA-017C-4970-B4FB-FD697483B6A4}">
  <sheetPr>
    <tabColor theme="9" tint="-0.249977111117893"/>
    <pageSetUpPr fitToPage="1"/>
  </sheetPr>
  <dimension ref="A1:AL109"/>
  <sheetViews>
    <sheetView showGridLines="0" view="pageBreakPreview" zoomScaleNormal="100" zoomScaleSheetLayoutView="100" workbookViewId="0">
      <selection activeCell="C85" sqref="C85"/>
    </sheetView>
  </sheetViews>
  <sheetFormatPr defaultColWidth="10.26953125" defaultRowHeight="15.5" x14ac:dyDescent="0.35"/>
  <cols>
    <col min="1" max="1" width="10.26953125" style="27"/>
    <col min="2" max="2" width="74" style="28" customWidth="1"/>
    <col min="3" max="3" width="30" style="28" bestFit="1" customWidth="1"/>
    <col min="4" max="4" width="21.1796875" style="28" customWidth="1"/>
    <col min="5" max="6" width="11.1796875" style="28" customWidth="1"/>
    <col min="7" max="14" width="11.1796875" style="29" customWidth="1"/>
    <col min="15" max="15" width="10.54296875" style="29" customWidth="1"/>
    <col min="16" max="38" width="10.54296875" style="27" customWidth="1"/>
    <col min="39" max="128" width="8.1796875" style="27" customWidth="1"/>
    <col min="129" max="16384" width="10.26953125" style="27"/>
  </cols>
  <sheetData>
    <row r="1" spans="1:38" x14ac:dyDescent="0.35">
      <c r="B1" s="8" t="s">
        <v>7</v>
      </c>
      <c r="C1" s="8"/>
      <c r="O1" s="27"/>
    </row>
    <row r="2" spans="1:38" x14ac:dyDescent="0.35">
      <c r="B2" s="8" t="s">
        <v>8</v>
      </c>
      <c r="C2" s="8"/>
      <c r="O2" s="27"/>
    </row>
    <row r="3" spans="1:38" s="30" customFormat="1" x14ac:dyDescent="0.35">
      <c r="B3" s="12" t="s">
        <v>9</v>
      </c>
      <c r="C3" s="31"/>
      <c r="D3" s="32"/>
      <c r="E3" s="32"/>
      <c r="F3" s="32"/>
    </row>
    <row r="4" spans="1:38" s="30" customFormat="1" x14ac:dyDescent="0.35">
      <c r="B4" s="33" t="s">
        <v>34</v>
      </c>
      <c r="C4" s="31"/>
      <c r="D4" s="34"/>
      <c r="E4" s="34"/>
      <c r="F4" s="34"/>
    </row>
    <row r="5" spans="1:38" s="30" customFormat="1" x14ac:dyDescent="0.35">
      <c r="B5" s="14" t="s">
        <v>35</v>
      </c>
      <c r="C5" s="31"/>
      <c r="D5" s="34"/>
      <c r="E5" s="34"/>
      <c r="F5" s="34"/>
    </row>
    <row r="6" spans="1:38" s="30" customFormat="1" x14ac:dyDescent="0.35">
      <c r="B6" s="35"/>
      <c r="C6" s="404"/>
      <c r="D6" s="34"/>
      <c r="E6" s="34"/>
      <c r="F6" s="34"/>
    </row>
    <row r="7" spans="1:38" s="30" customFormat="1" ht="39" customHeight="1" x14ac:dyDescent="0.35">
      <c r="B7" s="36" t="s">
        <v>415</v>
      </c>
      <c r="C7" s="404"/>
      <c r="D7" s="28"/>
      <c r="E7" s="28"/>
      <c r="F7" s="28"/>
      <c r="G7" s="37"/>
      <c r="I7" s="38"/>
      <c r="J7" s="38"/>
      <c r="K7" s="38"/>
      <c r="L7" s="38"/>
      <c r="M7" s="38"/>
      <c r="N7" s="38"/>
      <c r="O7" s="38"/>
    </row>
    <row r="8" spans="1:38" s="30" customFormat="1" x14ac:dyDescent="0.35">
      <c r="C8" s="404"/>
      <c r="D8" s="8"/>
      <c r="E8" s="8"/>
      <c r="F8" s="8"/>
      <c r="G8" s="39"/>
      <c r="H8" s="40" t="s">
        <v>37</v>
      </c>
      <c r="I8" s="41"/>
      <c r="J8" s="42"/>
      <c r="K8" s="43"/>
      <c r="L8" s="43"/>
      <c r="M8" s="44"/>
      <c r="N8" s="44"/>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B9" s="28"/>
      <c r="C9" s="28"/>
      <c r="D9" s="8"/>
      <c r="E9" s="8"/>
      <c r="F9" s="46" t="s">
        <v>38</v>
      </c>
      <c r="H9" s="47" t="s">
        <v>39</v>
      </c>
      <c r="I9" s="48"/>
      <c r="K9" s="44"/>
      <c r="L9" s="44"/>
      <c r="M9" s="44"/>
      <c r="N9" s="44"/>
      <c r="O9" s="44"/>
      <c r="P9" s="45"/>
      <c r="Q9" s="45"/>
      <c r="R9" s="45"/>
      <c r="S9" s="49"/>
      <c r="T9" s="49"/>
      <c r="U9" s="49"/>
      <c r="V9" s="49"/>
      <c r="W9" s="49"/>
      <c r="X9" s="49"/>
      <c r="Y9" s="49"/>
      <c r="Z9" s="49"/>
      <c r="AA9" s="49"/>
      <c r="AB9" s="49"/>
      <c r="AC9" s="49"/>
      <c r="AD9" s="49"/>
      <c r="AE9" s="49"/>
      <c r="AF9" s="49"/>
      <c r="AG9" s="49"/>
      <c r="AH9" s="49"/>
      <c r="AI9" s="49"/>
      <c r="AJ9" s="49"/>
      <c r="AK9" s="49"/>
      <c r="AL9" s="49"/>
    </row>
    <row r="10" spans="1:38" s="50" customFormat="1" ht="18.5" x14ac:dyDescent="0.45">
      <c r="B10" s="51" t="s">
        <v>40</v>
      </c>
      <c r="C10" s="52"/>
      <c r="D10" s="52"/>
      <c r="E10" s="53">
        <v>2017</v>
      </c>
      <c r="F10" s="53">
        <v>2018</v>
      </c>
      <c r="G10" s="53">
        <v>2019</v>
      </c>
      <c r="H10" s="53" t="s">
        <v>41</v>
      </c>
      <c r="I10" s="53" t="s">
        <v>42</v>
      </c>
      <c r="J10" s="53" t="s">
        <v>43</v>
      </c>
      <c r="K10" s="53" t="s">
        <v>44</v>
      </c>
      <c r="L10" s="53" t="s">
        <v>45</v>
      </c>
      <c r="M10" s="53" t="s">
        <v>46</v>
      </c>
      <c r="N10" s="53" t="s">
        <v>47</v>
      </c>
      <c r="O10" s="53" t="s">
        <v>48</v>
      </c>
      <c r="P10" s="53" t="s">
        <v>49</v>
      </c>
      <c r="Q10" s="53" t="s">
        <v>50</v>
      </c>
      <c r="R10" s="53" t="s">
        <v>51</v>
      </c>
      <c r="S10" s="53"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x14ac:dyDescent="0.35">
      <c r="A11" s="31">
        <v>1</v>
      </c>
      <c r="B11" s="8" t="s">
        <v>72</v>
      </c>
      <c r="C11" s="8"/>
      <c r="D11" s="55"/>
      <c r="E11" s="56"/>
      <c r="F11" s="56"/>
      <c r="G11" s="56"/>
      <c r="H11" s="56"/>
      <c r="I11" s="56"/>
      <c r="J11" s="56"/>
      <c r="K11" s="58">
        <v>325.7050015115974</v>
      </c>
      <c r="L11" s="58">
        <v>330.30797285367134</v>
      </c>
      <c r="M11" s="58">
        <v>343.44156367628148</v>
      </c>
      <c r="N11" s="58">
        <v>346.94477372570122</v>
      </c>
      <c r="O11" s="58">
        <v>351.80690725377895</v>
      </c>
      <c r="P11" s="58">
        <v>355.76369522521031</v>
      </c>
      <c r="Q11" s="58">
        <v>356.21113358028458</v>
      </c>
      <c r="R11" s="58">
        <v>362.72029383192353</v>
      </c>
      <c r="S11" s="58">
        <v>364.23376342152903</v>
      </c>
      <c r="T11" s="58">
        <v>369.0894361721335</v>
      </c>
      <c r="U11" s="58">
        <v>372.39169156666878</v>
      </c>
      <c r="V11" s="58">
        <v>375.81894164186042</v>
      </c>
      <c r="W11" s="58">
        <v>378.14748455729034</v>
      </c>
      <c r="X11" s="58">
        <v>380.38304755492169</v>
      </c>
      <c r="Y11" s="58">
        <v>382.53753413632353</v>
      </c>
      <c r="Z11" s="58">
        <v>384.48525466695224</v>
      </c>
      <c r="AA11" s="58">
        <v>386.40038864176972</v>
      </c>
      <c r="AB11" s="58">
        <v>388.20975191046284</v>
      </c>
      <c r="AC11" s="58">
        <v>390.01260361873881</v>
      </c>
      <c r="AD11" s="58">
        <v>391.87544990778702</v>
      </c>
      <c r="AE11" s="58">
        <v>393.74761042828044</v>
      </c>
      <c r="AF11" s="58">
        <v>395.62913175137635</v>
      </c>
      <c r="AG11" s="58">
        <v>397.52006068108773</v>
      </c>
      <c r="AH11" s="58">
        <v>399.42044425544765</v>
      </c>
      <c r="AI11" s="58">
        <v>398.07157211001658</v>
      </c>
      <c r="AJ11" s="58">
        <v>399.99100702970946</v>
      </c>
      <c r="AK11" s="58">
        <v>399.47629848067845</v>
      </c>
      <c r="AL11" s="58">
        <v>401.41497573544126</v>
      </c>
    </row>
    <row r="12" spans="1:38" x14ac:dyDescent="0.35">
      <c r="A12" s="31">
        <v>2</v>
      </c>
      <c r="B12" s="8" t="s">
        <v>73</v>
      </c>
      <c r="C12" s="8"/>
      <c r="D12" s="55"/>
      <c r="E12" s="56"/>
      <c r="F12" s="56"/>
      <c r="G12" s="56"/>
      <c r="H12" s="56"/>
      <c r="I12" s="56"/>
      <c r="J12" s="56"/>
      <c r="K12" s="58">
        <v>29.673804838009001</v>
      </c>
      <c r="L12" s="58">
        <v>32.121209558508802</v>
      </c>
      <c r="M12" s="58">
        <v>34.318400377871299</v>
      </c>
      <c r="N12" s="58">
        <v>36.648517332212997</v>
      </c>
      <c r="O12" s="58">
        <v>39.0802836838917</v>
      </c>
      <c r="P12" s="58">
        <v>41.613699432907502</v>
      </c>
      <c r="Q12" s="58">
        <v>44.233126210439302</v>
      </c>
      <c r="R12" s="58">
        <v>46.954202385308101</v>
      </c>
      <c r="S12" s="58">
        <v>49.776927957513898</v>
      </c>
      <c r="T12" s="58">
        <v>52.6778453738252</v>
      </c>
      <c r="U12" s="58">
        <v>55.641316265420897</v>
      </c>
      <c r="V12" s="58">
        <v>58.651702263479699</v>
      </c>
      <c r="W12" s="58">
        <v>61.6855458147703</v>
      </c>
      <c r="X12" s="58">
        <v>64.7817964590933</v>
      </c>
      <c r="Y12" s="58">
        <v>67.931653457162497</v>
      </c>
      <c r="Z12" s="58">
        <v>71.131249771659</v>
      </c>
      <c r="AA12" s="58">
        <v>74.376652477136204</v>
      </c>
      <c r="AB12" s="58">
        <v>77.663881287705806</v>
      </c>
      <c r="AC12" s="58">
        <v>80.988926459535705</v>
      </c>
      <c r="AD12" s="58">
        <v>84.347765970833805</v>
      </c>
      <c r="AE12" s="58">
        <v>87.736381896593898</v>
      </c>
      <c r="AF12" s="58">
        <v>91.1507759095919</v>
      </c>
      <c r="AG12" s="58">
        <v>94.586983852783007</v>
      </c>
      <c r="AH12" s="58">
        <v>98.041089341238504</v>
      </c>
      <c r="AI12" s="58">
        <v>101.50923636397999</v>
      </c>
      <c r="AJ12" s="58">
        <v>104.98764086742899</v>
      </c>
      <c r="AK12" s="58">
        <v>108.472601312645</v>
      </c>
      <c r="AL12" s="58">
        <v>111.96050820806001</v>
      </c>
    </row>
    <row r="13" spans="1:38" x14ac:dyDescent="0.35">
      <c r="A13" s="31" t="s">
        <v>74</v>
      </c>
      <c r="B13" s="8" t="s">
        <v>75</v>
      </c>
      <c r="C13" s="8"/>
      <c r="D13" s="55"/>
      <c r="E13" s="56"/>
      <c r="F13" s="56"/>
      <c r="G13" s="56"/>
      <c r="H13" s="56"/>
      <c r="I13" s="56"/>
      <c r="J13" s="56"/>
      <c r="K13" s="58">
        <v>20.3501714569536</v>
      </c>
      <c r="L13" s="58">
        <v>8.3593617911742406</v>
      </c>
      <c r="M13" s="58">
        <v>17.940208289401099</v>
      </c>
      <c r="N13" s="58">
        <v>11.623348950232099</v>
      </c>
      <c r="O13" s="58">
        <v>11.2274614348932</v>
      </c>
      <c r="P13" s="58">
        <v>28.240088430463601</v>
      </c>
      <c r="Q13" s="58">
        <v>3.83766080265183</v>
      </c>
      <c r="R13" s="58">
        <v>12.155120524775</v>
      </c>
      <c r="S13" s="58">
        <v>15.7066701735975</v>
      </c>
      <c r="T13" s="58">
        <v>15.063627857578799</v>
      </c>
      <c r="U13" s="58">
        <v>37.005594935151997</v>
      </c>
      <c r="V13" s="58">
        <v>39.625367079470202</v>
      </c>
      <c r="W13" s="58">
        <v>39.886872377508602</v>
      </c>
      <c r="X13" s="58">
        <v>41.888958160614699</v>
      </c>
      <c r="Y13" s="58">
        <v>43.925706679735399</v>
      </c>
      <c r="Z13" s="58">
        <v>45.994617445947902</v>
      </c>
      <c r="AA13" s="58">
        <v>48.093147365999201</v>
      </c>
      <c r="AB13" s="58">
        <v>50.218722722608298</v>
      </c>
      <c r="AC13" s="58">
        <v>52.368750750510998</v>
      </c>
      <c r="AD13" s="58">
        <v>54.540630745315198</v>
      </c>
      <c r="AE13" s="58">
        <v>56.731764651677103</v>
      </c>
      <c r="AF13" s="58">
        <v>58.939567086495998</v>
      </c>
      <c r="AG13" s="58">
        <v>61.161474761662099</v>
      </c>
      <c r="AH13" s="58">
        <v>63.3949552792891</v>
      </c>
      <c r="AI13" s="58">
        <v>8.7352911005819003</v>
      </c>
      <c r="AJ13" s="58">
        <v>9.0346222451316205</v>
      </c>
      <c r="AK13" s="58">
        <v>0</v>
      </c>
      <c r="AL13" s="58">
        <v>0</v>
      </c>
    </row>
    <row r="14" spans="1:38" x14ac:dyDescent="0.35">
      <c r="A14" s="31">
        <v>3</v>
      </c>
      <c r="B14" s="8" t="s">
        <v>76</v>
      </c>
      <c r="C14" s="8"/>
      <c r="D14" s="55"/>
      <c r="E14" s="56"/>
      <c r="F14" s="56"/>
      <c r="G14" s="56"/>
      <c r="H14" s="56"/>
      <c r="I14" s="56"/>
      <c r="J14" s="56"/>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row>
    <row r="15" spans="1:38" x14ac:dyDescent="0.35">
      <c r="A15" s="31">
        <v>4</v>
      </c>
      <c r="B15" s="8" t="s">
        <v>77</v>
      </c>
      <c r="C15" s="8"/>
      <c r="D15" s="55"/>
      <c r="E15" s="56"/>
      <c r="F15" s="56"/>
      <c r="G15" s="56"/>
      <c r="H15" s="56"/>
      <c r="I15" s="56"/>
      <c r="J15" s="56"/>
      <c r="K15" s="58">
        <v>3.582066666666671</v>
      </c>
      <c r="L15" s="58">
        <v>5.0579616176948923</v>
      </c>
      <c r="M15" s="58">
        <v>6.1175939119885294</v>
      </c>
      <c r="N15" s="58">
        <v>7.8256508760545103</v>
      </c>
      <c r="O15" s="58">
        <v>6.9643147253306203</v>
      </c>
      <c r="P15" s="58">
        <v>10.473393598234001</v>
      </c>
      <c r="Q15" s="58">
        <v>14.730936427133891</v>
      </c>
      <c r="R15" s="58">
        <v>16.139726770031452</v>
      </c>
      <c r="S15" s="58">
        <v>18.316123025397719</v>
      </c>
      <c r="T15" s="58">
        <v>19.676541084645859</v>
      </c>
      <c r="U15" s="58">
        <v>28.695026218290998</v>
      </c>
      <c r="V15" s="58">
        <v>30.9832816894912</v>
      </c>
      <c r="W15" s="58">
        <v>31.180246836032502</v>
      </c>
      <c r="X15" s="58">
        <v>32.461566687395397</v>
      </c>
      <c r="Y15" s="58">
        <v>33.5515354739969</v>
      </c>
      <c r="Z15" s="58">
        <v>34.474602760124199</v>
      </c>
      <c r="AA15" s="58">
        <v>35.253977451317397</v>
      </c>
      <c r="AB15" s="58">
        <v>35.910762052071398</v>
      </c>
      <c r="AC15" s="58">
        <v>36.463614957431403</v>
      </c>
      <c r="AD15" s="58">
        <v>36.928727817535304</v>
      </c>
      <c r="AE15" s="58">
        <v>37.319974428385898</v>
      </c>
      <c r="AF15" s="58">
        <v>37.6491403596373</v>
      </c>
      <c r="AG15" s="58">
        <v>37.926179159823697</v>
      </c>
      <c r="AH15" s="58">
        <v>38.159464890198805</v>
      </c>
      <c r="AI15" s="58">
        <v>31.616564809307899</v>
      </c>
      <c r="AJ15" s="58">
        <v>31.7560682556195</v>
      </c>
      <c r="AK15" s="58">
        <v>30.793135069325899</v>
      </c>
      <c r="AL15" s="58">
        <v>30.890039501284999</v>
      </c>
    </row>
    <row r="16" spans="1:38" x14ac:dyDescent="0.35">
      <c r="A16" s="31">
        <v>5</v>
      </c>
      <c r="B16" s="8" t="s">
        <v>78</v>
      </c>
      <c r="C16" s="8"/>
      <c r="D16" s="55"/>
      <c r="E16" s="59"/>
      <c r="F16" s="59"/>
      <c r="G16" s="59"/>
      <c r="H16" s="59"/>
      <c r="I16" s="59"/>
      <c r="J16" s="59"/>
      <c r="K16" s="58">
        <v>5.705001511597426</v>
      </c>
      <c r="L16" s="58">
        <v>7.675872853671363</v>
      </c>
      <c r="M16" s="58">
        <v>8.17736367628153</v>
      </c>
      <c r="N16" s="58">
        <v>9.0484737257012924</v>
      </c>
      <c r="O16" s="58">
        <v>11.278507253778985</v>
      </c>
      <c r="P16" s="58">
        <v>12.603195225210357</v>
      </c>
      <c r="Q16" s="58">
        <v>10.418533580284652</v>
      </c>
      <c r="R16" s="58">
        <v>14.295593831923544</v>
      </c>
      <c r="S16" s="58">
        <v>13.176963421529079</v>
      </c>
      <c r="T16" s="58">
        <v>15.400536172133499</v>
      </c>
      <c r="U16" s="58">
        <v>16.070691566668785</v>
      </c>
      <c r="V16" s="58">
        <v>16.865841641860442</v>
      </c>
      <c r="W16" s="58">
        <v>16.562284557290351</v>
      </c>
      <c r="X16" s="58">
        <v>16.989921554921743</v>
      </c>
      <c r="Y16" s="58">
        <v>17.327442506323624</v>
      </c>
      <c r="Z16" s="58">
        <v>17.449112578802364</v>
      </c>
      <c r="AA16" s="58">
        <v>17.529065843179147</v>
      </c>
      <c r="AB16" s="58">
        <v>17.494072497879383</v>
      </c>
      <c r="AC16" s="58">
        <v>17.443345809092417</v>
      </c>
      <c r="AD16" s="58">
        <v>17.443345809092417</v>
      </c>
      <c r="AE16" s="58">
        <v>17.443345809092417</v>
      </c>
      <c r="AF16" s="58">
        <v>17.443345809092417</v>
      </c>
      <c r="AG16" s="58">
        <v>17.443345809092417</v>
      </c>
      <c r="AH16" s="58">
        <v>17.443345809092417</v>
      </c>
      <c r="AI16" s="58">
        <v>14.184588171429597</v>
      </c>
      <c r="AJ16" s="58">
        <v>14.184588171429597</v>
      </c>
      <c r="AK16" s="58">
        <v>11.740847528107206</v>
      </c>
      <c r="AL16" s="58">
        <v>11.740847528107206</v>
      </c>
    </row>
    <row r="17" spans="1:38" x14ac:dyDescent="0.35">
      <c r="A17" s="31">
        <v>6</v>
      </c>
      <c r="B17" s="8" t="s">
        <v>79</v>
      </c>
      <c r="C17" s="60"/>
      <c r="D17" s="61"/>
      <c r="E17" s="56"/>
      <c r="F17" s="56"/>
      <c r="G17" s="56"/>
      <c r="H17" s="56"/>
      <c r="I17" s="56"/>
      <c r="J17" s="56"/>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row>
    <row r="18" spans="1:38" x14ac:dyDescent="0.35">
      <c r="A18" s="31">
        <v>7</v>
      </c>
      <c r="B18" s="36" t="s">
        <v>80</v>
      </c>
      <c r="C18" s="62"/>
      <c r="D18" s="63"/>
      <c r="E18" s="64"/>
      <c r="F18" s="64"/>
      <c r="G18" s="64"/>
      <c r="H18" s="64"/>
      <c r="I18" s="64"/>
      <c r="J18" s="64"/>
      <c r="K18" s="65">
        <f>K11-K16-K17</f>
        <v>320</v>
      </c>
      <c r="L18" s="65">
        <f t="shared" ref="L18:AL18" si="0">L11-L16-L17</f>
        <v>322.63209999999998</v>
      </c>
      <c r="M18" s="65">
        <f t="shared" si="0"/>
        <v>335.26419999999996</v>
      </c>
      <c r="N18" s="65">
        <f t="shared" si="0"/>
        <v>337.89629999999994</v>
      </c>
      <c r="O18" s="65">
        <f t="shared" si="0"/>
        <v>340.52839999999998</v>
      </c>
      <c r="P18" s="65">
        <f t="shared" si="0"/>
        <v>343.16049999999996</v>
      </c>
      <c r="Q18" s="65">
        <f t="shared" si="0"/>
        <v>345.79259999999994</v>
      </c>
      <c r="R18" s="65">
        <f t="shared" si="0"/>
        <v>348.42469999999997</v>
      </c>
      <c r="S18" s="65">
        <f t="shared" si="0"/>
        <v>351.05679999999995</v>
      </c>
      <c r="T18" s="65">
        <f t="shared" si="0"/>
        <v>353.68889999999999</v>
      </c>
      <c r="U18" s="65">
        <f t="shared" si="0"/>
        <v>356.32100000000003</v>
      </c>
      <c r="V18" s="65">
        <f t="shared" si="0"/>
        <v>358.95309999999995</v>
      </c>
      <c r="W18" s="65">
        <f t="shared" si="0"/>
        <v>361.58519999999999</v>
      </c>
      <c r="X18" s="65">
        <f t="shared" si="0"/>
        <v>363.39312599999994</v>
      </c>
      <c r="Y18" s="65">
        <f t="shared" si="0"/>
        <v>365.21009162999991</v>
      </c>
      <c r="Z18" s="65">
        <f t="shared" si="0"/>
        <v>367.03614208814986</v>
      </c>
      <c r="AA18" s="65">
        <f t="shared" si="0"/>
        <v>368.8713227985906</v>
      </c>
      <c r="AB18" s="65">
        <f t="shared" si="0"/>
        <v>370.71567941258348</v>
      </c>
      <c r="AC18" s="65">
        <f t="shared" si="0"/>
        <v>372.56925780964639</v>
      </c>
      <c r="AD18" s="65">
        <f t="shared" si="0"/>
        <v>374.43210409869459</v>
      </c>
      <c r="AE18" s="65">
        <f t="shared" si="0"/>
        <v>376.30426461918802</v>
      </c>
      <c r="AF18" s="65">
        <f t="shared" si="0"/>
        <v>378.18578594228393</v>
      </c>
      <c r="AG18" s="65">
        <f t="shared" si="0"/>
        <v>380.07671487199531</v>
      </c>
      <c r="AH18" s="65">
        <f t="shared" si="0"/>
        <v>381.97709844635523</v>
      </c>
      <c r="AI18" s="65">
        <f t="shared" si="0"/>
        <v>383.88698393858698</v>
      </c>
      <c r="AJ18" s="65">
        <f t="shared" si="0"/>
        <v>385.80641885827987</v>
      </c>
      <c r="AK18" s="65">
        <f t="shared" si="0"/>
        <v>387.73545095257123</v>
      </c>
      <c r="AL18" s="65">
        <f t="shared" si="0"/>
        <v>389.67412820733404</v>
      </c>
    </row>
    <row r="19" spans="1:38" x14ac:dyDescent="0.35">
      <c r="A19" s="31">
        <v>8</v>
      </c>
      <c r="B19" s="8" t="s">
        <v>81</v>
      </c>
      <c r="C19" s="8"/>
      <c r="D19" s="55"/>
      <c r="E19" s="56"/>
      <c r="F19" s="56"/>
      <c r="G19" s="56"/>
      <c r="H19" s="56"/>
      <c r="I19" s="56"/>
      <c r="J19" s="56"/>
      <c r="K19" s="58">
        <v>48</v>
      </c>
      <c r="L19" s="58">
        <v>48.394814999999994</v>
      </c>
      <c r="M19" s="58">
        <v>58.671234999999989</v>
      </c>
      <c r="N19" s="58">
        <v>59.131852499999987</v>
      </c>
      <c r="O19" s="58">
        <v>59.592469999999992</v>
      </c>
      <c r="P19" s="58">
        <v>60.05308749999999</v>
      </c>
      <c r="Q19" s="58">
        <v>60.513704999999987</v>
      </c>
      <c r="R19" s="58">
        <v>60.974322499999992</v>
      </c>
      <c r="S19" s="58">
        <v>61.43493999999999</v>
      </c>
      <c r="T19" s="58">
        <v>61.895557499999995</v>
      </c>
      <c r="U19" s="58">
        <v>62.356175</v>
      </c>
      <c r="V19" s="58">
        <v>62.816792499999984</v>
      </c>
      <c r="W19" s="58">
        <v>63.277409999999996</v>
      </c>
      <c r="X19" s="58">
        <v>63.593797049999985</v>
      </c>
      <c r="Y19" s="58">
        <v>63.911766035249983</v>
      </c>
      <c r="Z19" s="58">
        <v>64.231324865426217</v>
      </c>
      <c r="AA19" s="58">
        <v>64.552481489753347</v>
      </c>
      <c r="AB19" s="58">
        <v>64.875243897202111</v>
      </c>
      <c r="AC19" s="58">
        <v>65.199620116688109</v>
      </c>
      <c r="AD19" s="58">
        <v>65.525618217271557</v>
      </c>
      <c r="AE19" s="58">
        <v>65.853246308357896</v>
      </c>
      <c r="AF19" s="58">
        <v>66.18251253989969</v>
      </c>
      <c r="AG19" s="58">
        <v>66.513425102599172</v>
      </c>
      <c r="AH19" s="58">
        <v>66.845992228112166</v>
      </c>
      <c r="AI19" s="58">
        <v>67.180222189252717</v>
      </c>
      <c r="AJ19" s="58">
        <v>67.51612330019897</v>
      </c>
      <c r="AK19" s="58">
        <v>67.853703916699956</v>
      </c>
      <c r="AL19" s="58">
        <v>68.192972436283455</v>
      </c>
    </row>
    <row r="20" spans="1:38" x14ac:dyDescent="0.35">
      <c r="A20" s="31">
        <v>9</v>
      </c>
      <c r="B20" s="8" t="s">
        <v>82</v>
      </c>
      <c r="C20" s="8"/>
      <c r="D20" s="55"/>
      <c r="E20" s="66"/>
      <c r="F20" s="66"/>
      <c r="G20" s="66"/>
      <c r="H20" s="66"/>
      <c r="I20" s="66"/>
      <c r="J20" s="66"/>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row>
    <row r="21" spans="1:38" x14ac:dyDescent="0.35">
      <c r="A21" s="31">
        <v>10</v>
      </c>
      <c r="B21" s="36" t="s">
        <v>83</v>
      </c>
      <c r="C21" s="68"/>
      <c r="D21" s="63"/>
      <c r="E21" s="69">
        <f t="shared" ref="E21:AL21" si="1">E18+E19+E20</f>
        <v>0</v>
      </c>
      <c r="F21" s="69">
        <f t="shared" si="1"/>
        <v>0</v>
      </c>
      <c r="G21" s="69">
        <f t="shared" si="1"/>
        <v>0</v>
      </c>
      <c r="H21" s="69">
        <f t="shared" si="1"/>
        <v>0</v>
      </c>
      <c r="I21" s="69">
        <f t="shared" si="1"/>
        <v>0</v>
      </c>
      <c r="J21" s="69">
        <f t="shared" si="1"/>
        <v>0</v>
      </c>
      <c r="K21" s="69">
        <f t="shared" si="1"/>
        <v>368</v>
      </c>
      <c r="L21" s="69">
        <f t="shared" si="1"/>
        <v>371.02691499999997</v>
      </c>
      <c r="M21" s="69">
        <f t="shared" si="1"/>
        <v>393.93543499999993</v>
      </c>
      <c r="N21" s="69">
        <f t="shared" si="1"/>
        <v>397.02815249999992</v>
      </c>
      <c r="O21" s="69">
        <f t="shared" si="1"/>
        <v>400.12086999999997</v>
      </c>
      <c r="P21" s="69">
        <f t="shared" si="1"/>
        <v>403.21358749999996</v>
      </c>
      <c r="Q21" s="69">
        <f t="shared" si="1"/>
        <v>406.30630499999995</v>
      </c>
      <c r="R21" s="69">
        <f t="shared" si="1"/>
        <v>409.39902249999994</v>
      </c>
      <c r="S21" s="69">
        <f t="shared" si="1"/>
        <v>412.49173999999994</v>
      </c>
      <c r="T21" s="69">
        <f t="shared" si="1"/>
        <v>415.58445749999998</v>
      </c>
      <c r="U21" s="69">
        <f t="shared" si="1"/>
        <v>418.67717500000003</v>
      </c>
      <c r="V21" s="69">
        <f t="shared" si="1"/>
        <v>421.76989249999991</v>
      </c>
      <c r="W21" s="69">
        <f t="shared" si="1"/>
        <v>424.86260999999996</v>
      </c>
      <c r="X21" s="69">
        <f t="shared" si="1"/>
        <v>426.98692304999992</v>
      </c>
      <c r="Y21" s="69">
        <f t="shared" si="1"/>
        <v>429.12185766524988</v>
      </c>
      <c r="Z21" s="69">
        <f t="shared" si="1"/>
        <v>431.2674669535761</v>
      </c>
      <c r="AA21" s="69">
        <f t="shared" si="1"/>
        <v>433.42380428834394</v>
      </c>
      <c r="AB21" s="69">
        <f t="shared" si="1"/>
        <v>435.59092330978558</v>
      </c>
      <c r="AC21" s="69">
        <f t="shared" si="1"/>
        <v>437.76887792633448</v>
      </c>
      <c r="AD21" s="69">
        <f t="shared" si="1"/>
        <v>439.95772231596618</v>
      </c>
      <c r="AE21" s="69">
        <f t="shared" si="1"/>
        <v>442.1575109275459</v>
      </c>
      <c r="AF21" s="69">
        <f t="shared" si="1"/>
        <v>444.3682984821836</v>
      </c>
      <c r="AG21" s="69">
        <f t="shared" si="1"/>
        <v>446.59013997459448</v>
      </c>
      <c r="AH21" s="69">
        <f t="shared" si="1"/>
        <v>448.82309067446738</v>
      </c>
      <c r="AI21" s="69">
        <f t="shared" si="1"/>
        <v>451.06720612783971</v>
      </c>
      <c r="AJ21" s="69">
        <f t="shared" si="1"/>
        <v>453.32254215847883</v>
      </c>
      <c r="AK21" s="69">
        <f t="shared" si="1"/>
        <v>455.58915486927117</v>
      </c>
      <c r="AL21" s="69">
        <f t="shared" si="1"/>
        <v>457.8671006436175</v>
      </c>
    </row>
    <row r="22" spans="1:38" x14ac:dyDescent="0.35">
      <c r="A22" s="70"/>
      <c r="B22" s="71"/>
      <c r="C22" s="72"/>
      <c r="D22" s="73"/>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row>
    <row r="23" spans="1:38" ht="15.75" customHeight="1" x14ac:dyDescent="0.45">
      <c r="B23" s="51" t="s">
        <v>84</v>
      </c>
      <c r="C23" s="52"/>
      <c r="D23" s="31"/>
      <c r="E23" s="31"/>
      <c r="F23" s="31"/>
      <c r="G23" s="75"/>
      <c r="H23" s="75"/>
      <c r="I23" s="7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row>
    <row r="24" spans="1:38" x14ac:dyDescent="0.35">
      <c r="A24" s="77"/>
      <c r="B24" s="36" t="s">
        <v>85</v>
      </c>
      <c r="C24" s="78"/>
      <c r="D24" s="407" t="s">
        <v>86</v>
      </c>
      <c r="E24" s="407"/>
      <c r="F24" s="407"/>
      <c r="G24" s="407"/>
      <c r="H24" s="407"/>
      <c r="I24" s="407"/>
      <c r="J24" s="407"/>
      <c r="K24" s="79"/>
      <c r="L24" s="79"/>
      <c r="M24" s="79"/>
      <c r="N24" s="79"/>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8" x14ac:dyDescent="0.35">
      <c r="A25" s="77"/>
      <c r="B25" s="80" t="s">
        <v>87</v>
      </c>
      <c r="D25" s="81" t="s">
        <v>88</v>
      </c>
      <c r="E25" s="53">
        <v>2017</v>
      </c>
      <c r="F25" s="53">
        <v>2018</v>
      </c>
      <c r="G25" s="53">
        <v>2019</v>
      </c>
      <c r="H25" s="53" t="s">
        <v>41</v>
      </c>
      <c r="I25" s="53" t="s">
        <v>42</v>
      </c>
      <c r="J25" s="53" t="s">
        <v>43</v>
      </c>
      <c r="K25" s="82" t="s">
        <v>44</v>
      </c>
      <c r="L25" s="53" t="s">
        <v>45</v>
      </c>
      <c r="M25" s="53" t="s">
        <v>46</v>
      </c>
      <c r="N25" s="53" t="s">
        <v>47</v>
      </c>
      <c r="O25" s="53" t="s">
        <v>48</v>
      </c>
      <c r="P25" s="53" t="s">
        <v>49</v>
      </c>
      <c r="Q25" s="53" t="s">
        <v>50</v>
      </c>
      <c r="R25" s="53" t="s">
        <v>51</v>
      </c>
      <c r="S25" s="82" t="s">
        <v>52</v>
      </c>
      <c r="T25" s="53" t="s">
        <v>53</v>
      </c>
      <c r="U25" s="53" t="s">
        <v>54</v>
      </c>
      <c r="V25" s="53" t="s">
        <v>55</v>
      </c>
      <c r="W25" s="53" t="s">
        <v>56</v>
      </c>
      <c r="X25" s="53" t="s">
        <v>57</v>
      </c>
      <c r="Y25" s="53" t="s">
        <v>58</v>
      </c>
      <c r="Z25" s="53" t="s">
        <v>59</v>
      </c>
      <c r="AA25" s="53" t="s">
        <v>60</v>
      </c>
      <c r="AB25" s="53" t="s">
        <v>61</v>
      </c>
      <c r="AC25" s="53" t="s">
        <v>62</v>
      </c>
      <c r="AD25" s="53" t="s">
        <v>63</v>
      </c>
      <c r="AE25" s="53" t="s">
        <v>64</v>
      </c>
      <c r="AF25" s="53" t="s">
        <v>65</v>
      </c>
      <c r="AG25" s="53" t="s">
        <v>66</v>
      </c>
      <c r="AH25" s="53" t="s">
        <v>67</v>
      </c>
      <c r="AI25" s="53" t="s">
        <v>68</v>
      </c>
      <c r="AJ25" s="53" t="s">
        <v>69</v>
      </c>
      <c r="AK25" s="53" t="s">
        <v>70</v>
      </c>
      <c r="AL25" s="53" t="s">
        <v>71</v>
      </c>
    </row>
    <row r="26" spans="1:38" x14ac:dyDescent="0.35">
      <c r="A26" s="83" t="s">
        <v>89</v>
      </c>
      <c r="B26" s="84" t="s">
        <v>90</v>
      </c>
      <c r="C26" s="85"/>
      <c r="D26" s="86" t="s">
        <v>91</v>
      </c>
      <c r="E26" s="87"/>
      <c r="F26" s="87"/>
      <c r="G26" s="87"/>
      <c r="H26" s="87"/>
      <c r="I26" s="87"/>
      <c r="J26" s="87"/>
      <c r="K26" s="88">
        <v>22.260766983032227</v>
      </c>
      <c r="L26" s="88">
        <v>22.260766983032227</v>
      </c>
      <c r="M26" s="88">
        <v>22.260766983032227</v>
      </c>
      <c r="N26" s="88">
        <v>22.260766983032227</v>
      </c>
      <c r="O26" s="88">
        <v>22.260766983032227</v>
      </c>
      <c r="P26" s="88">
        <v>22.260766983032227</v>
      </c>
      <c r="Q26" s="88">
        <v>22.260766983032227</v>
      </c>
      <c r="R26" s="88">
        <v>22.260766983032227</v>
      </c>
      <c r="S26" s="88">
        <v>22.260766983032227</v>
      </c>
      <c r="T26" s="88">
        <v>22.260766983032227</v>
      </c>
      <c r="U26" s="88">
        <v>22.260766983032227</v>
      </c>
      <c r="V26" s="88">
        <v>22.260766983032227</v>
      </c>
      <c r="W26" s="88">
        <v>22.260766983032227</v>
      </c>
      <c r="X26" s="88">
        <v>22.260766983032227</v>
      </c>
      <c r="Y26" s="88">
        <v>22.260766983032227</v>
      </c>
      <c r="Z26" s="88">
        <v>22.260766983032227</v>
      </c>
      <c r="AA26" s="88">
        <v>22.260766983032227</v>
      </c>
      <c r="AB26" s="88">
        <v>22.260766983032227</v>
      </c>
      <c r="AC26" s="88">
        <v>22.260766983032227</v>
      </c>
      <c r="AD26" s="88">
        <v>22.260766983032227</v>
      </c>
      <c r="AE26" s="88">
        <v>22.260766983032227</v>
      </c>
      <c r="AF26" s="88">
        <v>22.260766983032227</v>
      </c>
      <c r="AG26" s="88">
        <v>22.260766983032227</v>
      </c>
      <c r="AH26" s="88">
        <v>22.260766983032227</v>
      </c>
      <c r="AI26" s="88">
        <v>22.260766983032227</v>
      </c>
      <c r="AJ26" s="88">
        <v>22.260766983032227</v>
      </c>
      <c r="AK26" s="88">
        <v>22.260766983032227</v>
      </c>
      <c r="AL26" s="88">
        <v>22.260766983032227</v>
      </c>
    </row>
    <row r="27" spans="1:38" x14ac:dyDescent="0.35">
      <c r="A27" s="83" t="s">
        <v>92</v>
      </c>
      <c r="B27" s="84" t="s">
        <v>93</v>
      </c>
      <c r="C27" s="85"/>
      <c r="D27" s="89" t="s">
        <v>91</v>
      </c>
      <c r="E27" s="87"/>
      <c r="F27" s="87"/>
      <c r="G27" s="87"/>
      <c r="H27" s="87"/>
      <c r="I27" s="87"/>
      <c r="J27" s="87"/>
      <c r="K27" s="88">
        <v>22.460285186767578</v>
      </c>
      <c r="L27" s="88">
        <v>22.460285186767578</v>
      </c>
      <c r="M27" s="88">
        <v>22.460285186767578</v>
      </c>
      <c r="N27" s="88">
        <v>22.460285186767578</v>
      </c>
      <c r="O27" s="88">
        <v>22.460285186767578</v>
      </c>
      <c r="P27" s="88">
        <v>22.460285186767578</v>
      </c>
      <c r="Q27" s="88">
        <v>22.460285186767578</v>
      </c>
      <c r="R27" s="88">
        <v>22.460285186767578</v>
      </c>
      <c r="S27" s="88">
        <v>22.460285186767578</v>
      </c>
      <c r="T27" s="88">
        <v>22.460285186767578</v>
      </c>
      <c r="U27" s="88">
        <v>22.460285186767578</v>
      </c>
      <c r="V27" s="88">
        <v>22.460285186767578</v>
      </c>
      <c r="W27" s="88">
        <v>22.460285186767578</v>
      </c>
      <c r="X27" s="88">
        <v>22.460285186767578</v>
      </c>
      <c r="Y27" s="88">
        <v>22.460285186767578</v>
      </c>
      <c r="Z27" s="88">
        <v>22.460285186767578</v>
      </c>
      <c r="AA27" s="88">
        <v>22.460285186767578</v>
      </c>
      <c r="AB27" s="88">
        <v>22.460285186767578</v>
      </c>
      <c r="AC27" s="88">
        <v>22.460285186767578</v>
      </c>
      <c r="AD27" s="88">
        <v>22.460285186767578</v>
      </c>
      <c r="AE27" s="88">
        <v>22.460285186767578</v>
      </c>
      <c r="AF27" s="88">
        <v>22.460285186767578</v>
      </c>
      <c r="AG27" s="88">
        <v>22.460285186767578</v>
      </c>
      <c r="AH27" s="88">
        <v>22.460285186767578</v>
      </c>
      <c r="AI27" s="88">
        <v>22.460285186767578</v>
      </c>
      <c r="AJ27" s="88">
        <v>22.460285186767578</v>
      </c>
      <c r="AK27" s="88">
        <v>22.460285186767578</v>
      </c>
      <c r="AL27" s="88">
        <v>22.460285186767578</v>
      </c>
    </row>
    <row r="28" spans="1:38" x14ac:dyDescent="0.35">
      <c r="A28" s="83" t="s">
        <v>94</v>
      </c>
      <c r="B28" s="84" t="s">
        <v>95</v>
      </c>
      <c r="C28" s="85"/>
      <c r="D28" s="89" t="s">
        <v>91</v>
      </c>
      <c r="E28" s="87"/>
      <c r="F28" s="87"/>
      <c r="G28" s="87"/>
      <c r="H28" s="87"/>
      <c r="I28" s="87"/>
      <c r="J28" s="87"/>
      <c r="K28" s="88">
        <v>44.830001831054688</v>
      </c>
      <c r="L28" s="88">
        <v>44.830001831054688</v>
      </c>
      <c r="M28" s="88">
        <v>44.830001831054688</v>
      </c>
      <c r="N28" s="88">
        <v>44.830001831054688</v>
      </c>
      <c r="O28" s="88">
        <v>44.830001831054688</v>
      </c>
      <c r="P28" s="88">
        <v>44.830001831054688</v>
      </c>
      <c r="Q28" s="88">
        <v>44.830001831054688</v>
      </c>
      <c r="R28" s="88">
        <v>44.830001831054688</v>
      </c>
      <c r="S28" s="88">
        <v>44.830001831054688</v>
      </c>
      <c r="T28" s="88">
        <v>44.830001831054688</v>
      </c>
      <c r="U28" s="88">
        <v>44.830001831054688</v>
      </c>
      <c r="V28" s="88">
        <v>44.830001831054688</v>
      </c>
      <c r="W28" s="88">
        <v>44.830001831054688</v>
      </c>
      <c r="X28" s="88">
        <v>44.830001831054688</v>
      </c>
      <c r="Y28" s="88">
        <v>44.830001831054688</v>
      </c>
      <c r="Z28" s="88">
        <v>44.830001831054688</v>
      </c>
      <c r="AA28" s="88">
        <v>44.830001831054688</v>
      </c>
      <c r="AB28" s="88">
        <v>44.830001831054688</v>
      </c>
      <c r="AC28" s="88">
        <v>44.830001831054688</v>
      </c>
      <c r="AD28" s="88">
        <v>44.830001831054688</v>
      </c>
      <c r="AE28" s="88">
        <v>44.830001831054688</v>
      </c>
      <c r="AF28" s="88">
        <v>44.830001831054688</v>
      </c>
      <c r="AG28" s="88">
        <v>44.830001831054688</v>
      </c>
      <c r="AH28" s="88">
        <v>44.830001831054688</v>
      </c>
      <c r="AI28" s="88">
        <v>44.830001831054688</v>
      </c>
      <c r="AJ28" s="88">
        <v>44.830001831054688</v>
      </c>
      <c r="AK28" s="88">
        <v>44.830001831054688</v>
      </c>
      <c r="AL28" s="88">
        <v>44.830001831054688</v>
      </c>
    </row>
    <row r="29" spans="1:38" x14ac:dyDescent="0.35">
      <c r="A29" s="83" t="s">
        <v>96</v>
      </c>
      <c r="B29" s="84" t="s">
        <v>97</v>
      </c>
      <c r="C29" s="85"/>
      <c r="D29" s="89" t="s">
        <v>91</v>
      </c>
      <c r="E29" s="87"/>
      <c r="F29" s="87"/>
      <c r="G29" s="87"/>
      <c r="H29" s="87"/>
      <c r="I29" s="87"/>
      <c r="J29" s="87"/>
      <c r="K29" s="88">
        <v>42.419998168945313</v>
      </c>
      <c r="L29" s="88">
        <v>42.419998168945313</v>
      </c>
      <c r="M29" s="88">
        <v>42.419998168945313</v>
      </c>
      <c r="N29" s="88">
        <v>42.419998168945313</v>
      </c>
      <c r="O29" s="88">
        <v>42.419998168945313</v>
      </c>
      <c r="P29" s="88">
        <v>42.419998168945313</v>
      </c>
      <c r="Q29" s="88">
        <v>42.419998168945313</v>
      </c>
      <c r="R29" s="88">
        <v>42.419998168945313</v>
      </c>
      <c r="S29" s="88">
        <v>42.419998168945313</v>
      </c>
      <c r="T29" s="88">
        <v>42.419998168945313</v>
      </c>
      <c r="U29" s="88">
        <v>42.419998168945313</v>
      </c>
      <c r="V29" s="88">
        <v>42.419998168945313</v>
      </c>
      <c r="W29" s="88">
        <v>42.419998168945313</v>
      </c>
      <c r="X29" s="88">
        <v>42.419998168945313</v>
      </c>
      <c r="Y29" s="88">
        <v>42.419998168945313</v>
      </c>
      <c r="Z29" s="88">
        <v>42.419998168945313</v>
      </c>
      <c r="AA29" s="88">
        <v>42.419998168945313</v>
      </c>
      <c r="AB29" s="88">
        <v>42.419998168945313</v>
      </c>
      <c r="AC29" s="88">
        <v>42.419998168945313</v>
      </c>
      <c r="AD29" s="88">
        <v>42.419998168945313</v>
      </c>
      <c r="AE29" s="88">
        <v>42.419998168945313</v>
      </c>
      <c r="AF29" s="88">
        <v>42.419998168945313</v>
      </c>
      <c r="AG29" s="88">
        <v>42.419998168945313</v>
      </c>
      <c r="AH29" s="88">
        <v>42.419998168945313</v>
      </c>
      <c r="AI29" s="88">
        <v>42.419998168945313</v>
      </c>
      <c r="AJ29" s="88">
        <v>42.419998168945313</v>
      </c>
      <c r="AK29" s="88">
        <v>42.419998168945313</v>
      </c>
      <c r="AL29" s="88">
        <v>42.419998168945313</v>
      </c>
    </row>
    <row r="30" spans="1:38" x14ac:dyDescent="0.35">
      <c r="A30" s="83" t="s">
        <v>98</v>
      </c>
      <c r="B30" s="84" t="s">
        <v>99</v>
      </c>
      <c r="C30" s="85"/>
      <c r="D30" s="89" t="s">
        <v>91</v>
      </c>
      <c r="E30" s="87"/>
      <c r="F30" s="87"/>
      <c r="G30" s="87"/>
      <c r="H30" s="87"/>
      <c r="I30" s="87"/>
      <c r="J30" s="87"/>
      <c r="K30" s="88">
        <v>62.906612396240234</v>
      </c>
      <c r="L30" s="88">
        <v>62.906612396240234</v>
      </c>
      <c r="M30" s="88">
        <v>62.906612396240234</v>
      </c>
      <c r="N30" s="88">
        <v>62.906612396240234</v>
      </c>
      <c r="O30" s="88">
        <v>62.906612396240234</v>
      </c>
      <c r="P30" s="88">
        <v>62.906612396240234</v>
      </c>
      <c r="Q30" s="88">
        <v>62.906612396240234</v>
      </c>
      <c r="R30" s="88">
        <v>62.906612396240234</v>
      </c>
      <c r="S30" s="88">
        <v>62.906612396240234</v>
      </c>
      <c r="T30" s="88">
        <v>62.906612396240234</v>
      </c>
      <c r="U30" s="88">
        <v>62.906612396240234</v>
      </c>
      <c r="V30" s="88">
        <v>62.906612396240234</v>
      </c>
      <c r="W30" s="88">
        <v>62.906612396240234</v>
      </c>
      <c r="X30" s="88">
        <v>62.906612396240234</v>
      </c>
      <c r="Y30" s="88">
        <v>62.906612396240234</v>
      </c>
      <c r="Z30" s="88">
        <v>62.906612396240234</v>
      </c>
      <c r="AA30" s="88">
        <v>62.906612396240234</v>
      </c>
      <c r="AB30" s="88">
        <v>62.906612396240234</v>
      </c>
      <c r="AC30" s="88">
        <v>62.906612396240234</v>
      </c>
      <c r="AD30" s="88">
        <v>62.906612396240234</v>
      </c>
      <c r="AE30" s="88">
        <v>62.906612396240234</v>
      </c>
      <c r="AF30" s="88">
        <v>62.906612396240234</v>
      </c>
      <c r="AG30" s="88">
        <v>62.906612396240234</v>
      </c>
      <c r="AH30" s="88">
        <v>62.906612396240234</v>
      </c>
      <c r="AI30" s="88">
        <v>62.906612396240234</v>
      </c>
      <c r="AJ30" s="88">
        <v>62.906612396240234</v>
      </c>
      <c r="AK30" s="88">
        <v>62.906612396240234</v>
      </c>
      <c r="AL30" s="88">
        <v>62.906612396240234</v>
      </c>
    </row>
    <row r="31" spans="1:38" x14ac:dyDescent="0.35">
      <c r="A31" s="83"/>
      <c r="B31" s="90"/>
      <c r="D31" s="8"/>
      <c r="E31" s="91"/>
      <c r="F31" s="92"/>
      <c r="G31" s="92"/>
      <c r="H31" s="92"/>
      <c r="I31" s="92"/>
      <c r="J31" s="92"/>
      <c r="K31" s="93"/>
      <c r="L31" s="93"/>
      <c r="M31" s="93"/>
      <c r="N31" s="93"/>
      <c r="O31" s="94"/>
      <c r="P31" s="94"/>
      <c r="Q31" s="94"/>
      <c r="R31" s="94"/>
      <c r="S31" s="95"/>
      <c r="T31" s="95"/>
      <c r="U31" s="95"/>
      <c r="V31" s="95"/>
      <c r="W31" s="95"/>
      <c r="X31" s="95"/>
      <c r="Y31" s="95"/>
      <c r="Z31" s="95"/>
      <c r="AA31" s="95"/>
      <c r="AB31" s="95"/>
      <c r="AC31" s="95"/>
      <c r="AD31" s="95"/>
      <c r="AE31" s="95"/>
      <c r="AF31" s="95"/>
      <c r="AG31" s="95"/>
      <c r="AH31" s="95"/>
      <c r="AI31" s="95"/>
      <c r="AJ31" s="95"/>
      <c r="AK31" s="95"/>
      <c r="AL31" s="95"/>
    </row>
    <row r="32" spans="1:38" x14ac:dyDescent="0.35">
      <c r="A32" s="83"/>
      <c r="B32" s="36" t="s">
        <v>100</v>
      </c>
      <c r="C32" s="78"/>
      <c r="D32" s="36"/>
      <c r="E32" s="96"/>
      <c r="F32" s="97"/>
      <c r="G32" s="97"/>
      <c r="H32" s="97"/>
      <c r="I32" s="97"/>
      <c r="J32" s="97"/>
      <c r="K32" s="98"/>
      <c r="L32" s="98"/>
      <c r="M32" s="98"/>
      <c r="N32" s="98"/>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row>
    <row r="33" spans="1:38" x14ac:dyDescent="0.35">
      <c r="A33" s="83"/>
      <c r="B33" s="80" t="s">
        <v>101</v>
      </c>
      <c r="D33" s="81" t="s">
        <v>88</v>
      </c>
      <c r="E33" s="53">
        <v>2017</v>
      </c>
      <c r="F33" s="53">
        <v>2018</v>
      </c>
      <c r="G33" s="53">
        <v>2019</v>
      </c>
      <c r="H33" s="53" t="s">
        <v>41</v>
      </c>
      <c r="I33" s="53" t="s">
        <v>42</v>
      </c>
      <c r="J33" s="53" t="s">
        <v>43</v>
      </c>
      <c r="K33" s="82" t="s">
        <v>44</v>
      </c>
      <c r="L33" s="53" t="s">
        <v>45</v>
      </c>
      <c r="M33" s="53" t="s">
        <v>46</v>
      </c>
      <c r="N33" s="53" t="s">
        <v>47</v>
      </c>
      <c r="O33" s="53" t="s">
        <v>48</v>
      </c>
      <c r="P33" s="53" t="s">
        <v>49</v>
      </c>
      <c r="Q33" s="53" t="s">
        <v>50</v>
      </c>
      <c r="R33" s="53" t="s">
        <v>51</v>
      </c>
      <c r="S33" s="82" t="s">
        <v>52</v>
      </c>
      <c r="T33" s="53" t="s">
        <v>53</v>
      </c>
      <c r="U33" s="53" t="s">
        <v>54</v>
      </c>
      <c r="V33" s="53" t="s">
        <v>55</v>
      </c>
      <c r="W33" s="53" t="s">
        <v>56</v>
      </c>
      <c r="X33" s="53" t="s">
        <v>57</v>
      </c>
      <c r="Y33" s="53" t="s">
        <v>58</v>
      </c>
      <c r="Z33" s="53" t="s">
        <v>59</v>
      </c>
      <c r="AA33" s="53" t="s">
        <v>60</v>
      </c>
      <c r="AB33" s="53" t="s">
        <v>61</v>
      </c>
      <c r="AC33" s="53" t="s">
        <v>62</v>
      </c>
      <c r="AD33" s="53" t="s">
        <v>63</v>
      </c>
      <c r="AE33" s="53" t="s">
        <v>64</v>
      </c>
      <c r="AF33" s="53" t="s">
        <v>65</v>
      </c>
      <c r="AG33" s="53" t="s">
        <v>66</v>
      </c>
      <c r="AH33" s="53" t="s">
        <v>67</v>
      </c>
      <c r="AI33" s="53" t="s">
        <v>68</v>
      </c>
      <c r="AJ33" s="53" t="s">
        <v>69</v>
      </c>
      <c r="AK33" s="53" t="s">
        <v>70</v>
      </c>
      <c r="AL33" s="53" t="s">
        <v>71</v>
      </c>
    </row>
    <row r="34" spans="1:38" x14ac:dyDescent="0.35">
      <c r="A34" s="83" t="s">
        <v>102</v>
      </c>
      <c r="B34" s="84" t="s">
        <v>103</v>
      </c>
      <c r="C34" s="101"/>
      <c r="D34" s="102" t="s">
        <v>104</v>
      </c>
      <c r="E34" s="103"/>
      <c r="F34" s="103"/>
      <c r="G34" s="103"/>
      <c r="H34" s="103"/>
      <c r="I34" s="103"/>
      <c r="J34" s="87"/>
      <c r="K34" s="88">
        <v>105.46112060546875</v>
      </c>
      <c r="L34" s="88">
        <v>105.46112060546875</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row>
    <row r="35" spans="1:38" x14ac:dyDescent="0.35">
      <c r="A35" s="83" t="s">
        <v>105</v>
      </c>
      <c r="B35" s="84" t="s">
        <v>106</v>
      </c>
      <c r="C35" s="101"/>
      <c r="D35" s="102" t="s">
        <v>91</v>
      </c>
      <c r="E35" s="104"/>
      <c r="F35" s="104"/>
      <c r="G35" s="104"/>
      <c r="H35" s="104"/>
      <c r="I35" s="104"/>
      <c r="J35" s="87"/>
      <c r="K35" s="88">
        <v>0</v>
      </c>
      <c r="L35" s="88">
        <v>0</v>
      </c>
      <c r="M35" s="88">
        <v>50</v>
      </c>
      <c r="N35" s="88">
        <v>50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row>
    <row r="36" spans="1:38" x14ac:dyDescent="0.35">
      <c r="A36" s="83" t="s">
        <v>107</v>
      </c>
      <c r="B36" s="84" t="s">
        <v>108</v>
      </c>
      <c r="C36" s="101"/>
      <c r="D36" s="102" t="s">
        <v>91</v>
      </c>
      <c r="E36" s="87"/>
      <c r="F36" s="87"/>
      <c r="G36" s="87"/>
      <c r="H36" s="87"/>
      <c r="I36" s="87"/>
      <c r="J36" s="87"/>
      <c r="K36" s="88">
        <v>14</v>
      </c>
      <c r="L36" s="88">
        <v>14</v>
      </c>
      <c r="M36" s="88">
        <v>14</v>
      </c>
      <c r="N36" s="88">
        <v>14</v>
      </c>
      <c r="O36" s="88">
        <v>14</v>
      </c>
      <c r="P36" s="88">
        <v>14</v>
      </c>
      <c r="Q36" s="88">
        <v>14</v>
      </c>
      <c r="R36" s="88">
        <v>14</v>
      </c>
      <c r="S36" s="88">
        <v>14</v>
      </c>
      <c r="T36" s="88">
        <v>14</v>
      </c>
      <c r="U36" s="88">
        <v>14</v>
      </c>
      <c r="V36" s="88">
        <v>14</v>
      </c>
      <c r="W36" s="88">
        <v>14</v>
      </c>
      <c r="X36" s="88">
        <v>0</v>
      </c>
      <c r="Y36" s="88">
        <v>0</v>
      </c>
      <c r="Z36" s="88">
        <v>0</v>
      </c>
      <c r="AA36" s="88">
        <v>0</v>
      </c>
      <c r="AB36" s="88">
        <v>0</v>
      </c>
      <c r="AC36" s="88">
        <v>0</v>
      </c>
      <c r="AD36" s="88">
        <v>0</v>
      </c>
      <c r="AE36" s="88">
        <v>0</v>
      </c>
      <c r="AF36" s="88">
        <v>0</v>
      </c>
      <c r="AG36" s="88">
        <v>0</v>
      </c>
      <c r="AH36" s="88">
        <v>0</v>
      </c>
      <c r="AI36" s="88">
        <v>0</v>
      </c>
      <c r="AJ36" s="88">
        <v>0</v>
      </c>
      <c r="AK36" s="88">
        <v>0</v>
      </c>
      <c r="AL36" s="88">
        <v>0</v>
      </c>
    </row>
    <row r="37" spans="1:38" x14ac:dyDescent="0.35">
      <c r="A37" s="83" t="s">
        <v>109</v>
      </c>
      <c r="B37" s="84" t="s">
        <v>110</v>
      </c>
      <c r="C37" s="101"/>
      <c r="D37" s="102" t="s">
        <v>111</v>
      </c>
      <c r="E37" s="87"/>
      <c r="F37" s="87"/>
      <c r="G37" s="87"/>
      <c r="H37" s="87"/>
      <c r="I37" s="87"/>
      <c r="J37" s="87"/>
      <c r="K37" s="88">
        <v>9</v>
      </c>
      <c r="L37" s="88">
        <v>9</v>
      </c>
      <c r="M37" s="88">
        <v>9</v>
      </c>
      <c r="N37" s="88">
        <v>9</v>
      </c>
      <c r="O37" s="88">
        <v>9</v>
      </c>
      <c r="P37" s="88">
        <v>9</v>
      </c>
      <c r="Q37" s="88">
        <v>9</v>
      </c>
      <c r="R37" s="88">
        <v>9</v>
      </c>
      <c r="S37" s="88">
        <v>9</v>
      </c>
      <c r="T37" s="88">
        <v>9</v>
      </c>
      <c r="U37" s="88">
        <v>9</v>
      </c>
      <c r="V37" s="88">
        <v>9</v>
      </c>
      <c r="W37" s="88">
        <v>9</v>
      </c>
      <c r="X37" s="88">
        <v>9</v>
      </c>
      <c r="Y37" s="88">
        <v>9</v>
      </c>
      <c r="Z37" s="88">
        <v>9</v>
      </c>
      <c r="AA37" s="88">
        <v>9</v>
      </c>
      <c r="AB37" s="88">
        <v>9</v>
      </c>
      <c r="AC37" s="88">
        <v>9</v>
      </c>
      <c r="AD37" s="88">
        <v>9</v>
      </c>
      <c r="AE37" s="88">
        <v>9</v>
      </c>
      <c r="AF37" s="88">
        <v>9</v>
      </c>
      <c r="AG37" s="88">
        <v>9</v>
      </c>
      <c r="AH37" s="88">
        <v>9</v>
      </c>
      <c r="AI37" s="88">
        <v>9</v>
      </c>
      <c r="AJ37" s="88">
        <v>9</v>
      </c>
      <c r="AK37" s="88">
        <v>9</v>
      </c>
      <c r="AL37" s="88">
        <v>9</v>
      </c>
    </row>
    <row r="38" spans="1:38" x14ac:dyDescent="0.35">
      <c r="A38" s="83" t="s">
        <v>112</v>
      </c>
      <c r="B38" s="84" t="s">
        <v>113</v>
      </c>
      <c r="C38" s="101"/>
      <c r="D38" s="102" t="s">
        <v>114</v>
      </c>
      <c r="E38" s="87"/>
      <c r="F38" s="87"/>
      <c r="G38" s="87"/>
      <c r="H38" s="87"/>
      <c r="I38" s="87"/>
      <c r="J38" s="87"/>
      <c r="K38" s="88">
        <v>9</v>
      </c>
      <c r="L38" s="88">
        <v>9</v>
      </c>
      <c r="M38" s="88">
        <v>9</v>
      </c>
      <c r="N38" s="88">
        <v>9</v>
      </c>
      <c r="O38" s="88">
        <v>9</v>
      </c>
      <c r="P38" s="88">
        <v>9</v>
      </c>
      <c r="Q38" s="88">
        <v>9</v>
      </c>
      <c r="R38" s="88">
        <v>9</v>
      </c>
      <c r="S38" s="88">
        <v>9</v>
      </c>
      <c r="T38" s="88">
        <v>9</v>
      </c>
      <c r="U38" s="88">
        <v>9</v>
      </c>
      <c r="V38" s="88">
        <v>9</v>
      </c>
      <c r="W38" s="88">
        <v>9</v>
      </c>
      <c r="X38" s="88">
        <v>9</v>
      </c>
      <c r="Y38" s="88">
        <v>9</v>
      </c>
      <c r="Z38" s="88">
        <v>9</v>
      </c>
      <c r="AA38" s="88">
        <v>9</v>
      </c>
      <c r="AB38" s="88">
        <v>9</v>
      </c>
      <c r="AC38" s="88">
        <v>9</v>
      </c>
      <c r="AD38" s="88">
        <v>9</v>
      </c>
      <c r="AE38" s="88">
        <v>9</v>
      </c>
      <c r="AF38" s="88">
        <v>9</v>
      </c>
      <c r="AG38" s="88">
        <v>5.3999996185302734</v>
      </c>
      <c r="AH38" s="88">
        <v>2.6999998092651367</v>
      </c>
      <c r="AI38" s="88">
        <v>2.6999998092651367</v>
      </c>
      <c r="AJ38" s="88">
        <v>0</v>
      </c>
      <c r="AK38" s="88">
        <v>0</v>
      </c>
      <c r="AL38" s="88">
        <v>0</v>
      </c>
    </row>
    <row r="39" spans="1:38" x14ac:dyDescent="0.35">
      <c r="A39" s="83" t="s">
        <v>107</v>
      </c>
      <c r="B39" s="84" t="s">
        <v>115</v>
      </c>
      <c r="C39" s="101"/>
      <c r="D39" s="102" t="s">
        <v>116</v>
      </c>
      <c r="E39" s="87"/>
      <c r="F39" s="87"/>
      <c r="G39" s="87"/>
      <c r="H39" s="87"/>
      <c r="I39" s="87"/>
      <c r="J39" s="87"/>
      <c r="K39" s="88">
        <v>0</v>
      </c>
      <c r="L39" s="88">
        <v>0</v>
      </c>
      <c r="M39" s="88">
        <v>0</v>
      </c>
      <c r="N39" s="88">
        <v>0</v>
      </c>
      <c r="O39" s="88">
        <v>19.670000076293945</v>
      </c>
      <c r="P39" s="88">
        <v>19.670000076293945</v>
      </c>
      <c r="Q39" s="88">
        <v>19.670000076293945</v>
      </c>
      <c r="R39" s="88">
        <v>19.670000076293945</v>
      </c>
      <c r="S39" s="88">
        <v>19.670000076293945</v>
      </c>
      <c r="T39" s="88">
        <v>19.670000076293945</v>
      </c>
      <c r="U39" s="88">
        <v>19.670000076293945</v>
      </c>
      <c r="V39" s="88">
        <v>19.670000076293945</v>
      </c>
      <c r="W39" s="88">
        <v>19.670000076293945</v>
      </c>
      <c r="X39" s="88">
        <v>19.670000076293945</v>
      </c>
      <c r="Y39" s="88">
        <v>19.670000076293945</v>
      </c>
      <c r="Z39" s="88">
        <v>19.670000076293945</v>
      </c>
      <c r="AA39" s="88">
        <v>19.670000076293945</v>
      </c>
      <c r="AB39" s="88">
        <v>19.670000076293945</v>
      </c>
      <c r="AC39" s="88">
        <v>19.670000076293945</v>
      </c>
      <c r="AD39" s="88">
        <v>19.670000076293945</v>
      </c>
      <c r="AE39" s="88">
        <v>19.670000076293945</v>
      </c>
      <c r="AF39" s="88">
        <v>19.670000076293945</v>
      </c>
      <c r="AG39" s="88">
        <v>19.670000076293945</v>
      </c>
      <c r="AH39" s="88">
        <v>19.670000076293945</v>
      </c>
      <c r="AI39" s="88">
        <v>0</v>
      </c>
      <c r="AJ39" s="88">
        <v>0</v>
      </c>
      <c r="AK39" s="88">
        <v>0</v>
      </c>
      <c r="AL39" s="88">
        <v>0</v>
      </c>
    </row>
    <row r="40" spans="1:38" x14ac:dyDescent="0.35">
      <c r="A40" s="83"/>
      <c r="B40" s="105"/>
      <c r="C40" s="106"/>
      <c r="D40" s="107"/>
      <c r="E40" s="107"/>
      <c r="F40" s="107"/>
      <c r="G40" s="107"/>
      <c r="H40" s="107"/>
      <c r="I40" s="107"/>
      <c r="J40" s="107"/>
      <c r="K40" s="108"/>
      <c r="L40" s="108"/>
      <c r="M40" s="108"/>
      <c r="N40" s="108"/>
      <c r="O40" s="109"/>
      <c r="P40" s="109"/>
      <c r="Q40" s="109"/>
      <c r="R40" s="109"/>
      <c r="S40" s="110"/>
      <c r="T40" s="110"/>
      <c r="U40" s="110"/>
      <c r="V40" s="110"/>
      <c r="W40" s="110"/>
      <c r="X40" s="110"/>
      <c r="Y40" s="110"/>
      <c r="Z40" s="110"/>
      <c r="AA40" s="110"/>
      <c r="AB40" s="110"/>
      <c r="AC40" s="110"/>
      <c r="AD40" s="110"/>
      <c r="AE40" s="110"/>
      <c r="AF40" s="110"/>
      <c r="AG40" s="110"/>
      <c r="AH40" s="110"/>
      <c r="AI40" s="110"/>
      <c r="AJ40" s="110"/>
      <c r="AK40" s="110"/>
      <c r="AL40" s="110"/>
    </row>
    <row r="41" spans="1:38" ht="31" x14ac:dyDescent="0.35">
      <c r="A41" s="83">
        <v>11</v>
      </c>
      <c r="B41" s="111" t="s">
        <v>117</v>
      </c>
      <c r="C41" s="112"/>
      <c r="D41" s="113"/>
      <c r="E41" s="114">
        <f t="shared" ref="E41:AL41" si="2">SUM(E26:E30,E34:E39)</f>
        <v>0</v>
      </c>
      <c r="F41" s="114">
        <f t="shared" si="2"/>
        <v>0</v>
      </c>
      <c r="G41" s="114">
        <f t="shared" si="2"/>
        <v>0</v>
      </c>
      <c r="H41" s="114">
        <f t="shared" si="2"/>
        <v>0</v>
      </c>
      <c r="I41" s="114">
        <f t="shared" si="2"/>
        <v>0</v>
      </c>
      <c r="J41" s="114">
        <f t="shared" si="2"/>
        <v>0</v>
      </c>
      <c r="K41" s="69">
        <f t="shared" si="2"/>
        <v>332.33878517150879</v>
      </c>
      <c r="L41" s="69">
        <f t="shared" si="2"/>
        <v>332.33878517150879</v>
      </c>
      <c r="M41" s="69">
        <f t="shared" si="2"/>
        <v>276.87766456604004</v>
      </c>
      <c r="N41" s="69">
        <f t="shared" si="2"/>
        <v>276.87766456604004</v>
      </c>
      <c r="O41" s="69">
        <f t="shared" si="2"/>
        <v>246.54766464233398</v>
      </c>
      <c r="P41" s="69">
        <f t="shared" si="2"/>
        <v>246.54766464233398</v>
      </c>
      <c r="Q41" s="69">
        <f t="shared" si="2"/>
        <v>246.54766464233398</v>
      </c>
      <c r="R41" s="69">
        <f t="shared" si="2"/>
        <v>246.54766464233398</v>
      </c>
      <c r="S41" s="69">
        <f t="shared" si="2"/>
        <v>246.54766464233398</v>
      </c>
      <c r="T41" s="69">
        <f t="shared" si="2"/>
        <v>246.54766464233398</v>
      </c>
      <c r="U41" s="69">
        <f t="shared" si="2"/>
        <v>246.54766464233398</v>
      </c>
      <c r="V41" s="69">
        <f t="shared" si="2"/>
        <v>246.54766464233398</v>
      </c>
      <c r="W41" s="69">
        <f t="shared" si="2"/>
        <v>246.54766464233398</v>
      </c>
      <c r="X41" s="69">
        <f t="shared" si="2"/>
        <v>232.54766464233398</v>
      </c>
      <c r="Y41" s="69">
        <f t="shared" si="2"/>
        <v>232.54766464233398</v>
      </c>
      <c r="Z41" s="69">
        <f t="shared" si="2"/>
        <v>232.54766464233398</v>
      </c>
      <c r="AA41" s="69">
        <f t="shared" si="2"/>
        <v>232.54766464233398</v>
      </c>
      <c r="AB41" s="69">
        <f t="shared" si="2"/>
        <v>232.54766464233398</v>
      </c>
      <c r="AC41" s="69">
        <f t="shared" si="2"/>
        <v>232.54766464233398</v>
      </c>
      <c r="AD41" s="69">
        <f t="shared" si="2"/>
        <v>232.54766464233398</v>
      </c>
      <c r="AE41" s="69">
        <f t="shared" si="2"/>
        <v>232.54766464233398</v>
      </c>
      <c r="AF41" s="69">
        <f t="shared" si="2"/>
        <v>232.54766464233398</v>
      </c>
      <c r="AG41" s="69">
        <f t="shared" si="2"/>
        <v>228.94766426086426</v>
      </c>
      <c r="AH41" s="69">
        <f t="shared" si="2"/>
        <v>226.24766445159912</v>
      </c>
      <c r="AI41" s="69">
        <f t="shared" si="2"/>
        <v>206.57766437530518</v>
      </c>
      <c r="AJ41" s="69">
        <f t="shared" si="2"/>
        <v>203.87766456604004</v>
      </c>
      <c r="AK41" s="69">
        <f t="shared" si="2"/>
        <v>203.87766456604004</v>
      </c>
      <c r="AL41" s="69">
        <f t="shared" si="2"/>
        <v>203.87766456604004</v>
      </c>
    </row>
    <row r="42" spans="1:38" x14ac:dyDescent="0.35">
      <c r="A42" s="77"/>
      <c r="B42" s="78"/>
      <c r="C42" s="78"/>
      <c r="D42" s="36"/>
      <c r="E42" s="91"/>
      <c r="F42" s="92"/>
      <c r="G42" s="92"/>
      <c r="H42" s="92"/>
      <c r="I42" s="92"/>
      <c r="J42" s="92"/>
      <c r="K42" s="92"/>
      <c r="L42" s="92"/>
      <c r="M42" s="92"/>
      <c r="N42" s="92"/>
      <c r="O42" s="115"/>
      <c r="P42" s="115"/>
      <c r="Q42" s="115"/>
      <c r="R42" s="115"/>
      <c r="S42" s="116"/>
      <c r="T42" s="116"/>
      <c r="U42" s="116"/>
      <c r="V42" s="116"/>
      <c r="W42" s="116"/>
      <c r="X42" s="116"/>
      <c r="Y42" s="116"/>
      <c r="Z42" s="116"/>
      <c r="AA42" s="116"/>
      <c r="AB42" s="116"/>
      <c r="AC42" s="116"/>
      <c r="AD42" s="116"/>
      <c r="AE42" s="116"/>
      <c r="AF42" s="116"/>
      <c r="AG42" s="116"/>
      <c r="AH42" s="116"/>
      <c r="AI42" s="116"/>
      <c r="AJ42" s="116"/>
      <c r="AK42" s="116"/>
      <c r="AL42" s="116"/>
    </row>
    <row r="43" spans="1:38" x14ac:dyDescent="0.35">
      <c r="A43" s="77"/>
      <c r="B43" s="36" t="s">
        <v>118</v>
      </c>
      <c r="C43" s="78"/>
      <c r="D43" s="8"/>
      <c r="E43" s="117"/>
      <c r="F43" s="118"/>
      <c r="G43" s="118"/>
      <c r="H43" s="118"/>
      <c r="I43" s="118"/>
      <c r="J43" s="118"/>
      <c r="K43" s="118"/>
      <c r="L43" s="118"/>
      <c r="M43" s="118"/>
      <c r="N43" s="118"/>
      <c r="O43" s="119"/>
      <c r="P43" s="119"/>
      <c r="Q43" s="119"/>
      <c r="R43" s="119"/>
      <c r="S43" s="120"/>
      <c r="T43" s="120"/>
      <c r="U43" s="120"/>
      <c r="V43" s="120"/>
      <c r="W43" s="120"/>
      <c r="X43" s="120"/>
      <c r="Y43" s="120"/>
      <c r="Z43" s="120"/>
      <c r="AA43" s="120"/>
      <c r="AB43" s="120"/>
      <c r="AC43" s="120"/>
      <c r="AD43" s="120"/>
      <c r="AE43" s="120"/>
      <c r="AF43" s="120"/>
      <c r="AG43" s="120"/>
      <c r="AH43" s="120"/>
      <c r="AI43" s="120"/>
      <c r="AJ43" s="120"/>
      <c r="AK43" s="120"/>
      <c r="AL43" s="120"/>
    </row>
    <row r="44" spans="1:38" x14ac:dyDescent="0.35">
      <c r="A44" s="77"/>
      <c r="B44" s="8" t="s">
        <v>119</v>
      </c>
      <c r="D44" s="81" t="s">
        <v>88</v>
      </c>
      <c r="E44" s="53">
        <v>2017</v>
      </c>
      <c r="F44" s="53">
        <v>2018</v>
      </c>
      <c r="G44" s="53">
        <v>2019</v>
      </c>
      <c r="H44" s="53" t="s">
        <v>41</v>
      </c>
      <c r="I44" s="53" t="s">
        <v>42</v>
      </c>
      <c r="J44" s="53" t="s">
        <v>43</v>
      </c>
      <c r="K44" s="82" t="s">
        <v>44</v>
      </c>
      <c r="L44" s="53" t="s">
        <v>45</v>
      </c>
      <c r="M44" s="53" t="s">
        <v>46</v>
      </c>
      <c r="N44" s="53" t="s">
        <v>47</v>
      </c>
      <c r="O44" s="53" t="s">
        <v>48</v>
      </c>
      <c r="P44" s="53" t="s">
        <v>49</v>
      </c>
      <c r="Q44" s="53" t="s">
        <v>50</v>
      </c>
      <c r="R44" s="53" t="s">
        <v>51</v>
      </c>
      <c r="S44" s="82" t="s">
        <v>52</v>
      </c>
      <c r="T44" s="53" t="s">
        <v>53</v>
      </c>
      <c r="U44" s="53" t="s">
        <v>54</v>
      </c>
      <c r="V44" s="53" t="s">
        <v>55</v>
      </c>
      <c r="W44" s="53" t="s">
        <v>56</v>
      </c>
      <c r="X44" s="53" t="s">
        <v>57</v>
      </c>
      <c r="Y44" s="53" t="s">
        <v>58</v>
      </c>
      <c r="Z44" s="53" t="s">
        <v>59</v>
      </c>
      <c r="AA44" s="53" t="s">
        <v>60</v>
      </c>
      <c r="AB44" s="53" t="s">
        <v>61</v>
      </c>
      <c r="AC44" s="53" t="s">
        <v>62</v>
      </c>
      <c r="AD44" s="53" t="s">
        <v>63</v>
      </c>
      <c r="AE44" s="53" t="s">
        <v>64</v>
      </c>
      <c r="AF44" s="53" t="s">
        <v>65</v>
      </c>
      <c r="AG44" s="53" t="s">
        <v>66</v>
      </c>
      <c r="AH44" s="53" t="s">
        <v>67</v>
      </c>
      <c r="AI44" s="53" t="s">
        <v>68</v>
      </c>
      <c r="AJ44" s="53" t="s">
        <v>69</v>
      </c>
      <c r="AK44" s="53" t="s">
        <v>70</v>
      </c>
      <c r="AL44" s="53" t="s">
        <v>71</v>
      </c>
    </row>
    <row r="45" spans="1:38" x14ac:dyDescent="0.35">
      <c r="A45" s="83" t="s">
        <v>120</v>
      </c>
      <c r="B45" s="84"/>
      <c r="C45" s="85"/>
      <c r="D45" s="89"/>
      <c r="E45" s="103"/>
      <c r="F45" s="103"/>
      <c r="G45" s="103"/>
      <c r="H45" s="103"/>
      <c r="I45" s="103"/>
      <c r="J45" s="103"/>
      <c r="K45" s="121"/>
      <c r="L45" s="122"/>
      <c r="M45" s="122"/>
      <c r="N45" s="123"/>
      <c r="O45" s="124"/>
      <c r="P45" s="124"/>
      <c r="Q45" s="124"/>
      <c r="R45" s="124"/>
      <c r="S45" s="125"/>
      <c r="T45" s="124"/>
      <c r="U45" s="124"/>
      <c r="V45" s="124"/>
      <c r="W45" s="124"/>
      <c r="X45" s="124"/>
      <c r="Y45" s="124"/>
      <c r="Z45" s="124"/>
      <c r="AA45" s="124"/>
      <c r="AB45" s="124"/>
      <c r="AC45" s="124"/>
      <c r="AD45" s="124"/>
      <c r="AE45" s="124"/>
      <c r="AF45" s="124"/>
      <c r="AG45" s="124"/>
      <c r="AH45" s="124"/>
      <c r="AI45" s="124"/>
      <c r="AJ45" s="124"/>
      <c r="AK45" s="124"/>
      <c r="AL45" s="124"/>
    </row>
    <row r="46" spans="1:38" x14ac:dyDescent="0.35">
      <c r="A46" s="83"/>
      <c r="D46" s="8"/>
      <c r="E46" s="91"/>
      <c r="F46" s="92"/>
      <c r="G46" s="92"/>
      <c r="H46" s="92"/>
      <c r="I46" s="92"/>
      <c r="J46" s="92"/>
      <c r="K46" s="92"/>
      <c r="L46" s="92"/>
      <c r="M46" s="92"/>
      <c r="N46" s="92"/>
      <c r="O46" s="115"/>
      <c r="P46" s="115"/>
      <c r="Q46" s="115"/>
      <c r="R46" s="115"/>
      <c r="S46" s="116"/>
      <c r="T46" s="116"/>
      <c r="U46" s="116"/>
      <c r="V46" s="116"/>
      <c r="W46" s="116"/>
      <c r="X46" s="116"/>
      <c r="Y46" s="116"/>
      <c r="Z46" s="116"/>
      <c r="AA46" s="116"/>
      <c r="AB46" s="116"/>
      <c r="AC46" s="116"/>
      <c r="AD46" s="116"/>
      <c r="AE46" s="116"/>
      <c r="AF46" s="116"/>
      <c r="AG46" s="116"/>
      <c r="AH46" s="116"/>
      <c r="AI46" s="116"/>
      <c r="AJ46" s="116"/>
      <c r="AK46" s="116"/>
      <c r="AL46" s="116"/>
    </row>
    <row r="47" spans="1:38" x14ac:dyDescent="0.35">
      <c r="A47" s="83"/>
      <c r="D47" s="8"/>
      <c r="E47" s="117"/>
      <c r="F47" s="118"/>
      <c r="G47" s="118"/>
      <c r="H47" s="118"/>
      <c r="I47" s="118"/>
      <c r="J47" s="118"/>
      <c r="K47" s="118"/>
      <c r="L47" s="118"/>
      <c r="M47" s="118"/>
      <c r="N47" s="118"/>
      <c r="O47" s="119"/>
      <c r="P47" s="119"/>
      <c r="Q47" s="119"/>
      <c r="R47" s="119"/>
      <c r="S47" s="120"/>
      <c r="T47" s="120"/>
      <c r="U47" s="120"/>
      <c r="V47" s="120"/>
      <c r="W47" s="120"/>
      <c r="X47" s="120"/>
      <c r="Y47" s="120"/>
      <c r="Z47" s="120"/>
      <c r="AA47" s="120"/>
      <c r="AB47" s="120"/>
      <c r="AC47" s="120"/>
      <c r="AD47" s="120"/>
      <c r="AE47" s="120"/>
      <c r="AF47" s="120"/>
      <c r="AG47" s="120"/>
      <c r="AH47" s="120"/>
      <c r="AI47" s="120"/>
      <c r="AJ47" s="120"/>
      <c r="AK47" s="120"/>
      <c r="AL47" s="120"/>
    </row>
    <row r="48" spans="1:38" x14ac:dyDescent="0.35">
      <c r="A48" s="83"/>
      <c r="D48" s="8"/>
      <c r="E48" s="117"/>
      <c r="F48" s="118"/>
      <c r="G48" s="118"/>
      <c r="H48" s="118"/>
      <c r="I48" s="118"/>
      <c r="J48" s="118"/>
      <c r="K48" s="118"/>
      <c r="L48" s="118"/>
      <c r="M48" s="118"/>
      <c r="N48" s="118"/>
      <c r="O48" s="119"/>
      <c r="P48" s="119"/>
      <c r="Q48" s="119"/>
      <c r="R48" s="119"/>
      <c r="S48" s="120"/>
      <c r="T48" s="120"/>
      <c r="U48" s="120"/>
      <c r="V48" s="120"/>
      <c r="W48" s="120"/>
      <c r="X48" s="120"/>
      <c r="Y48" s="120"/>
      <c r="Z48" s="120"/>
      <c r="AA48" s="120"/>
      <c r="AB48" s="120"/>
      <c r="AC48" s="120"/>
      <c r="AD48" s="120"/>
      <c r="AE48" s="120"/>
      <c r="AF48" s="120"/>
      <c r="AG48" s="120"/>
      <c r="AH48" s="120"/>
      <c r="AI48" s="120"/>
      <c r="AJ48" s="120"/>
      <c r="AK48" s="120"/>
      <c r="AL48" s="120"/>
    </row>
    <row r="49" spans="1:38" x14ac:dyDescent="0.35">
      <c r="A49" s="83"/>
      <c r="B49" s="36" t="s">
        <v>121</v>
      </c>
      <c r="D49" s="36"/>
      <c r="E49" s="117"/>
      <c r="F49" s="118"/>
      <c r="G49" s="118"/>
      <c r="H49" s="118"/>
      <c r="I49" s="118"/>
      <c r="J49" s="118"/>
      <c r="K49" s="118"/>
      <c r="L49" s="118"/>
      <c r="M49" s="118"/>
      <c r="N49" s="118"/>
      <c r="O49" s="119"/>
      <c r="P49" s="119"/>
      <c r="Q49" s="119"/>
      <c r="R49" s="119"/>
      <c r="S49" s="120"/>
      <c r="T49" s="120"/>
      <c r="U49" s="120"/>
      <c r="V49" s="120"/>
      <c r="W49" s="120"/>
      <c r="X49" s="120"/>
      <c r="Y49" s="120"/>
      <c r="Z49" s="120"/>
      <c r="AA49" s="120"/>
      <c r="AB49" s="120"/>
      <c r="AC49" s="120"/>
      <c r="AD49" s="120"/>
      <c r="AE49" s="120"/>
      <c r="AF49" s="120"/>
      <c r="AG49" s="120"/>
      <c r="AH49" s="120"/>
      <c r="AI49" s="120"/>
      <c r="AJ49" s="120"/>
      <c r="AK49" s="120"/>
      <c r="AL49" s="120"/>
    </row>
    <row r="50" spans="1:38" x14ac:dyDescent="0.35">
      <c r="A50" s="83"/>
      <c r="B50" s="8" t="s">
        <v>101</v>
      </c>
      <c r="D50" s="81" t="s">
        <v>88</v>
      </c>
      <c r="E50" s="53">
        <v>2017</v>
      </c>
      <c r="F50" s="53">
        <v>2018</v>
      </c>
      <c r="G50" s="53">
        <v>2019</v>
      </c>
      <c r="H50" s="53" t="s">
        <v>41</v>
      </c>
      <c r="I50" s="53" t="s">
        <v>42</v>
      </c>
      <c r="J50" s="53" t="s">
        <v>43</v>
      </c>
      <c r="K50" s="82" t="s">
        <v>44</v>
      </c>
      <c r="L50" s="53" t="s">
        <v>45</v>
      </c>
      <c r="M50" s="53" t="s">
        <v>46</v>
      </c>
      <c r="N50" s="53" t="s">
        <v>47</v>
      </c>
      <c r="O50" s="53" t="s">
        <v>48</v>
      </c>
      <c r="P50" s="53" t="s">
        <v>49</v>
      </c>
      <c r="Q50" s="53" t="s">
        <v>50</v>
      </c>
      <c r="R50" s="53" t="s">
        <v>51</v>
      </c>
      <c r="S50" s="82" t="s">
        <v>52</v>
      </c>
      <c r="T50" s="53" t="s">
        <v>53</v>
      </c>
      <c r="U50" s="53" t="s">
        <v>54</v>
      </c>
      <c r="V50" s="53" t="s">
        <v>55</v>
      </c>
      <c r="W50" s="53" t="s">
        <v>56</v>
      </c>
      <c r="X50" s="53" t="s">
        <v>57</v>
      </c>
      <c r="Y50" s="53" t="s">
        <v>58</v>
      </c>
      <c r="Z50" s="53" t="s">
        <v>59</v>
      </c>
      <c r="AA50" s="53" t="s">
        <v>60</v>
      </c>
      <c r="AB50" s="53" t="s">
        <v>61</v>
      </c>
      <c r="AC50" s="53" t="s">
        <v>62</v>
      </c>
      <c r="AD50" s="53" t="s">
        <v>63</v>
      </c>
      <c r="AE50" s="53" t="s">
        <v>64</v>
      </c>
      <c r="AF50" s="53" t="s">
        <v>65</v>
      </c>
      <c r="AG50" s="53" t="s">
        <v>66</v>
      </c>
      <c r="AH50" s="53" t="s">
        <v>67</v>
      </c>
      <c r="AI50" s="53" t="s">
        <v>68</v>
      </c>
      <c r="AJ50" s="53" t="s">
        <v>69</v>
      </c>
      <c r="AK50" s="53" t="s">
        <v>70</v>
      </c>
      <c r="AL50" s="53" t="s">
        <v>71</v>
      </c>
    </row>
    <row r="51" spans="1:38" ht="20.25" customHeight="1" x14ac:dyDescent="0.35">
      <c r="A51" s="83" t="s">
        <v>122</v>
      </c>
      <c r="B51" s="84" t="s">
        <v>123</v>
      </c>
      <c r="C51" s="101"/>
      <c r="D51" s="102" t="s">
        <v>124</v>
      </c>
      <c r="E51" s="126"/>
      <c r="F51" s="126"/>
      <c r="G51" s="126"/>
      <c r="H51" s="126"/>
      <c r="I51" s="126"/>
      <c r="J51" s="126"/>
      <c r="K51" s="88">
        <v>3.5951163768768311</v>
      </c>
      <c r="L51" s="88">
        <v>3.5951163768768311</v>
      </c>
      <c r="M51" s="88">
        <v>3.623039722442627</v>
      </c>
      <c r="N51" s="88">
        <v>3.623039722442627</v>
      </c>
      <c r="O51" s="88">
        <v>3.5951163768768311</v>
      </c>
      <c r="P51" s="88">
        <v>3.5951163768768311</v>
      </c>
      <c r="Q51" s="88">
        <v>3.5951163768768311</v>
      </c>
      <c r="R51" s="88">
        <v>3.5951163768768311</v>
      </c>
      <c r="S51" s="88">
        <v>0</v>
      </c>
      <c r="T51" s="88">
        <v>0</v>
      </c>
      <c r="U51" s="88">
        <v>0</v>
      </c>
      <c r="V51" s="88">
        <v>0</v>
      </c>
      <c r="W51" s="88">
        <v>0</v>
      </c>
      <c r="X51" s="88">
        <v>0</v>
      </c>
      <c r="Y51" s="88">
        <v>0</v>
      </c>
      <c r="Z51" s="88">
        <v>0</v>
      </c>
      <c r="AA51" s="88">
        <v>0</v>
      </c>
      <c r="AB51" s="88">
        <v>0</v>
      </c>
      <c r="AC51" s="88">
        <v>0</v>
      </c>
      <c r="AD51" s="88">
        <v>0</v>
      </c>
      <c r="AE51" s="88">
        <v>0</v>
      </c>
      <c r="AF51" s="88">
        <v>0</v>
      </c>
      <c r="AG51" s="88">
        <v>0</v>
      </c>
      <c r="AH51" s="88">
        <v>0</v>
      </c>
      <c r="AI51" s="88">
        <v>0</v>
      </c>
      <c r="AJ51" s="88">
        <v>0</v>
      </c>
      <c r="AK51" s="88">
        <v>0</v>
      </c>
      <c r="AL51" s="88">
        <v>0</v>
      </c>
    </row>
    <row r="52" spans="1:38" ht="20.25" customHeight="1" x14ac:dyDescent="0.35">
      <c r="A52" s="83" t="s">
        <v>125</v>
      </c>
      <c r="B52" s="84" t="s">
        <v>126</v>
      </c>
      <c r="C52" s="101"/>
      <c r="D52" s="102" t="s">
        <v>124</v>
      </c>
      <c r="E52" s="127"/>
      <c r="F52" s="127"/>
      <c r="G52" s="127"/>
      <c r="H52" s="127"/>
      <c r="I52" s="127"/>
      <c r="J52" s="127"/>
      <c r="K52" s="88">
        <v>4.2831621170043945</v>
      </c>
      <c r="L52" s="88">
        <v>4.2831621170043945</v>
      </c>
      <c r="M52" s="88">
        <v>4.4581546783447266</v>
      </c>
      <c r="N52" s="88">
        <v>4.4581546783447266</v>
      </c>
      <c r="O52" s="88">
        <v>4.2831621170043945</v>
      </c>
      <c r="P52" s="88">
        <v>4.2831621170043945</v>
      </c>
      <c r="Q52" s="88">
        <v>4.2831621170043945</v>
      </c>
      <c r="R52" s="88">
        <v>4.2831621170043945</v>
      </c>
      <c r="S52" s="88">
        <v>0</v>
      </c>
      <c r="T52" s="88">
        <v>0</v>
      </c>
      <c r="U52" s="88">
        <v>0</v>
      </c>
      <c r="V52" s="88">
        <v>0</v>
      </c>
      <c r="W52" s="88">
        <v>0</v>
      </c>
      <c r="X52" s="88">
        <v>0</v>
      </c>
      <c r="Y52" s="88">
        <v>0</v>
      </c>
      <c r="Z52" s="88">
        <v>0</v>
      </c>
      <c r="AA52" s="88">
        <v>0</v>
      </c>
      <c r="AB52" s="88">
        <v>0</v>
      </c>
      <c r="AC52" s="88">
        <v>0</v>
      </c>
      <c r="AD52" s="88">
        <v>0</v>
      </c>
      <c r="AE52" s="88">
        <v>0</v>
      </c>
      <c r="AF52" s="88">
        <v>0</v>
      </c>
      <c r="AG52" s="88">
        <v>0</v>
      </c>
      <c r="AH52" s="88">
        <v>0</v>
      </c>
      <c r="AI52" s="88">
        <v>0</v>
      </c>
      <c r="AJ52" s="88">
        <v>0</v>
      </c>
      <c r="AK52" s="88">
        <v>0</v>
      </c>
      <c r="AL52" s="88">
        <v>0</v>
      </c>
    </row>
    <row r="53" spans="1:38" ht="20.25" customHeight="1" x14ac:dyDescent="0.35">
      <c r="A53" s="83" t="s">
        <v>127</v>
      </c>
      <c r="B53" s="84" t="s">
        <v>128</v>
      </c>
      <c r="C53" s="101"/>
      <c r="D53" s="102" t="s">
        <v>129</v>
      </c>
      <c r="E53" s="127"/>
      <c r="F53" s="127"/>
      <c r="G53" s="127"/>
      <c r="H53" s="127"/>
      <c r="I53" s="127"/>
      <c r="J53" s="127"/>
      <c r="K53" s="88">
        <v>0</v>
      </c>
      <c r="L53" s="88">
        <v>0</v>
      </c>
      <c r="M53" s="88">
        <v>0</v>
      </c>
      <c r="N53" s="88">
        <v>0</v>
      </c>
      <c r="O53" s="88">
        <v>0</v>
      </c>
      <c r="P53" s="88">
        <v>0</v>
      </c>
      <c r="Q53" s="88">
        <v>0</v>
      </c>
      <c r="R53" s="88">
        <v>0</v>
      </c>
      <c r="S53" s="88">
        <v>0</v>
      </c>
      <c r="T53" s="88">
        <v>0</v>
      </c>
      <c r="U53" s="88">
        <v>0</v>
      </c>
      <c r="V53" s="88">
        <v>0</v>
      </c>
      <c r="W53" s="88">
        <v>0</v>
      </c>
      <c r="X53" s="88">
        <v>0</v>
      </c>
      <c r="Y53" s="88">
        <v>0</v>
      </c>
      <c r="Z53" s="88">
        <v>0</v>
      </c>
      <c r="AA53" s="88">
        <v>0</v>
      </c>
      <c r="AB53" s="88">
        <v>0</v>
      </c>
      <c r="AC53" s="88">
        <v>0</v>
      </c>
      <c r="AD53" s="88">
        <v>0</v>
      </c>
      <c r="AE53" s="88">
        <v>0</v>
      </c>
      <c r="AF53" s="88">
        <v>0</v>
      </c>
      <c r="AG53" s="88">
        <v>0</v>
      </c>
      <c r="AH53" s="88">
        <v>0</v>
      </c>
      <c r="AI53" s="88">
        <v>0</v>
      </c>
      <c r="AJ53" s="88">
        <v>0</v>
      </c>
      <c r="AK53" s="88">
        <v>0</v>
      </c>
      <c r="AL53" s="88">
        <v>0</v>
      </c>
    </row>
    <row r="54" spans="1:38" ht="20.25" customHeight="1" x14ac:dyDescent="0.35">
      <c r="A54" s="83" t="s">
        <v>130</v>
      </c>
      <c r="B54" s="84" t="s">
        <v>131</v>
      </c>
      <c r="C54" s="101"/>
      <c r="D54" s="102" t="s">
        <v>129</v>
      </c>
      <c r="E54" s="127"/>
      <c r="F54" s="127"/>
      <c r="G54" s="127"/>
      <c r="H54" s="127"/>
      <c r="I54" s="127"/>
      <c r="J54" s="127"/>
      <c r="K54" s="88">
        <v>0</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v>0</v>
      </c>
      <c r="AC54" s="88">
        <v>0</v>
      </c>
      <c r="AD54" s="88">
        <v>0</v>
      </c>
      <c r="AE54" s="88">
        <v>0</v>
      </c>
      <c r="AF54" s="88">
        <v>0</v>
      </c>
      <c r="AG54" s="88">
        <v>0</v>
      </c>
      <c r="AH54" s="88">
        <v>0</v>
      </c>
      <c r="AI54" s="88">
        <v>0</v>
      </c>
      <c r="AJ54" s="88">
        <v>0</v>
      </c>
      <c r="AK54" s="88">
        <v>0</v>
      </c>
      <c r="AL54" s="88">
        <v>0</v>
      </c>
    </row>
    <row r="55" spans="1:38" ht="20.25" customHeight="1" x14ac:dyDescent="0.35">
      <c r="A55" s="83" t="s">
        <v>132</v>
      </c>
      <c r="B55" s="84" t="s">
        <v>133</v>
      </c>
      <c r="C55" s="101"/>
      <c r="D55" s="102" t="s">
        <v>134</v>
      </c>
      <c r="E55" s="127"/>
      <c r="F55" s="127"/>
      <c r="G55" s="127"/>
      <c r="H55" s="127"/>
      <c r="I55" s="127"/>
      <c r="J55" s="127"/>
      <c r="K55" s="88">
        <v>0.72705000638961792</v>
      </c>
      <c r="L55" s="88">
        <v>0.64971649646759033</v>
      </c>
      <c r="M55" s="88">
        <v>0.67527413368225098</v>
      </c>
      <c r="N55" s="88">
        <v>0.63941872119903564</v>
      </c>
      <c r="O55" s="88">
        <v>0.54748702049255371</v>
      </c>
      <c r="P55" s="88">
        <v>0.5271456241607666</v>
      </c>
      <c r="Q55" s="88">
        <v>0.50994729995727539</v>
      </c>
      <c r="R55" s="88">
        <v>0.49504935741424561</v>
      </c>
      <c r="S55" s="88">
        <v>0.53834819793701172</v>
      </c>
      <c r="T55" s="88">
        <v>0.47015351057052612</v>
      </c>
      <c r="U55" s="88">
        <v>0.45951986312866211</v>
      </c>
      <c r="V55" s="88">
        <v>0.44981211423873901</v>
      </c>
      <c r="W55" s="88">
        <v>0.4408818781375885</v>
      </c>
      <c r="X55" s="88">
        <v>0.48328018188476563</v>
      </c>
      <c r="Y55" s="88">
        <v>0.47468125820159912</v>
      </c>
      <c r="Z55" s="88">
        <v>0.46663743257522583</v>
      </c>
      <c r="AA55" s="88">
        <v>0.45908147096633911</v>
      </c>
      <c r="AB55" s="88">
        <v>0.45195752382278442</v>
      </c>
      <c r="AC55" s="88">
        <v>0.44521883130073547</v>
      </c>
      <c r="AD55" s="88">
        <v>0</v>
      </c>
      <c r="AE55" s="88">
        <v>0</v>
      </c>
      <c r="AF55" s="88">
        <v>0</v>
      </c>
      <c r="AG55" s="88">
        <v>0</v>
      </c>
      <c r="AH55" s="88">
        <v>0</v>
      </c>
      <c r="AI55" s="88">
        <v>0</v>
      </c>
      <c r="AJ55" s="88">
        <v>0</v>
      </c>
      <c r="AK55" s="88">
        <v>0</v>
      </c>
      <c r="AL55" s="88">
        <v>0</v>
      </c>
    </row>
    <row r="56" spans="1:38" ht="20.25" customHeight="1" x14ac:dyDescent="0.35">
      <c r="A56" s="83" t="s">
        <v>122</v>
      </c>
      <c r="B56" s="84" t="s">
        <v>135</v>
      </c>
      <c r="C56" s="101"/>
      <c r="D56" s="102" t="s">
        <v>134</v>
      </c>
      <c r="E56" s="126"/>
      <c r="F56" s="126"/>
      <c r="G56" s="126"/>
      <c r="H56" s="126"/>
      <c r="I56" s="126"/>
      <c r="J56" s="127"/>
      <c r="K56" s="88">
        <v>2.2200000286102295</v>
      </c>
      <c r="L56" s="88">
        <v>1.9838671684265137</v>
      </c>
      <c r="M56" s="88">
        <v>2.0619056224822998</v>
      </c>
      <c r="N56" s="88">
        <v>1.9524235725402832</v>
      </c>
      <c r="O56" s="88">
        <v>1.6717160940170288</v>
      </c>
      <c r="P56" s="88">
        <v>1.6096049547195435</v>
      </c>
      <c r="Q56" s="88">
        <v>1.5570908784866333</v>
      </c>
      <c r="R56" s="88">
        <v>1.5116010904312134</v>
      </c>
      <c r="S56" s="88">
        <v>1.6438112258911133</v>
      </c>
      <c r="T56" s="88">
        <v>1.435583233833313</v>
      </c>
      <c r="U56" s="88">
        <v>1.4031140804290771</v>
      </c>
      <c r="V56" s="88">
        <v>1.3734720945358276</v>
      </c>
      <c r="W56" s="88">
        <v>1.3462041616439819</v>
      </c>
      <c r="X56" s="88">
        <v>1.4756646156311035</v>
      </c>
      <c r="Y56" s="88">
        <v>0</v>
      </c>
      <c r="Z56" s="88">
        <v>0</v>
      </c>
      <c r="AA56" s="88">
        <v>0</v>
      </c>
      <c r="AB56" s="88">
        <v>0</v>
      </c>
      <c r="AC56" s="88">
        <v>0</v>
      </c>
      <c r="AD56" s="88">
        <v>0</v>
      </c>
      <c r="AE56" s="88">
        <v>0</v>
      </c>
      <c r="AF56" s="88">
        <v>0</v>
      </c>
      <c r="AG56" s="88">
        <v>0</v>
      </c>
      <c r="AH56" s="88">
        <v>0</v>
      </c>
      <c r="AI56" s="88">
        <v>0</v>
      </c>
      <c r="AJ56" s="88">
        <v>0</v>
      </c>
      <c r="AK56" s="88">
        <v>0</v>
      </c>
      <c r="AL56" s="88">
        <v>0</v>
      </c>
    </row>
    <row r="57" spans="1:38" ht="20.25" customHeight="1" x14ac:dyDescent="0.35">
      <c r="A57" s="83" t="s">
        <v>125</v>
      </c>
      <c r="B57" s="84" t="s">
        <v>136</v>
      </c>
      <c r="C57" s="101"/>
      <c r="D57" s="102" t="s">
        <v>134</v>
      </c>
      <c r="E57" s="127"/>
      <c r="F57" s="127"/>
      <c r="G57" s="127"/>
      <c r="H57" s="127"/>
      <c r="I57" s="127"/>
      <c r="J57" s="127"/>
      <c r="K57" s="88">
        <v>0.27417001128196716</v>
      </c>
      <c r="L57" s="88">
        <v>0.24500758945941925</v>
      </c>
      <c r="M57" s="88">
        <v>0.25464534759521484</v>
      </c>
      <c r="N57" s="88">
        <v>0.24112431704998016</v>
      </c>
      <c r="O57" s="88">
        <v>0.20645694434642792</v>
      </c>
      <c r="P57" s="88">
        <v>0.19878621399402618</v>
      </c>
      <c r="Q57" s="88">
        <v>0.19230072200298309</v>
      </c>
      <c r="R57" s="88">
        <v>0.18668273091316223</v>
      </c>
      <c r="S57" s="88">
        <v>0.2030106782913208</v>
      </c>
      <c r="T57" s="88">
        <v>0.1772945374250412</v>
      </c>
      <c r="U57" s="88">
        <v>0.17328459024429321</v>
      </c>
      <c r="V57" s="88">
        <v>0.16962380707263947</v>
      </c>
      <c r="W57" s="88">
        <v>0</v>
      </c>
      <c r="X57" s="88">
        <v>0</v>
      </c>
      <c r="Y57" s="88">
        <v>0</v>
      </c>
      <c r="Z57" s="88">
        <v>0</v>
      </c>
      <c r="AA57" s="88">
        <v>0</v>
      </c>
      <c r="AB57" s="88">
        <v>0</v>
      </c>
      <c r="AC57" s="88">
        <v>0</v>
      </c>
      <c r="AD57" s="88">
        <v>0</v>
      </c>
      <c r="AE57" s="88">
        <v>0</v>
      </c>
      <c r="AF57" s="88">
        <v>0</v>
      </c>
      <c r="AG57" s="88">
        <v>0</v>
      </c>
      <c r="AH57" s="88">
        <v>0</v>
      </c>
      <c r="AI57" s="88">
        <v>0</v>
      </c>
      <c r="AJ57" s="88">
        <v>0</v>
      </c>
      <c r="AK57" s="88">
        <v>0</v>
      </c>
      <c r="AL57" s="88">
        <v>0</v>
      </c>
    </row>
    <row r="58" spans="1:38" ht="20.25" customHeight="1" x14ac:dyDescent="0.35">
      <c r="A58" s="83" t="s">
        <v>127</v>
      </c>
      <c r="B58" s="84" t="s">
        <v>137</v>
      </c>
      <c r="C58" s="101"/>
      <c r="D58" s="102" t="s">
        <v>134</v>
      </c>
      <c r="E58" s="127"/>
      <c r="F58" s="127"/>
      <c r="G58" s="127"/>
      <c r="H58" s="127"/>
      <c r="I58" s="127"/>
      <c r="J58" s="127"/>
      <c r="K58" s="88">
        <v>0.72705000638961792</v>
      </c>
      <c r="L58" s="88">
        <v>0.64971649646759033</v>
      </c>
      <c r="M58" s="88">
        <v>0.67527413368225098</v>
      </c>
      <c r="N58" s="88">
        <v>0.63941872119903564</v>
      </c>
      <c r="O58" s="88">
        <v>0.54748702049255371</v>
      </c>
      <c r="P58" s="88">
        <v>0.5271456241607666</v>
      </c>
      <c r="Q58" s="88">
        <v>0.50994729995727539</v>
      </c>
      <c r="R58" s="88">
        <v>0.49504935741424561</v>
      </c>
      <c r="S58" s="88">
        <v>0.53834819793701172</v>
      </c>
      <c r="T58" s="88">
        <v>0.47015351057052612</v>
      </c>
      <c r="U58" s="88">
        <v>0.45951986312866211</v>
      </c>
      <c r="V58" s="88">
        <v>0.44981211423873901</v>
      </c>
      <c r="W58" s="88">
        <v>0.4408818781375885</v>
      </c>
      <c r="X58" s="88">
        <v>0.48328018188476563</v>
      </c>
      <c r="Y58" s="88">
        <v>0.47468125820159912</v>
      </c>
      <c r="Z58" s="88">
        <v>0.46663743257522583</v>
      </c>
      <c r="AA58" s="88">
        <v>0.45908147096633911</v>
      </c>
      <c r="AB58" s="88">
        <v>0.45195752382278442</v>
      </c>
      <c r="AC58" s="88">
        <v>0.44521883130073547</v>
      </c>
      <c r="AD58" s="88">
        <v>0</v>
      </c>
      <c r="AE58" s="88">
        <v>0</v>
      </c>
      <c r="AF58" s="88">
        <v>0</v>
      </c>
      <c r="AG58" s="88">
        <v>0</v>
      </c>
      <c r="AH58" s="88">
        <v>0</v>
      </c>
      <c r="AI58" s="88">
        <v>0</v>
      </c>
      <c r="AJ58" s="88">
        <v>0</v>
      </c>
      <c r="AK58" s="88">
        <v>0</v>
      </c>
      <c r="AL58" s="88">
        <v>0</v>
      </c>
    </row>
    <row r="59" spans="1:38" ht="20.25" customHeight="1" x14ac:dyDescent="0.35">
      <c r="A59" s="83" t="s">
        <v>130</v>
      </c>
      <c r="B59" s="84" t="s">
        <v>138</v>
      </c>
      <c r="C59" s="101"/>
      <c r="D59" s="102" t="s">
        <v>134</v>
      </c>
      <c r="E59" s="127"/>
      <c r="F59" s="127"/>
      <c r="G59" s="127"/>
      <c r="H59" s="127"/>
      <c r="I59" s="127"/>
      <c r="J59" s="127"/>
      <c r="K59" s="88">
        <v>6.6600002348423004E-2</v>
      </c>
      <c r="L59" s="88">
        <v>5.9516016393899918E-2</v>
      </c>
      <c r="M59" s="88">
        <v>6.1857175081968307E-2</v>
      </c>
      <c r="N59" s="88">
        <v>5.8572709560394287E-2</v>
      </c>
      <c r="O59" s="88">
        <v>5.0151485949754715E-2</v>
      </c>
      <c r="P59" s="88">
        <v>4.8288151621818542E-2</v>
      </c>
      <c r="Q59" s="88">
        <v>4.6712726354598999E-2</v>
      </c>
      <c r="R59" s="88">
        <v>4.5348033308982849E-2</v>
      </c>
      <c r="S59" s="88">
        <v>0</v>
      </c>
      <c r="T59" s="88">
        <v>0</v>
      </c>
      <c r="U59" s="88">
        <v>0</v>
      </c>
      <c r="V59" s="88">
        <v>0</v>
      </c>
      <c r="W59" s="88">
        <v>0</v>
      </c>
      <c r="X59" s="88">
        <v>0</v>
      </c>
      <c r="Y59" s="88">
        <v>0</v>
      </c>
      <c r="Z59" s="88">
        <v>0</v>
      </c>
      <c r="AA59" s="88">
        <v>0</v>
      </c>
      <c r="AB59" s="88">
        <v>0</v>
      </c>
      <c r="AC59" s="88">
        <v>0</v>
      </c>
      <c r="AD59" s="88">
        <v>0</v>
      </c>
      <c r="AE59" s="88">
        <v>0</v>
      </c>
      <c r="AF59" s="88">
        <v>0</v>
      </c>
      <c r="AG59" s="88">
        <v>0</v>
      </c>
      <c r="AH59" s="88">
        <v>0</v>
      </c>
      <c r="AI59" s="88">
        <v>0</v>
      </c>
      <c r="AJ59" s="88">
        <v>0</v>
      </c>
      <c r="AK59" s="88">
        <v>0</v>
      </c>
      <c r="AL59" s="88">
        <v>0</v>
      </c>
    </row>
    <row r="60" spans="1:38" ht="20.25" customHeight="1" x14ac:dyDescent="0.35">
      <c r="A60" s="83" t="s">
        <v>132</v>
      </c>
      <c r="B60" s="84" t="s">
        <v>139</v>
      </c>
      <c r="C60" s="101"/>
      <c r="D60" s="102" t="s">
        <v>140</v>
      </c>
      <c r="E60" s="127"/>
      <c r="F60" s="127"/>
      <c r="G60" s="127"/>
      <c r="H60" s="127"/>
      <c r="I60" s="127"/>
      <c r="J60" s="127"/>
      <c r="K60" s="88">
        <v>0</v>
      </c>
      <c r="L60" s="88">
        <v>0</v>
      </c>
      <c r="M60" s="88">
        <v>0</v>
      </c>
      <c r="N60" s="88">
        <v>0</v>
      </c>
      <c r="O60" s="88">
        <v>9.0168590545654297</v>
      </c>
      <c r="P60" s="88">
        <v>9.0168590545654297</v>
      </c>
      <c r="Q60" s="88">
        <v>9.0168590545654297</v>
      </c>
      <c r="R60" s="88">
        <v>9.0168590545654297</v>
      </c>
      <c r="S60" s="88">
        <v>9.2430028915405273</v>
      </c>
      <c r="T60" s="88">
        <v>9.0168590545654297</v>
      </c>
      <c r="U60" s="88">
        <v>9.0168590545654297</v>
      </c>
      <c r="V60" s="88">
        <v>9.0168590545654297</v>
      </c>
      <c r="W60" s="88">
        <v>9.0168590545654297</v>
      </c>
      <c r="X60" s="88">
        <v>9.2430028915405273</v>
      </c>
      <c r="Y60" s="88">
        <v>20.349819183349609</v>
      </c>
      <c r="Z60" s="88">
        <v>20.349819183349609</v>
      </c>
      <c r="AA60" s="88">
        <v>20.349819183349609</v>
      </c>
      <c r="AB60" s="88">
        <v>20.349819183349609</v>
      </c>
      <c r="AC60" s="88">
        <v>20.349819183349609</v>
      </c>
      <c r="AD60" s="88">
        <v>0</v>
      </c>
      <c r="AE60" s="88">
        <v>0</v>
      </c>
      <c r="AF60" s="88">
        <v>0</v>
      </c>
      <c r="AG60" s="88">
        <v>0</v>
      </c>
      <c r="AH60" s="88">
        <v>0</v>
      </c>
      <c r="AI60" s="88">
        <v>0</v>
      </c>
      <c r="AJ60" s="88">
        <v>0</v>
      </c>
      <c r="AK60" s="88">
        <v>0</v>
      </c>
      <c r="AL60" s="88">
        <v>0</v>
      </c>
    </row>
    <row r="61" spans="1:38" ht="20.25" customHeight="1" x14ac:dyDescent="0.35">
      <c r="A61" s="83" t="s">
        <v>122</v>
      </c>
      <c r="B61" s="84" t="s">
        <v>141</v>
      </c>
      <c r="C61" s="101"/>
      <c r="D61" s="102" t="s">
        <v>140</v>
      </c>
      <c r="E61" s="126"/>
      <c r="F61" s="126"/>
      <c r="G61" s="126"/>
      <c r="H61" s="126"/>
      <c r="I61" s="126"/>
      <c r="J61" s="127"/>
      <c r="K61" s="88">
        <v>0</v>
      </c>
      <c r="L61" s="88">
        <v>0</v>
      </c>
      <c r="M61" s="88">
        <v>0</v>
      </c>
      <c r="N61" s="88">
        <v>0</v>
      </c>
      <c r="O61" s="88">
        <v>23.191509246826172</v>
      </c>
      <c r="P61" s="88">
        <v>23.191509246826172</v>
      </c>
      <c r="Q61" s="88">
        <v>23.191509246826172</v>
      </c>
      <c r="R61" s="88">
        <v>23.191509246826172</v>
      </c>
      <c r="S61" s="88">
        <v>23.773155212402344</v>
      </c>
      <c r="T61" s="88">
        <v>23.191509246826172</v>
      </c>
      <c r="U61" s="88">
        <v>23.191509246826172</v>
      </c>
      <c r="V61" s="88">
        <v>23.191509246826172</v>
      </c>
      <c r="W61" s="88">
        <v>23.191509246826172</v>
      </c>
      <c r="X61" s="88">
        <v>23.773155212402344</v>
      </c>
      <c r="Y61" s="88">
        <v>23.773155212402344</v>
      </c>
      <c r="Z61" s="88">
        <v>23.773155212402344</v>
      </c>
      <c r="AA61" s="88">
        <v>23.773155212402344</v>
      </c>
      <c r="AB61" s="88">
        <v>23.773155212402344</v>
      </c>
      <c r="AC61" s="88">
        <v>23.773155212402344</v>
      </c>
      <c r="AD61" s="88">
        <v>0</v>
      </c>
      <c r="AE61" s="88">
        <v>0</v>
      </c>
      <c r="AF61" s="88">
        <v>0</v>
      </c>
      <c r="AG61" s="88">
        <v>0</v>
      </c>
      <c r="AH61" s="88">
        <v>0</v>
      </c>
      <c r="AI61" s="88">
        <v>0</v>
      </c>
      <c r="AJ61" s="88">
        <v>0</v>
      </c>
      <c r="AK61" s="88">
        <v>0</v>
      </c>
      <c r="AL61" s="88">
        <v>0</v>
      </c>
    </row>
    <row r="62" spans="1:38" ht="20.25" customHeight="1" x14ac:dyDescent="0.35">
      <c r="A62" s="83" t="s">
        <v>125</v>
      </c>
      <c r="B62" s="84" t="s">
        <v>142</v>
      </c>
      <c r="C62" s="101"/>
      <c r="D62" s="102" t="s">
        <v>134</v>
      </c>
      <c r="E62" s="127"/>
      <c r="F62" s="127"/>
      <c r="G62" s="127"/>
      <c r="H62" s="127"/>
      <c r="I62" s="127"/>
      <c r="J62" s="127"/>
      <c r="K62" s="88">
        <v>0</v>
      </c>
      <c r="L62" s="88">
        <v>0</v>
      </c>
      <c r="M62" s="88">
        <v>0</v>
      </c>
      <c r="N62" s="88">
        <v>0</v>
      </c>
      <c r="O62" s="88">
        <v>3.2598464488983154</v>
      </c>
      <c r="P62" s="88">
        <v>3.1387295722961426</v>
      </c>
      <c r="Q62" s="88">
        <v>3.0363271236419678</v>
      </c>
      <c r="R62" s="88">
        <v>2.9476220607757568</v>
      </c>
      <c r="S62" s="88">
        <v>3.2054316997528076</v>
      </c>
      <c r="T62" s="88">
        <v>2.7993872165679932</v>
      </c>
      <c r="U62" s="88">
        <v>2.736072301864624</v>
      </c>
      <c r="V62" s="88">
        <v>2.6782705783843994</v>
      </c>
      <c r="W62" s="88">
        <v>2.6250979900360107</v>
      </c>
      <c r="X62" s="88">
        <v>2.8775460720062256</v>
      </c>
      <c r="Y62" s="88">
        <v>2.8263463973999023</v>
      </c>
      <c r="Z62" s="88">
        <v>2.7784519195556641</v>
      </c>
      <c r="AA62" s="88">
        <v>2.7334620952606201</v>
      </c>
      <c r="AB62" s="88">
        <v>2.6910445690155029</v>
      </c>
      <c r="AC62" s="88">
        <v>2.6509213447570801</v>
      </c>
      <c r="AD62" s="88">
        <v>2.6128561496734619</v>
      </c>
      <c r="AE62" s="88">
        <v>2.5766491889953613</v>
      </c>
      <c r="AF62" s="88">
        <v>2.5421261787414551</v>
      </c>
      <c r="AG62" s="88">
        <v>2.5091385841369629</v>
      </c>
      <c r="AH62" s="88">
        <v>2.4775547981262207</v>
      </c>
      <c r="AI62" s="88">
        <v>0</v>
      </c>
      <c r="AJ62" s="88">
        <v>0</v>
      </c>
      <c r="AK62" s="88">
        <v>0</v>
      </c>
      <c r="AL62" s="88">
        <v>0</v>
      </c>
    </row>
    <row r="63" spans="1:38" x14ac:dyDescent="0.35">
      <c r="A63" s="83"/>
      <c r="B63" s="105"/>
      <c r="C63" s="106"/>
      <c r="D63" s="107"/>
      <c r="E63" s="107"/>
      <c r="F63" s="107"/>
      <c r="G63" s="107"/>
      <c r="H63" s="107"/>
      <c r="I63" s="107"/>
      <c r="J63" s="107"/>
      <c r="K63" s="108"/>
      <c r="L63" s="108"/>
      <c r="M63" s="108"/>
      <c r="N63" s="108"/>
      <c r="O63" s="109"/>
      <c r="P63" s="109"/>
      <c r="Q63" s="109"/>
      <c r="R63" s="109"/>
      <c r="S63" s="110"/>
      <c r="T63" s="110"/>
      <c r="U63" s="110"/>
      <c r="V63" s="110"/>
      <c r="W63" s="110"/>
      <c r="X63" s="110"/>
      <c r="Y63" s="110"/>
      <c r="Z63" s="110"/>
      <c r="AA63" s="110"/>
      <c r="AB63" s="110"/>
      <c r="AC63" s="110"/>
      <c r="AD63" s="110"/>
      <c r="AE63" s="110"/>
      <c r="AF63" s="110"/>
      <c r="AG63" s="110"/>
      <c r="AH63" s="110"/>
      <c r="AI63" s="110"/>
      <c r="AJ63" s="110"/>
      <c r="AK63" s="110"/>
      <c r="AL63" s="110"/>
    </row>
    <row r="64" spans="1:38" ht="31" x14ac:dyDescent="0.35">
      <c r="A64" s="83">
        <v>12</v>
      </c>
      <c r="B64" s="128" t="s">
        <v>143</v>
      </c>
      <c r="C64" s="129"/>
      <c r="D64" s="130"/>
      <c r="E64" s="131">
        <f t="shared" ref="E64:AL64" si="3">SUM(E45:E45,E51:E62)</f>
        <v>0</v>
      </c>
      <c r="F64" s="131">
        <f t="shared" si="3"/>
        <v>0</v>
      </c>
      <c r="G64" s="131">
        <f t="shared" si="3"/>
        <v>0</v>
      </c>
      <c r="H64" s="131">
        <f t="shared" si="3"/>
        <v>0</v>
      </c>
      <c r="I64" s="131">
        <f t="shared" si="3"/>
        <v>0</v>
      </c>
      <c r="J64" s="131">
        <f t="shared" si="3"/>
        <v>0</v>
      </c>
      <c r="K64" s="132">
        <f t="shared" si="3"/>
        <v>11.893148548901081</v>
      </c>
      <c r="L64" s="132">
        <f t="shared" si="3"/>
        <v>11.466102261096239</v>
      </c>
      <c r="M64" s="132">
        <f t="shared" si="3"/>
        <v>11.810150813311338</v>
      </c>
      <c r="N64" s="132">
        <f t="shared" si="3"/>
        <v>11.612152442336082</v>
      </c>
      <c r="O64" s="132">
        <f t="shared" si="3"/>
        <v>46.369791809469461</v>
      </c>
      <c r="P64" s="132">
        <f t="shared" si="3"/>
        <v>46.136346936225891</v>
      </c>
      <c r="Q64" s="132">
        <f t="shared" si="3"/>
        <v>45.938972845673561</v>
      </c>
      <c r="R64" s="132">
        <f t="shared" si="3"/>
        <v>45.767999425530434</v>
      </c>
      <c r="S64" s="132">
        <f t="shared" si="3"/>
        <v>39.145108103752136</v>
      </c>
      <c r="T64" s="132">
        <f t="shared" si="3"/>
        <v>37.560940310359001</v>
      </c>
      <c r="U64" s="132">
        <f t="shared" si="3"/>
        <v>37.43987900018692</v>
      </c>
      <c r="V64" s="132">
        <f t="shared" si="3"/>
        <v>37.329359009861946</v>
      </c>
      <c r="W64" s="132">
        <f t="shared" si="3"/>
        <v>37.061434209346771</v>
      </c>
      <c r="X64" s="132">
        <f t="shared" si="3"/>
        <v>38.335929155349731</v>
      </c>
      <c r="Y64" s="132">
        <f t="shared" si="3"/>
        <v>47.898683309555054</v>
      </c>
      <c r="Z64" s="132">
        <f t="shared" si="3"/>
        <v>47.834701180458069</v>
      </c>
      <c r="AA64" s="132">
        <f t="shared" si="3"/>
        <v>47.774599432945251</v>
      </c>
      <c r="AB64" s="132">
        <f t="shared" si="3"/>
        <v>47.717934012413025</v>
      </c>
      <c r="AC64" s="132">
        <f t="shared" si="3"/>
        <v>47.664333403110504</v>
      </c>
      <c r="AD64" s="132">
        <f t="shared" si="3"/>
        <v>2.6128561496734619</v>
      </c>
      <c r="AE64" s="132">
        <f t="shared" si="3"/>
        <v>2.5766491889953613</v>
      </c>
      <c r="AF64" s="132">
        <f t="shared" si="3"/>
        <v>2.5421261787414551</v>
      </c>
      <c r="AG64" s="132">
        <f t="shared" si="3"/>
        <v>2.5091385841369629</v>
      </c>
      <c r="AH64" s="132">
        <f t="shared" si="3"/>
        <v>2.4775547981262207</v>
      </c>
      <c r="AI64" s="132">
        <f t="shared" si="3"/>
        <v>0</v>
      </c>
      <c r="AJ64" s="132">
        <f t="shared" si="3"/>
        <v>0</v>
      </c>
      <c r="AK64" s="132">
        <f t="shared" si="3"/>
        <v>0</v>
      </c>
      <c r="AL64" s="132">
        <f t="shared" si="3"/>
        <v>0</v>
      </c>
    </row>
    <row r="65" spans="1:38" x14ac:dyDescent="0.35">
      <c r="A65" s="83"/>
      <c r="B65" s="133"/>
      <c r="C65" s="134"/>
      <c r="D65" s="135"/>
      <c r="E65" s="97"/>
      <c r="F65" s="97"/>
      <c r="G65" s="97"/>
      <c r="H65" s="97"/>
      <c r="I65" s="97"/>
      <c r="J65" s="97"/>
      <c r="K65" s="97"/>
      <c r="L65" s="97"/>
      <c r="M65" s="97"/>
      <c r="N65" s="97"/>
      <c r="O65" s="97"/>
      <c r="P65" s="97"/>
      <c r="Q65" s="97"/>
      <c r="R65" s="97"/>
      <c r="S65" s="136"/>
      <c r="T65" s="136"/>
      <c r="U65" s="136"/>
      <c r="V65" s="136"/>
      <c r="W65" s="136"/>
      <c r="X65" s="136"/>
      <c r="Y65" s="136"/>
      <c r="Z65" s="136"/>
      <c r="AA65" s="136"/>
      <c r="AB65" s="136"/>
      <c r="AC65" s="136"/>
      <c r="AD65" s="136"/>
      <c r="AE65" s="136"/>
      <c r="AF65" s="136"/>
      <c r="AG65" s="136"/>
      <c r="AH65" s="136"/>
      <c r="AI65" s="136"/>
      <c r="AJ65" s="136"/>
      <c r="AK65" s="136"/>
      <c r="AL65" s="136"/>
    </row>
    <row r="66" spans="1:38" ht="15" customHeight="1" x14ac:dyDescent="0.35">
      <c r="A66" s="83">
        <v>13</v>
      </c>
      <c r="B66" s="137" t="s">
        <v>144</v>
      </c>
      <c r="C66" s="138"/>
      <c r="D66" s="89"/>
      <c r="E66" s="139">
        <f t="shared" ref="E66:AL66" si="4">E64+E41</f>
        <v>0</v>
      </c>
      <c r="F66" s="139">
        <f t="shared" si="4"/>
        <v>0</v>
      </c>
      <c r="G66" s="139">
        <f t="shared" si="4"/>
        <v>0</v>
      </c>
      <c r="H66" s="139">
        <f t="shared" si="4"/>
        <v>0</v>
      </c>
      <c r="I66" s="139">
        <f t="shared" si="4"/>
        <v>0</v>
      </c>
      <c r="J66" s="139">
        <f t="shared" si="4"/>
        <v>0</v>
      </c>
      <c r="K66" s="65">
        <f t="shared" si="4"/>
        <v>344.23193372040987</v>
      </c>
      <c r="L66" s="140">
        <f t="shared" si="4"/>
        <v>343.80488743260503</v>
      </c>
      <c r="M66" s="140">
        <f t="shared" si="4"/>
        <v>288.68781537935138</v>
      </c>
      <c r="N66" s="140">
        <f t="shared" si="4"/>
        <v>288.48981700837612</v>
      </c>
      <c r="O66" s="140">
        <f t="shared" si="4"/>
        <v>292.91745645180345</v>
      </c>
      <c r="P66" s="140">
        <f t="shared" si="4"/>
        <v>292.68401157855988</v>
      </c>
      <c r="Q66" s="140">
        <f t="shared" si="4"/>
        <v>292.48663748800755</v>
      </c>
      <c r="R66" s="140">
        <f t="shared" si="4"/>
        <v>292.31566406786442</v>
      </c>
      <c r="S66" s="65">
        <f t="shared" si="4"/>
        <v>285.69277274608612</v>
      </c>
      <c r="T66" s="140">
        <f t="shared" si="4"/>
        <v>284.10860495269299</v>
      </c>
      <c r="U66" s="140">
        <f t="shared" si="4"/>
        <v>283.9875436425209</v>
      </c>
      <c r="V66" s="140">
        <f t="shared" si="4"/>
        <v>283.87702365219593</v>
      </c>
      <c r="W66" s="140">
        <f t="shared" si="4"/>
        <v>283.60909885168076</v>
      </c>
      <c r="X66" s="140">
        <f t="shared" si="4"/>
        <v>270.88359379768372</v>
      </c>
      <c r="Y66" s="140">
        <f t="shared" si="4"/>
        <v>280.44634795188904</v>
      </c>
      <c r="Z66" s="140">
        <f t="shared" si="4"/>
        <v>280.38236582279205</v>
      </c>
      <c r="AA66" s="140">
        <f t="shared" si="4"/>
        <v>280.32226407527924</v>
      </c>
      <c r="AB66" s="140">
        <f t="shared" si="4"/>
        <v>280.26559865474701</v>
      </c>
      <c r="AC66" s="140">
        <f t="shared" si="4"/>
        <v>280.21199804544449</v>
      </c>
      <c r="AD66" s="140">
        <f t="shared" si="4"/>
        <v>235.16052079200745</v>
      </c>
      <c r="AE66" s="140">
        <f t="shared" si="4"/>
        <v>235.12431383132935</v>
      </c>
      <c r="AF66" s="140">
        <f t="shared" si="4"/>
        <v>235.08979082107544</v>
      </c>
      <c r="AG66" s="140">
        <f t="shared" si="4"/>
        <v>231.45680284500122</v>
      </c>
      <c r="AH66" s="140">
        <f t="shared" si="4"/>
        <v>228.72521924972534</v>
      </c>
      <c r="AI66" s="140">
        <f t="shared" si="4"/>
        <v>206.57766437530518</v>
      </c>
      <c r="AJ66" s="140">
        <f t="shared" si="4"/>
        <v>203.87766456604004</v>
      </c>
      <c r="AK66" s="140">
        <f t="shared" si="4"/>
        <v>203.87766456604004</v>
      </c>
      <c r="AL66" s="140">
        <f t="shared" si="4"/>
        <v>203.87766456604004</v>
      </c>
    </row>
    <row r="67" spans="1:38" ht="15" customHeight="1" x14ac:dyDescent="0.35">
      <c r="A67" s="83"/>
      <c r="B67" s="12"/>
      <c r="C67" s="141"/>
      <c r="D67" s="8"/>
      <c r="E67" s="8"/>
      <c r="F67" s="8"/>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1:38" ht="15" customHeight="1" x14ac:dyDescent="0.45">
      <c r="A68" s="83"/>
      <c r="B68" s="51" t="s">
        <v>145</v>
      </c>
      <c r="D68" s="8"/>
      <c r="E68" s="8"/>
      <c r="F68" s="8"/>
      <c r="G68" s="142"/>
      <c r="H68" s="142"/>
      <c r="I68" s="142"/>
      <c r="J68" s="142"/>
      <c r="K68" s="142"/>
      <c r="L68" s="142"/>
      <c r="M68" s="142"/>
      <c r="N68" s="142"/>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1:38" ht="15" customHeight="1" x14ac:dyDescent="0.35">
      <c r="A69" s="83"/>
      <c r="B69" s="36" t="s">
        <v>146</v>
      </c>
      <c r="C69" s="78"/>
      <c r="D69" s="8"/>
      <c r="E69" s="8"/>
      <c r="F69" s="8"/>
      <c r="G69" s="142"/>
      <c r="H69" s="142"/>
      <c r="I69" s="142"/>
      <c r="J69" s="142"/>
      <c r="K69" s="142"/>
      <c r="L69" s="142"/>
      <c r="M69" s="142"/>
      <c r="N69" s="142"/>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row r="70" spans="1:38" x14ac:dyDescent="0.35">
      <c r="A70" s="83"/>
      <c r="B70" s="8" t="s">
        <v>147</v>
      </c>
      <c r="C70" s="78"/>
      <c r="D70" s="81" t="s">
        <v>88</v>
      </c>
      <c r="E70" s="53">
        <v>2017</v>
      </c>
      <c r="F70" s="53">
        <v>2018</v>
      </c>
      <c r="G70" s="53" t="s">
        <v>148</v>
      </c>
      <c r="H70" s="53" t="s">
        <v>41</v>
      </c>
      <c r="I70" s="53" t="s">
        <v>42</v>
      </c>
      <c r="J70" s="53" t="s">
        <v>43</v>
      </c>
      <c r="K70" s="82" t="s">
        <v>44</v>
      </c>
      <c r="L70" s="53" t="s">
        <v>45</v>
      </c>
      <c r="M70" s="53" t="s">
        <v>46</v>
      </c>
      <c r="N70" s="53" t="s">
        <v>47</v>
      </c>
      <c r="O70" s="53" t="s">
        <v>48</v>
      </c>
      <c r="P70" s="53" t="s">
        <v>49</v>
      </c>
      <c r="Q70" s="53" t="s">
        <v>50</v>
      </c>
      <c r="R70" s="53" t="s">
        <v>51</v>
      </c>
      <c r="S70" s="82" t="s">
        <v>52</v>
      </c>
      <c r="T70" s="53" t="s">
        <v>53</v>
      </c>
      <c r="U70" s="53" t="s">
        <v>54</v>
      </c>
      <c r="V70" s="53" t="s">
        <v>55</v>
      </c>
      <c r="W70" s="53" t="s">
        <v>56</v>
      </c>
      <c r="X70" s="53" t="s">
        <v>57</v>
      </c>
      <c r="Y70" s="53" t="s">
        <v>58</v>
      </c>
      <c r="Z70" s="53" t="s">
        <v>59</v>
      </c>
      <c r="AA70" s="53" t="s">
        <v>60</v>
      </c>
      <c r="AB70" s="53" t="s">
        <v>61</v>
      </c>
      <c r="AC70" s="53" t="s">
        <v>62</v>
      </c>
      <c r="AD70" s="53" t="s">
        <v>63</v>
      </c>
      <c r="AE70" s="53" t="s">
        <v>64</v>
      </c>
      <c r="AF70" s="53" t="s">
        <v>65</v>
      </c>
      <c r="AG70" s="53" t="s">
        <v>66</v>
      </c>
      <c r="AH70" s="53" t="s">
        <v>67</v>
      </c>
      <c r="AI70" s="53" t="s">
        <v>68</v>
      </c>
      <c r="AJ70" s="53" t="s">
        <v>69</v>
      </c>
      <c r="AK70" s="53" t="s">
        <v>70</v>
      </c>
      <c r="AL70" s="53" t="s">
        <v>71</v>
      </c>
    </row>
    <row r="71" spans="1:38" x14ac:dyDescent="0.35">
      <c r="A71" s="83" t="s">
        <v>149</v>
      </c>
      <c r="B71" s="84" t="s">
        <v>150</v>
      </c>
      <c r="C71" s="143"/>
      <c r="D71" s="102" t="s">
        <v>116</v>
      </c>
      <c r="E71" s="144"/>
      <c r="F71" s="144"/>
      <c r="G71" s="144"/>
      <c r="H71" s="144"/>
      <c r="I71" s="144"/>
      <c r="J71" s="103"/>
      <c r="K71" s="122">
        <v>0</v>
      </c>
      <c r="L71" s="122">
        <v>0</v>
      </c>
      <c r="M71" s="122">
        <v>0</v>
      </c>
      <c r="N71" s="122">
        <v>0</v>
      </c>
      <c r="O71" s="122">
        <v>0</v>
      </c>
      <c r="P71" s="122">
        <v>0</v>
      </c>
      <c r="Q71" s="122">
        <v>0</v>
      </c>
      <c r="R71" s="122">
        <v>0</v>
      </c>
      <c r="S71" s="122">
        <v>0</v>
      </c>
      <c r="T71" s="122">
        <v>0</v>
      </c>
      <c r="U71" s="122">
        <v>0</v>
      </c>
      <c r="V71" s="122">
        <v>0</v>
      </c>
      <c r="W71" s="122">
        <v>0</v>
      </c>
      <c r="X71" s="122">
        <v>0</v>
      </c>
      <c r="Y71" s="122">
        <v>0</v>
      </c>
      <c r="Z71" s="122">
        <v>0</v>
      </c>
      <c r="AA71" s="122">
        <v>0</v>
      </c>
      <c r="AB71" s="122">
        <v>0</v>
      </c>
      <c r="AC71" s="122">
        <v>0</v>
      </c>
      <c r="AD71" s="122">
        <v>0</v>
      </c>
      <c r="AE71" s="122">
        <v>0</v>
      </c>
      <c r="AF71" s="122">
        <v>0</v>
      </c>
      <c r="AG71" s="122">
        <v>0</v>
      </c>
      <c r="AH71" s="122">
        <v>0</v>
      </c>
      <c r="AI71" s="122">
        <v>0</v>
      </c>
      <c r="AJ71" s="122">
        <v>0</v>
      </c>
      <c r="AK71" s="122">
        <v>0</v>
      </c>
      <c r="AL71" s="122">
        <v>0</v>
      </c>
    </row>
    <row r="72" spans="1:38" x14ac:dyDescent="0.35">
      <c r="A72" s="83" t="s">
        <v>151</v>
      </c>
      <c r="B72" s="84" t="s">
        <v>152</v>
      </c>
      <c r="C72" s="101"/>
      <c r="D72" s="102" t="s">
        <v>116</v>
      </c>
      <c r="E72" s="144"/>
      <c r="F72" s="144"/>
      <c r="G72" s="144"/>
      <c r="H72" s="144"/>
      <c r="I72" s="144"/>
      <c r="J72" s="353"/>
      <c r="K72" s="122">
        <v>0</v>
      </c>
      <c r="L72" s="122">
        <v>0</v>
      </c>
      <c r="M72" s="122">
        <v>0</v>
      </c>
      <c r="N72" s="122">
        <v>0</v>
      </c>
      <c r="O72" s="122">
        <v>0</v>
      </c>
      <c r="P72" s="122">
        <v>0</v>
      </c>
      <c r="Q72" s="122">
        <v>0</v>
      </c>
      <c r="R72" s="122">
        <v>0</v>
      </c>
      <c r="S72" s="122">
        <v>0</v>
      </c>
      <c r="T72" s="122">
        <v>0</v>
      </c>
      <c r="U72" s="122">
        <v>0</v>
      </c>
      <c r="V72" s="122">
        <v>0</v>
      </c>
      <c r="W72" s="122">
        <v>0</v>
      </c>
      <c r="X72" s="122">
        <v>0</v>
      </c>
      <c r="Y72" s="122">
        <v>0</v>
      </c>
      <c r="Z72" s="122">
        <v>0</v>
      </c>
      <c r="AA72" s="122">
        <v>0</v>
      </c>
      <c r="AB72" s="122">
        <v>0</v>
      </c>
      <c r="AC72" s="122">
        <v>0</v>
      </c>
      <c r="AD72" s="122">
        <v>0</v>
      </c>
      <c r="AE72" s="122">
        <v>2</v>
      </c>
      <c r="AF72" s="122">
        <v>4</v>
      </c>
      <c r="AG72" s="122">
        <v>4</v>
      </c>
      <c r="AH72" s="122">
        <v>4</v>
      </c>
      <c r="AI72" s="122">
        <v>4</v>
      </c>
      <c r="AJ72" s="122">
        <v>4</v>
      </c>
      <c r="AK72" s="122">
        <v>4</v>
      </c>
      <c r="AL72" s="122">
        <v>4</v>
      </c>
    </row>
    <row r="73" spans="1:38" x14ac:dyDescent="0.35">
      <c r="A73" s="83" t="s">
        <v>153</v>
      </c>
      <c r="B73" s="84" t="s">
        <v>154</v>
      </c>
      <c r="C73" s="101"/>
      <c r="D73" s="102" t="s">
        <v>116</v>
      </c>
      <c r="E73" s="144"/>
      <c r="F73" s="144"/>
      <c r="G73" s="144"/>
      <c r="H73" s="144"/>
      <c r="I73" s="144"/>
      <c r="J73" s="353"/>
      <c r="K73" s="122">
        <v>0</v>
      </c>
      <c r="L73" s="122">
        <v>0</v>
      </c>
      <c r="M73" s="122">
        <v>0</v>
      </c>
      <c r="N73" s="122">
        <v>0</v>
      </c>
      <c r="O73" s="122">
        <v>0</v>
      </c>
      <c r="P73" s="122">
        <v>0</v>
      </c>
      <c r="Q73" s="122">
        <v>0</v>
      </c>
      <c r="R73" s="122">
        <v>0</v>
      </c>
      <c r="S73" s="122">
        <v>0</v>
      </c>
      <c r="T73" s="122">
        <v>0</v>
      </c>
      <c r="U73" s="122">
        <v>0</v>
      </c>
      <c r="V73" s="122">
        <v>0</v>
      </c>
      <c r="W73" s="122">
        <v>0</v>
      </c>
      <c r="X73" s="122">
        <v>0</v>
      </c>
      <c r="Y73" s="122">
        <v>0</v>
      </c>
      <c r="Z73" s="122">
        <v>0</v>
      </c>
      <c r="AA73" s="122">
        <v>0</v>
      </c>
      <c r="AB73" s="122">
        <v>0</v>
      </c>
      <c r="AC73" s="122">
        <v>0</v>
      </c>
      <c r="AD73" s="122">
        <v>0</v>
      </c>
      <c r="AE73" s="122">
        <v>0</v>
      </c>
      <c r="AF73" s="122">
        <v>0</v>
      </c>
      <c r="AG73" s="122">
        <v>0</v>
      </c>
      <c r="AH73" s="122">
        <v>0</v>
      </c>
      <c r="AI73" s="122">
        <v>0</v>
      </c>
      <c r="AJ73" s="122">
        <v>0</v>
      </c>
      <c r="AK73" s="122">
        <v>0</v>
      </c>
      <c r="AL73" s="122">
        <v>0</v>
      </c>
    </row>
    <row r="74" spans="1:38" x14ac:dyDescent="0.35">
      <c r="A74" s="83" t="s">
        <v>155</v>
      </c>
      <c r="B74" s="84" t="s">
        <v>156</v>
      </c>
      <c r="C74" s="101"/>
      <c r="D74" s="102" t="s">
        <v>116</v>
      </c>
      <c r="E74" s="144"/>
      <c r="F74" s="144"/>
      <c r="G74" s="144"/>
      <c r="H74" s="144"/>
      <c r="I74" s="144"/>
      <c r="J74" s="353"/>
      <c r="K74" s="122">
        <v>0</v>
      </c>
      <c r="L74" s="122">
        <v>0</v>
      </c>
      <c r="M74" s="122">
        <v>80</v>
      </c>
      <c r="N74" s="122">
        <v>80</v>
      </c>
      <c r="O74" s="122">
        <v>80</v>
      </c>
      <c r="P74" s="122">
        <v>130</v>
      </c>
      <c r="Q74" s="122">
        <v>130</v>
      </c>
      <c r="R74" s="122">
        <v>130</v>
      </c>
      <c r="S74" s="122">
        <v>130</v>
      </c>
      <c r="T74" s="122">
        <v>130</v>
      </c>
      <c r="U74" s="122">
        <v>130</v>
      </c>
      <c r="V74" s="122">
        <v>130</v>
      </c>
      <c r="W74" s="122">
        <v>130</v>
      </c>
      <c r="X74" s="122">
        <v>130</v>
      </c>
      <c r="Y74" s="122">
        <v>130</v>
      </c>
      <c r="Z74" s="122">
        <v>130</v>
      </c>
      <c r="AA74" s="122">
        <v>130</v>
      </c>
      <c r="AB74" s="122">
        <v>130</v>
      </c>
      <c r="AC74" s="122">
        <v>130</v>
      </c>
      <c r="AD74" s="122">
        <v>140</v>
      </c>
      <c r="AE74" s="122">
        <v>160</v>
      </c>
      <c r="AF74" s="122">
        <v>160</v>
      </c>
      <c r="AG74" s="122">
        <v>180</v>
      </c>
      <c r="AH74" s="122">
        <v>180</v>
      </c>
      <c r="AI74" s="122">
        <v>200</v>
      </c>
      <c r="AJ74" s="122">
        <v>200</v>
      </c>
      <c r="AK74" s="122">
        <v>200</v>
      </c>
      <c r="AL74" s="122">
        <v>200</v>
      </c>
    </row>
    <row r="75" spans="1:38" x14ac:dyDescent="0.35">
      <c r="A75" s="83" t="s">
        <v>157</v>
      </c>
      <c r="B75" s="84" t="s">
        <v>158</v>
      </c>
      <c r="C75" s="101"/>
      <c r="D75" s="145" t="s">
        <v>116</v>
      </c>
      <c r="E75" s="144"/>
      <c r="F75" s="144"/>
      <c r="G75" s="144"/>
      <c r="H75" s="144"/>
      <c r="I75" s="144"/>
      <c r="J75" s="353"/>
      <c r="K75" s="122">
        <v>0</v>
      </c>
      <c r="L75" s="122">
        <v>0</v>
      </c>
      <c r="M75" s="122">
        <v>0</v>
      </c>
      <c r="N75" s="122">
        <v>0</v>
      </c>
      <c r="O75" s="122">
        <v>0</v>
      </c>
      <c r="P75" s="122">
        <v>0</v>
      </c>
      <c r="Q75" s="122">
        <v>0</v>
      </c>
      <c r="R75" s="122">
        <v>0</v>
      </c>
      <c r="S75" s="122">
        <v>0</v>
      </c>
      <c r="T75" s="122">
        <v>0</v>
      </c>
      <c r="U75" s="122">
        <v>0</v>
      </c>
      <c r="V75" s="122">
        <v>0</v>
      </c>
      <c r="W75" s="122">
        <v>0</v>
      </c>
      <c r="X75" s="122">
        <v>0</v>
      </c>
      <c r="Y75" s="122">
        <v>0</v>
      </c>
      <c r="Z75" s="122">
        <v>0</v>
      </c>
      <c r="AA75" s="122">
        <v>0</v>
      </c>
      <c r="AB75" s="122">
        <v>0</v>
      </c>
      <c r="AC75" s="122">
        <v>0</v>
      </c>
      <c r="AD75" s="122">
        <v>0</v>
      </c>
      <c r="AE75" s="122">
        <v>0</v>
      </c>
      <c r="AF75" s="122">
        <v>0</v>
      </c>
      <c r="AG75" s="122">
        <v>0</v>
      </c>
      <c r="AH75" s="122">
        <v>5</v>
      </c>
      <c r="AI75" s="122">
        <v>5</v>
      </c>
      <c r="AJ75" s="122">
        <v>5</v>
      </c>
      <c r="AK75" s="122">
        <v>5</v>
      </c>
      <c r="AL75" s="122">
        <v>5</v>
      </c>
    </row>
    <row r="76" spans="1:38" x14ac:dyDescent="0.35">
      <c r="A76" s="83" t="s">
        <v>159</v>
      </c>
      <c r="B76" s="84" t="s">
        <v>160</v>
      </c>
      <c r="C76" s="101"/>
      <c r="D76" s="145" t="s">
        <v>116</v>
      </c>
      <c r="E76" s="144"/>
      <c r="F76" s="144"/>
      <c r="G76" s="144"/>
      <c r="H76" s="144"/>
      <c r="I76" s="144"/>
      <c r="J76" s="353"/>
      <c r="K76" s="122">
        <v>0</v>
      </c>
      <c r="L76" s="122">
        <v>0</v>
      </c>
      <c r="M76" s="122">
        <v>0</v>
      </c>
      <c r="N76" s="122">
        <v>0</v>
      </c>
      <c r="O76" s="122">
        <v>0</v>
      </c>
      <c r="P76" s="122">
        <v>0</v>
      </c>
      <c r="Q76" s="122">
        <v>0</v>
      </c>
      <c r="R76" s="122">
        <v>0</v>
      </c>
      <c r="S76" s="122">
        <v>0</v>
      </c>
      <c r="T76" s="122">
        <v>0</v>
      </c>
      <c r="U76" s="122">
        <v>0</v>
      </c>
      <c r="V76" s="122">
        <v>0</v>
      </c>
      <c r="W76" s="122">
        <v>0</v>
      </c>
      <c r="X76" s="122">
        <v>0</v>
      </c>
      <c r="Y76" s="122">
        <v>0</v>
      </c>
      <c r="Z76" s="122">
        <v>0</v>
      </c>
      <c r="AA76" s="122">
        <v>0</v>
      </c>
      <c r="AB76" s="122">
        <v>0</v>
      </c>
      <c r="AC76" s="122">
        <v>0</v>
      </c>
      <c r="AD76" s="122">
        <v>0</v>
      </c>
      <c r="AE76" s="122">
        <v>0</v>
      </c>
      <c r="AF76" s="122">
        <v>0</v>
      </c>
      <c r="AG76" s="122">
        <v>0</v>
      </c>
      <c r="AH76" s="122">
        <v>0</v>
      </c>
      <c r="AI76" s="122">
        <v>0</v>
      </c>
      <c r="AJ76" s="122">
        <v>0</v>
      </c>
      <c r="AK76" s="122">
        <v>0</v>
      </c>
      <c r="AL76" s="122">
        <v>0</v>
      </c>
    </row>
    <row r="77" spans="1:38" x14ac:dyDescent="0.35">
      <c r="A77" s="83" t="s">
        <v>161</v>
      </c>
      <c r="B77" s="84" t="s">
        <v>162</v>
      </c>
      <c r="C77" s="101"/>
      <c r="D77" s="145" t="s">
        <v>116</v>
      </c>
      <c r="E77" s="144"/>
      <c r="F77" s="144"/>
      <c r="G77" s="144"/>
      <c r="H77" s="144"/>
      <c r="I77" s="144"/>
      <c r="J77" s="353"/>
      <c r="K77" s="122">
        <v>0</v>
      </c>
      <c r="L77" s="122">
        <v>0</v>
      </c>
      <c r="M77" s="122">
        <v>0</v>
      </c>
      <c r="N77" s="122">
        <v>0</v>
      </c>
      <c r="O77" s="122">
        <v>0</v>
      </c>
      <c r="P77" s="122">
        <v>0</v>
      </c>
      <c r="Q77" s="122">
        <v>0</v>
      </c>
      <c r="R77" s="122">
        <v>0</v>
      </c>
      <c r="S77" s="122">
        <v>0</v>
      </c>
      <c r="T77" s="122">
        <v>0</v>
      </c>
      <c r="U77" s="122">
        <v>0</v>
      </c>
      <c r="V77" s="122">
        <v>0</v>
      </c>
      <c r="W77" s="122">
        <v>0</v>
      </c>
      <c r="X77" s="122">
        <v>0</v>
      </c>
      <c r="Y77" s="122">
        <v>0</v>
      </c>
      <c r="Z77" s="122">
        <v>0</v>
      </c>
      <c r="AA77" s="122">
        <v>0</v>
      </c>
      <c r="AB77" s="122">
        <v>0</v>
      </c>
      <c r="AC77" s="122">
        <v>0</v>
      </c>
      <c r="AD77" s="122">
        <v>0</v>
      </c>
      <c r="AE77" s="122">
        <v>0</v>
      </c>
      <c r="AF77" s="122">
        <v>0</v>
      </c>
      <c r="AG77" s="122">
        <v>0</v>
      </c>
      <c r="AH77" s="122">
        <v>0</v>
      </c>
      <c r="AI77" s="122">
        <v>0</v>
      </c>
      <c r="AJ77" s="122">
        <v>5</v>
      </c>
      <c r="AK77" s="122">
        <v>5</v>
      </c>
      <c r="AL77" s="122">
        <v>5</v>
      </c>
    </row>
    <row r="78" spans="1:38" x14ac:dyDescent="0.35">
      <c r="A78" s="83" t="s">
        <v>163</v>
      </c>
      <c r="B78" s="84" t="s">
        <v>164</v>
      </c>
      <c r="C78" s="101"/>
      <c r="D78" s="145" t="s">
        <v>116</v>
      </c>
      <c r="E78" s="144"/>
      <c r="F78" s="144"/>
      <c r="G78" s="144"/>
      <c r="H78" s="144"/>
      <c r="I78" s="144"/>
      <c r="J78" s="353"/>
      <c r="K78" s="122">
        <v>0</v>
      </c>
      <c r="L78" s="122">
        <v>0</v>
      </c>
      <c r="M78" s="122">
        <v>0</v>
      </c>
      <c r="N78" s="122">
        <v>0</v>
      </c>
      <c r="O78" s="122">
        <v>0</v>
      </c>
      <c r="P78" s="122">
        <v>0</v>
      </c>
      <c r="Q78" s="122">
        <v>0</v>
      </c>
      <c r="R78" s="122">
        <v>0</v>
      </c>
      <c r="S78" s="122">
        <v>0</v>
      </c>
      <c r="T78" s="122">
        <v>0</v>
      </c>
      <c r="U78" s="122">
        <v>0</v>
      </c>
      <c r="V78" s="122">
        <v>0</v>
      </c>
      <c r="W78" s="122">
        <v>0</v>
      </c>
      <c r="X78" s="122">
        <v>0</v>
      </c>
      <c r="Y78" s="122">
        <v>0</v>
      </c>
      <c r="Z78" s="122">
        <v>0</v>
      </c>
      <c r="AA78" s="122">
        <v>0</v>
      </c>
      <c r="AB78" s="122">
        <v>0</v>
      </c>
      <c r="AC78" s="122">
        <v>0</v>
      </c>
      <c r="AD78" s="122">
        <v>0</v>
      </c>
      <c r="AE78" s="122">
        <v>0</v>
      </c>
      <c r="AF78" s="122">
        <v>0</v>
      </c>
      <c r="AG78" s="122">
        <v>0</v>
      </c>
      <c r="AH78" s="122">
        <v>0</v>
      </c>
      <c r="AI78" s="122">
        <v>0</v>
      </c>
      <c r="AJ78" s="122">
        <v>0</v>
      </c>
      <c r="AK78" s="122">
        <v>0</v>
      </c>
      <c r="AL78" s="122">
        <v>0</v>
      </c>
    </row>
    <row r="79" spans="1:38" x14ac:dyDescent="0.35">
      <c r="A79" s="83" t="s">
        <v>165</v>
      </c>
      <c r="B79" s="84" t="s">
        <v>166</v>
      </c>
      <c r="C79" s="101"/>
      <c r="D79" s="145" t="s">
        <v>116</v>
      </c>
      <c r="E79" s="144"/>
      <c r="F79" s="144"/>
      <c r="G79" s="144"/>
      <c r="H79" s="144"/>
      <c r="I79" s="144"/>
      <c r="J79" s="353"/>
      <c r="K79" s="122">
        <v>0</v>
      </c>
      <c r="L79" s="122">
        <v>0</v>
      </c>
      <c r="M79" s="122">
        <v>0</v>
      </c>
      <c r="N79" s="122">
        <v>0</v>
      </c>
      <c r="O79" s="122">
        <v>0</v>
      </c>
      <c r="P79" s="122">
        <v>0</v>
      </c>
      <c r="Q79" s="122">
        <v>0</v>
      </c>
      <c r="R79" s="122">
        <v>0</v>
      </c>
      <c r="S79" s="122">
        <v>0</v>
      </c>
      <c r="T79" s="122">
        <v>0</v>
      </c>
      <c r="U79" s="122">
        <v>0</v>
      </c>
      <c r="V79" s="122">
        <v>0</v>
      </c>
      <c r="W79" s="122">
        <v>0</v>
      </c>
      <c r="X79" s="122">
        <v>0</v>
      </c>
      <c r="Y79" s="122">
        <v>0</v>
      </c>
      <c r="Z79" s="122">
        <v>0</v>
      </c>
      <c r="AA79" s="122">
        <v>0</v>
      </c>
      <c r="AB79" s="122">
        <v>0</v>
      </c>
      <c r="AC79" s="122">
        <v>0</v>
      </c>
      <c r="AD79" s="122">
        <v>0</v>
      </c>
      <c r="AE79" s="122">
        <v>0</v>
      </c>
      <c r="AF79" s="122">
        <v>0</v>
      </c>
      <c r="AG79" s="122">
        <v>0</v>
      </c>
      <c r="AH79" s="122">
        <v>0</v>
      </c>
      <c r="AI79" s="122">
        <v>0</v>
      </c>
      <c r="AJ79" s="122">
        <v>0</v>
      </c>
      <c r="AK79" s="122">
        <v>0</v>
      </c>
      <c r="AL79" s="122">
        <v>0</v>
      </c>
    </row>
    <row r="80" spans="1:38" x14ac:dyDescent="0.35">
      <c r="A80" s="83" t="s">
        <v>165</v>
      </c>
      <c r="B80" s="84" t="s">
        <v>167</v>
      </c>
      <c r="C80" s="101"/>
      <c r="D80" s="145" t="s">
        <v>116</v>
      </c>
      <c r="E80" s="146"/>
      <c r="F80" s="144"/>
      <c r="G80" s="144"/>
      <c r="H80" s="144"/>
      <c r="I80" s="144"/>
      <c r="J80" s="353"/>
      <c r="K80" s="122">
        <v>0</v>
      </c>
      <c r="L80" s="122">
        <v>0</v>
      </c>
      <c r="M80" s="122">
        <v>0</v>
      </c>
      <c r="N80" s="122">
        <v>0</v>
      </c>
      <c r="O80" s="122">
        <v>0</v>
      </c>
      <c r="P80" s="122">
        <v>0</v>
      </c>
      <c r="Q80" s="122">
        <v>0</v>
      </c>
      <c r="R80" s="122">
        <v>0</v>
      </c>
      <c r="S80" s="122">
        <v>0</v>
      </c>
      <c r="T80" s="122">
        <v>0</v>
      </c>
      <c r="U80" s="122">
        <v>0</v>
      </c>
      <c r="V80" s="122">
        <v>0</v>
      </c>
      <c r="W80" s="122">
        <v>0</v>
      </c>
      <c r="X80" s="122">
        <v>0</v>
      </c>
      <c r="Y80" s="122">
        <v>0</v>
      </c>
      <c r="Z80" s="122">
        <v>0</v>
      </c>
      <c r="AA80" s="122">
        <v>0</v>
      </c>
      <c r="AB80" s="122">
        <v>0</v>
      </c>
      <c r="AC80" s="122">
        <v>0</v>
      </c>
      <c r="AD80" s="122">
        <v>0</v>
      </c>
      <c r="AE80" s="122">
        <v>0</v>
      </c>
      <c r="AF80" s="122">
        <v>0</v>
      </c>
      <c r="AG80" s="122">
        <v>0</v>
      </c>
      <c r="AH80" s="122">
        <v>0</v>
      </c>
      <c r="AI80" s="122">
        <v>0</v>
      </c>
      <c r="AJ80" s="122">
        <v>0</v>
      </c>
      <c r="AK80" s="122">
        <v>0</v>
      </c>
      <c r="AL80" s="122">
        <v>0</v>
      </c>
    </row>
    <row r="81" spans="1:38" x14ac:dyDescent="0.35">
      <c r="A81" s="83" t="s">
        <v>165</v>
      </c>
      <c r="B81" s="84" t="s">
        <v>168</v>
      </c>
      <c r="C81" s="101"/>
      <c r="D81" s="145" t="s">
        <v>116</v>
      </c>
      <c r="E81" s="146"/>
      <c r="F81" s="144"/>
      <c r="G81" s="144"/>
      <c r="H81" s="144"/>
      <c r="I81" s="144"/>
      <c r="J81" s="353"/>
      <c r="K81" s="122">
        <v>0</v>
      </c>
      <c r="L81" s="122">
        <v>0</v>
      </c>
      <c r="M81" s="122">
        <v>0</v>
      </c>
      <c r="N81" s="122">
        <v>0</v>
      </c>
      <c r="O81" s="122">
        <v>0</v>
      </c>
      <c r="P81" s="122">
        <v>0</v>
      </c>
      <c r="Q81" s="122">
        <v>0</v>
      </c>
      <c r="R81" s="122">
        <v>0</v>
      </c>
      <c r="S81" s="122">
        <v>0</v>
      </c>
      <c r="T81" s="122">
        <v>0</v>
      </c>
      <c r="U81" s="122">
        <v>0</v>
      </c>
      <c r="V81" s="122">
        <v>0</v>
      </c>
      <c r="W81" s="122">
        <v>0</v>
      </c>
      <c r="X81" s="122">
        <v>0</v>
      </c>
      <c r="Y81" s="122">
        <v>0</v>
      </c>
      <c r="Z81" s="122">
        <v>0</v>
      </c>
      <c r="AA81" s="122">
        <v>0</v>
      </c>
      <c r="AB81" s="122">
        <v>0</v>
      </c>
      <c r="AC81" s="122">
        <v>0</v>
      </c>
      <c r="AD81" s="122">
        <v>0</v>
      </c>
      <c r="AE81" s="122">
        <v>0</v>
      </c>
      <c r="AF81" s="122">
        <v>0</v>
      </c>
      <c r="AG81" s="122">
        <v>0</v>
      </c>
      <c r="AH81" s="122">
        <v>0</v>
      </c>
      <c r="AI81" s="122">
        <v>0</v>
      </c>
      <c r="AJ81" s="122">
        <v>0</v>
      </c>
      <c r="AK81" s="122">
        <v>0</v>
      </c>
      <c r="AL81" s="122">
        <v>0</v>
      </c>
    </row>
    <row r="82" spans="1:38" x14ac:dyDescent="0.35">
      <c r="A82" s="83">
        <v>14</v>
      </c>
      <c r="B82" s="111" t="s">
        <v>169</v>
      </c>
      <c r="C82" s="112"/>
      <c r="D82" s="147"/>
      <c r="E82" s="114">
        <f t="shared" ref="E82:J82" si="5">SUM(E71:E79)</f>
        <v>0</v>
      </c>
      <c r="F82" s="139">
        <f t="shared" si="5"/>
        <v>0</v>
      </c>
      <c r="G82" s="139">
        <f t="shared" si="5"/>
        <v>0</v>
      </c>
      <c r="H82" s="139">
        <f t="shared" si="5"/>
        <v>0</v>
      </c>
      <c r="I82" s="139">
        <f t="shared" si="5"/>
        <v>0</v>
      </c>
      <c r="J82" s="139">
        <f t="shared" si="5"/>
        <v>0</v>
      </c>
      <c r="K82" s="65">
        <f t="shared" ref="K82:AL82" si="6">SUM(K71:K81)</f>
        <v>0</v>
      </c>
      <c r="L82" s="65">
        <f t="shared" si="6"/>
        <v>0</v>
      </c>
      <c r="M82" s="65">
        <f t="shared" si="6"/>
        <v>80</v>
      </c>
      <c r="N82" s="65">
        <f t="shared" si="6"/>
        <v>80</v>
      </c>
      <c r="O82" s="65">
        <f t="shared" si="6"/>
        <v>80</v>
      </c>
      <c r="P82" s="65">
        <f t="shared" si="6"/>
        <v>130</v>
      </c>
      <c r="Q82" s="65">
        <f t="shared" si="6"/>
        <v>130</v>
      </c>
      <c r="R82" s="65">
        <f t="shared" si="6"/>
        <v>130</v>
      </c>
      <c r="S82" s="65">
        <f t="shared" si="6"/>
        <v>130</v>
      </c>
      <c r="T82" s="65">
        <f t="shared" si="6"/>
        <v>130</v>
      </c>
      <c r="U82" s="65">
        <f t="shared" si="6"/>
        <v>130</v>
      </c>
      <c r="V82" s="65">
        <f t="shared" si="6"/>
        <v>130</v>
      </c>
      <c r="W82" s="65">
        <f t="shared" si="6"/>
        <v>130</v>
      </c>
      <c r="X82" s="65">
        <f t="shared" si="6"/>
        <v>130</v>
      </c>
      <c r="Y82" s="65">
        <f t="shared" si="6"/>
        <v>130</v>
      </c>
      <c r="Z82" s="65">
        <f t="shared" si="6"/>
        <v>130</v>
      </c>
      <c r="AA82" s="65">
        <f t="shared" si="6"/>
        <v>130</v>
      </c>
      <c r="AB82" s="65">
        <f t="shared" si="6"/>
        <v>130</v>
      </c>
      <c r="AC82" s="65">
        <f t="shared" si="6"/>
        <v>130</v>
      </c>
      <c r="AD82" s="65">
        <f t="shared" si="6"/>
        <v>140</v>
      </c>
      <c r="AE82" s="65">
        <f t="shared" si="6"/>
        <v>162</v>
      </c>
      <c r="AF82" s="65">
        <f t="shared" si="6"/>
        <v>164</v>
      </c>
      <c r="AG82" s="65">
        <f t="shared" si="6"/>
        <v>184</v>
      </c>
      <c r="AH82" s="65">
        <f t="shared" si="6"/>
        <v>189</v>
      </c>
      <c r="AI82" s="65">
        <f t="shared" si="6"/>
        <v>209</v>
      </c>
      <c r="AJ82" s="65">
        <f t="shared" si="6"/>
        <v>214</v>
      </c>
      <c r="AK82" s="65">
        <f t="shared" si="6"/>
        <v>214</v>
      </c>
      <c r="AL82" s="65">
        <f t="shared" si="6"/>
        <v>214</v>
      </c>
    </row>
    <row r="83" spans="1:38" x14ac:dyDescent="0.35">
      <c r="A83" s="83"/>
      <c r="C83" s="78"/>
      <c r="D83" s="148"/>
      <c r="E83" s="149"/>
      <c r="F83" s="150"/>
      <c r="G83" s="150"/>
      <c r="H83" s="150"/>
      <c r="I83" s="150"/>
      <c r="J83" s="150"/>
      <c r="K83" s="150"/>
      <c r="L83" s="150"/>
      <c r="M83" s="150"/>
      <c r="N83" s="150"/>
      <c r="O83" s="151"/>
      <c r="P83" s="151"/>
      <c r="Q83" s="151"/>
      <c r="R83" s="151"/>
      <c r="S83" s="152"/>
      <c r="T83" s="152"/>
      <c r="U83" s="152"/>
      <c r="V83" s="152"/>
      <c r="W83" s="152"/>
      <c r="X83" s="152"/>
      <c r="Y83" s="152"/>
      <c r="Z83" s="152"/>
      <c r="AA83" s="152"/>
      <c r="AB83" s="152"/>
      <c r="AC83" s="152"/>
      <c r="AD83" s="152"/>
      <c r="AE83" s="152"/>
      <c r="AF83" s="152"/>
      <c r="AG83" s="152"/>
      <c r="AH83" s="152"/>
      <c r="AI83" s="152"/>
      <c r="AJ83" s="152"/>
      <c r="AK83" s="152"/>
      <c r="AL83" s="152"/>
    </row>
    <row r="84" spans="1:38" x14ac:dyDescent="0.35">
      <c r="A84" s="83"/>
      <c r="B84" s="36" t="s">
        <v>170</v>
      </c>
      <c r="D84" s="8"/>
      <c r="E84" s="96"/>
      <c r="F84" s="97"/>
      <c r="G84" s="97"/>
      <c r="H84" s="97"/>
      <c r="I84" s="97"/>
      <c r="J84" s="97"/>
      <c r="K84" s="97"/>
      <c r="L84" s="97"/>
      <c r="M84" s="97"/>
      <c r="N84" s="97"/>
      <c r="O84" s="119"/>
      <c r="P84" s="119"/>
      <c r="Q84" s="119"/>
      <c r="R84" s="119"/>
      <c r="S84" s="120"/>
      <c r="T84" s="120"/>
      <c r="U84" s="120"/>
      <c r="V84" s="120"/>
      <c r="W84" s="120"/>
      <c r="X84" s="120"/>
      <c r="Y84" s="120"/>
      <c r="Z84" s="120"/>
      <c r="AA84" s="120"/>
      <c r="AB84" s="120"/>
      <c r="AC84" s="120"/>
      <c r="AD84" s="120"/>
      <c r="AE84" s="120"/>
      <c r="AF84" s="120"/>
      <c r="AG84" s="120"/>
      <c r="AH84" s="120"/>
      <c r="AI84" s="120"/>
      <c r="AJ84" s="120"/>
      <c r="AK84" s="120"/>
      <c r="AL84" s="120"/>
    </row>
    <row r="85" spans="1:38" x14ac:dyDescent="0.35">
      <c r="A85" s="83"/>
      <c r="B85" s="8" t="s">
        <v>147</v>
      </c>
      <c r="D85" s="81" t="s">
        <v>88</v>
      </c>
      <c r="E85" s="53">
        <v>2017</v>
      </c>
      <c r="F85" s="53">
        <v>2018</v>
      </c>
      <c r="G85" s="53">
        <v>2019</v>
      </c>
      <c r="H85" s="53" t="s">
        <v>41</v>
      </c>
      <c r="I85" s="53" t="s">
        <v>42</v>
      </c>
      <c r="J85" s="53" t="s">
        <v>43</v>
      </c>
      <c r="K85" s="82" t="s">
        <v>44</v>
      </c>
      <c r="L85" s="53" t="s">
        <v>45</v>
      </c>
      <c r="M85" s="53" t="s">
        <v>46</v>
      </c>
      <c r="N85" s="53" t="s">
        <v>47</v>
      </c>
      <c r="O85" s="53" t="s">
        <v>48</v>
      </c>
      <c r="P85" s="53" t="s">
        <v>49</v>
      </c>
      <c r="Q85" s="53" t="s">
        <v>50</v>
      </c>
      <c r="R85" s="53" t="s">
        <v>51</v>
      </c>
      <c r="S85" s="82" t="s">
        <v>52</v>
      </c>
      <c r="T85" s="53" t="s">
        <v>53</v>
      </c>
      <c r="U85" s="53" t="s">
        <v>54</v>
      </c>
      <c r="V85" s="53" t="s">
        <v>55</v>
      </c>
      <c r="W85" s="53" t="s">
        <v>56</v>
      </c>
      <c r="X85" s="53" t="s">
        <v>57</v>
      </c>
      <c r="Y85" s="53" t="s">
        <v>58</v>
      </c>
      <c r="Z85" s="53" t="s">
        <v>59</v>
      </c>
      <c r="AA85" s="53" t="s">
        <v>60</v>
      </c>
      <c r="AB85" s="53" t="s">
        <v>61</v>
      </c>
      <c r="AC85" s="53" t="s">
        <v>62</v>
      </c>
      <c r="AD85" s="53" t="s">
        <v>63</v>
      </c>
      <c r="AE85" s="53" t="s">
        <v>64</v>
      </c>
      <c r="AF85" s="53" t="s">
        <v>65</v>
      </c>
      <c r="AG85" s="53" t="s">
        <v>66</v>
      </c>
      <c r="AH85" s="53" t="s">
        <v>67</v>
      </c>
      <c r="AI85" s="53" t="s">
        <v>68</v>
      </c>
      <c r="AJ85" s="53" t="s">
        <v>69</v>
      </c>
      <c r="AK85" s="53" t="s">
        <v>70</v>
      </c>
      <c r="AL85" s="53" t="s">
        <v>71</v>
      </c>
    </row>
    <row r="86" spans="1:38" x14ac:dyDescent="0.35">
      <c r="A86" s="83" t="s">
        <v>171</v>
      </c>
      <c r="B86" s="84" t="s">
        <v>172</v>
      </c>
      <c r="C86" s="101"/>
      <c r="D86" s="102" t="s">
        <v>129</v>
      </c>
      <c r="E86" s="126"/>
      <c r="F86" s="126"/>
      <c r="G86" s="126"/>
      <c r="H86" s="126"/>
      <c r="I86" s="126"/>
      <c r="J86" s="103"/>
      <c r="K86" s="122">
        <v>0</v>
      </c>
      <c r="L86" s="122">
        <v>0</v>
      </c>
      <c r="M86" s="122">
        <v>34.5</v>
      </c>
      <c r="N86" s="122">
        <v>34.5</v>
      </c>
      <c r="O86" s="122">
        <v>35.5</v>
      </c>
      <c r="P86" s="122">
        <v>35.5</v>
      </c>
      <c r="Q86" s="122">
        <v>35.5</v>
      </c>
      <c r="R86" s="122">
        <v>35.5</v>
      </c>
      <c r="S86" s="122">
        <v>34.5</v>
      </c>
      <c r="T86" s="122">
        <v>35.5</v>
      </c>
      <c r="U86" s="122">
        <v>35.5</v>
      </c>
      <c r="V86" s="122">
        <v>35.5</v>
      </c>
      <c r="W86" s="122">
        <v>36.920001983642578</v>
      </c>
      <c r="X86" s="122">
        <v>35.879997253417969</v>
      </c>
      <c r="Y86" s="122">
        <v>35.879997253417969</v>
      </c>
      <c r="Z86" s="122">
        <v>35.879997253417969</v>
      </c>
      <c r="AA86" s="122">
        <v>35.879997253417969</v>
      </c>
      <c r="AB86" s="122">
        <v>35.879997253417969</v>
      </c>
      <c r="AC86" s="122">
        <v>35.879997253417969</v>
      </c>
      <c r="AD86" s="122">
        <v>35.879997253417969</v>
      </c>
      <c r="AE86" s="122">
        <v>35.879997253417969</v>
      </c>
      <c r="AF86" s="122">
        <v>35.879997253417969</v>
      </c>
      <c r="AG86" s="122">
        <v>2.7599999904632568</v>
      </c>
      <c r="AH86" s="122">
        <v>2.7599999904632568</v>
      </c>
      <c r="AI86" s="122">
        <v>8.2799997329711914</v>
      </c>
      <c r="AJ86" s="122">
        <v>8.2799997329711914</v>
      </c>
      <c r="AK86" s="122">
        <v>8.2799997329711914</v>
      </c>
      <c r="AL86" s="122">
        <v>8.2799997329711914</v>
      </c>
    </row>
    <row r="87" spans="1:38" x14ac:dyDescent="0.35">
      <c r="A87" s="83" t="s">
        <v>173</v>
      </c>
      <c r="B87" s="84" t="s">
        <v>174</v>
      </c>
      <c r="C87" s="101"/>
      <c r="D87" s="102" t="s">
        <v>129</v>
      </c>
      <c r="E87" s="126"/>
      <c r="F87" s="126"/>
      <c r="G87" s="126"/>
      <c r="H87" s="126"/>
      <c r="I87" s="126"/>
      <c r="J87" s="353"/>
      <c r="K87" s="122">
        <v>0</v>
      </c>
      <c r="L87" s="122">
        <v>0</v>
      </c>
      <c r="M87" s="122">
        <v>0</v>
      </c>
      <c r="N87" s="122">
        <v>0</v>
      </c>
      <c r="O87" s="122">
        <v>0</v>
      </c>
      <c r="P87" s="122">
        <v>0</v>
      </c>
      <c r="Q87" s="122">
        <v>0</v>
      </c>
      <c r="R87" s="122">
        <v>0</v>
      </c>
      <c r="S87" s="122">
        <v>0</v>
      </c>
      <c r="T87" s="122">
        <v>0</v>
      </c>
      <c r="U87" s="122">
        <v>0</v>
      </c>
      <c r="V87" s="122">
        <v>0</v>
      </c>
      <c r="W87" s="122">
        <v>0</v>
      </c>
      <c r="X87" s="122">
        <v>0</v>
      </c>
      <c r="Y87" s="122">
        <v>0</v>
      </c>
      <c r="Z87" s="122">
        <v>0</v>
      </c>
      <c r="AA87" s="122">
        <v>0</v>
      </c>
      <c r="AB87" s="122">
        <v>0</v>
      </c>
      <c r="AC87" s="122">
        <v>0</v>
      </c>
      <c r="AD87" s="122">
        <v>0</v>
      </c>
      <c r="AE87" s="122">
        <v>0</v>
      </c>
      <c r="AF87" s="122">
        <v>0</v>
      </c>
      <c r="AG87" s="122">
        <v>0</v>
      </c>
      <c r="AH87" s="122">
        <v>0</v>
      </c>
      <c r="AI87" s="122">
        <v>0</v>
      </c>
      <c r="AJ87" s="122">
        <v>1.3799999952316284</v>
      </c>
      <c r="AK87" s="122">
        <v>1.3799999952316284</v>
      </c>
      <c r="AL87" s="122">
        <v>1.3799999952316284</v>
      </c>
    </row>
    <row r="88" spans="1:38" x14ac:dyDescent="0.35">
      <c r="A88" s="83" t="s">
        <v>175</v>
      </c>
      <c r="B88" s="84" t="s">
        <v>176</v>
      </c>
      <c r="C88" s="101"/>
      <c r="D88" s="102" t="s">
        <v>134</v>
      </c>
      <c r="E88" s="153"/>
      <c r="F88" s="153"/>
      <c r="G88" s="153"/>
      <c r="H88" s="153"/>
      <c r="I88" s="153"/>
      <c r="J88" s="353"/>
      <c r="K88" s="122">
        <v>0</v>
      </c>
      <c r="L88" s="122">
        <v>0</v>
      </c>
      <c r="M88" s="122">
        <v>0</v>
      </c>
      <c r="N88" s="122">
        <v>0</v>
      </c>
      <c r="O88" s="122">
        <v>0</v>
      </c>
      <c r="P88" s="122">
        <v>0</v>
      </c>
      <c r="Q88" s="122">
        <v>0</v>
      </c>
      <c r="R88" s="122">
        <v>0</v>
      </c>
      <c r="S88" s="122">
        <v>0</v>
      </c>
      <c r="T88" s="122">
        <v>0</v>
      </c>
      <c r="U88" s="122">
        <v>0</v>
      </c>
      <c r="V88" s="122">
        <v>0</v>
      </c>
      <c r="W88" s="122">
        <v>0</v>
      </c>
      <c r="X88" s="122">
        <v>0</v>
      </c>
      <c r="Y88" s="122">
        <v>0</v>
      </c>
      <c r="Z88" s="122">
        <v>0</v>
      </c>
      <c r="AA88" s="122">
        <v>0</v>
      </c>
      <c r="AB88" s="122">
        <v>0</v>
      </c>
      <c r="AC88" s="122">
        <v>0</v>
      </c>
      <c r="AD88" s="122">
        <v>9.3794841766357422</v>
      </c>
      <c r="AE88" s="122">
        <v>9.2495098114013672</v>
      </c>
      <c r="AF88" s="122">
        <v>9.7774085998535156</v>
      </c>
      <c r="AG88" s="122">
        <v>27.664861679077148</v>
      </c>
      <c r="AH88" s="122">
        <v>27.316631317138672</v>
      </c>
      <c r="AI88" s="122">
        <v>26.982616424560547</v>
      </c>
      <c r="AJ88" s="122">
        <v>26.661706924438477</v>
      </c>
      <c r="AK88" s="122">
        <v>26.352910995483398</v>
      </c>
      <c r="AL88" s="122">
        <v>26.05534553527832</v>
      </c>
    </row>
    <row r="89" spans="1:38" x14ac:dyDescent="0.35">
      <c r="A89" s="83" t="s">
        <v>177</v>
      </c>
      <c r="B89" s="84" t="s">
        <v>178</v>
      </c>
      <c r="C89" s="101"/>
      <c r="D89" s="102" t="s">
        <v>134</v>
      </c>
      <c r="E89" s="153"/>
      <c r="F89" s="153"/>
      <c r="G89" s="153"/>
      <c r="H89" s="153"/>
      <c r="I89" s="153"/>
      <c r="J89" s="353"/>
      <c r="K89" s="122">
        <v>0</v>
      </c>
      <c r="L89" s="122">
        <v>0</v>
      </c>
      <c r="M89" s="122">
        <v>0</v>
      </c>
      <c r="N89" s="122">
        <v>0</v>
      </c>
      <c r="O89" s="122">
        <v>0</v>
      </c>
      <c r="P89" s="122">
        <v>0</v>
      </c>
      <c r="Q89" s="122">
        <v>0</v>
      </c>
      <c r="R89" s="122">
        <v>0</v>
      </c>
      <c r="S89" s="122">
        <v>0</v>
      </c>
      <c r="T89" s="122">
        <v>0</v>
      </c>
      <c r="U89" s="122">
        <v>0</v>
      </c>
      <c r="V89" s="122">
        <v>0</v>
      </c>
      <c r="W89" s="122">
        <v>0</v>
      </c>
      <c r="X89" s="122">
        <v>0</v>
      </c>
      <c r="Y89" s="122">
        <v>0</v>
      </c>
      <c r="Z89" s="122">
        <v>0</v>
      </c>
      <c r="AA89" s="122">
        <v>0</v>
      </c>
      <c r="AB89" s="122">
        <v>0</v>
      </c>
      <c r="AC89" s="122">
        <v>0</v>
      </c>
      <c r="AD89" s="122">
        <v>0</v>
      </c>
      <c r="AE89" s="122">
        <v>0</v>
      </c>
      <c r="AF89" s="122">
        <v>0</v>
      </c>
      <c r="AG89" s="122">
        <v>0</v>
      </c>
      <c r="AH89" s="122">
        <v>0.63527047634124756</v>
      </c>
      <c r="AI89" s="122">
        <v>0.62750273942947388</v>
      </c>
      <c r="AJ89" s="122">
        <v>0.62003970146179199</v>
      </c>
      <c r="AK89" s="122">
        <v>0.61285841464996338</v>
      </c>
      <c r="AL89" s="122">
        <v>0.60593825578689575</v>
      </c>
    </row>
    <row r="90" spans="1:38" x14ac:dyDescent="0.35">
      <c r="A90" s="83" t="s">
        <v>179</v>
      </c>
      <c r="B90" s="84" t="s">
        <v>180</v>
      </c>
      <c r="C90" s="101"/>
      <c r="D90" s="102" t="s">
        <v>134</v>
      </c>
      <c r="E90" s="153"/>
      <c r="F90" s="153"/>
      <c r="G90" s="153"/>
      <c r="H90" s="153"/>
      <c r="I90" s="153"/>
      <c r="J90" s="353"/>
      <c r="K90" s="122">
        <v>0</v>
      </c>
      <c r="L90" s="122">
        <v>0</v>
      </c>
      <c r="M90" s="122">
        <v>0</v>
      </c>
      <c r="N90" s="122">
        <v>0</v>
      </c>
      <c r="O90" s="122">
        <v>0</v>
      </c>
      <c r="P90" s="122">
        <v>0</v>
      </c>
      <c r="Q90" s="122">
        <v>0</v>
      </c>
      <c r="R90" s="122">
        <v>0</v>
      </c>
      <c r="S90" s="122">
        <v>0</v>
      </c>
      <c r="T90" s="122">
        <v>0</v>
      </c>
      <c r="U90" s="122">
        <v>0</v>
      </c>
      <c r="V90" s="122">
        <v>0</v>
      </c>
      <c r="W90" s="122">
        <v>0</v>
      </c>
      <c r="X90" s="122">
        <v>0</v>
      </c>
      <c r="Y90" s="122">
        <v>0</v>
      </c>
      <c r="Z90" s="122">
        <v>0</v>
      </c>
      <c r="AA90" s="122">
        <v>0</v>
      </c>
      <c r="AB90" s="122">
        <v>0</v>
      </c>
      <c r="AC90" s="122">
        <v>0</v>
      </c>
      <c r="AD90" s="122">
        <v>0</v>
      </c>
      <c r="AE90" s="122">
        <v>0</v>
      </c>
      <c r="AF90" s="122">
        <v>0</v>
      </c>
      <c r="AG90" s="122">
        <v>0</v>
      </c>
      <c r="AH90" s="122">
        <v>0</v>
      </c>
      <c r="AI90" s="122">
        <v>0</v>
      </c>
      <c r="AJ90" s="122">
        <v>0</v>
      </c>
      <c r="AK90" s="122">
        <v>0</v>
      </c>
      <c r="AL90" s="122">
        <v>0</v>
      </c>
    </row>
    <row r="91" spans="1:38" x14ac:dyDescent="0.35">
      <c r="A91" s="83" t="s">
        <v>181</v>
      </c>
      <c r="B91" s="84" t="s">
        <v>182</v>
      </c>
      <c r="C91" s="101"/>
      <c r="D91" s="102" t="s">
        <v>134</v>
      </c>
      <c r="E91" s="153"/>
      <c r="F91" s="153"/>
      <c r="G91" s="153"/>
      <c r="H91" s="153"/>
      <c r="I91" s="153"/>
      <c r="J91" s="353"/>
      <c r="K91" s="122">
        <v>0</v>
      </c>
      <c r="L91" s="122">
        <v>0</v>
      </c>
      <c r="M91" s="122">
        <v>0.51547640562057495</v>
      </c>
      <c r="N91" s="122">
        <v>0.4881058931350708</v>
      </c>
      <c r="O91" s="122">
        <v>0.4179290235042572</v>
      </c>
      <c r="P91" s="122">
        <v>0.40240123867988586</v>
      </c>
      <c r="Q91" s="122">
        <v>0.38927271962165833</v>
      </c>
      <c r="R91" s="122">
        <v>0.37790027260780334</v>
      </c>
      <c r="S91" s="122">
        <v>0.41095280647277832</v>
      </c>
      <c r="T91" s="122">
        <v>0.35889580845832825</v>
      </c>
      <c r="U91" s="122">
        <v>0.35077852010726929</v>
      </c>
      <c r="V91" s="122">
        <v>0.34336802363395691</v>
      </c>
      <c r="W91" s="122">
        <v>0.33655104041099548</v>
      </c>
      <c r="X91" s="122">
        <v>0.36891615390777588</v>
      </c>
      <c r="Y91" s="122">
        <v>0.36235210299491882</v>
      </c>
      <c r="Z91" s="122">
        <v>0.35621178150177002</v>
      </c>
      <c r="AA91" s="122">
        <v>0.35044386982917786</v>
      </c>
      <c r="AB91" s="122">
        <v>0.34500572085380554</v>
      </c>
      <c r="AC91" s="122">
        <v>0.33986169099807739</v>
      </c>
      <c r="AD91" s="122">
        <v>0.33498156070709229</v>
      </c>
      <c r="AE91" s="122">
        <v>0.33033964037895203</v>
      </c>
      <c r="AF91" s="122">
        <v>0.32591360807418823</v>
      </c>
      <c r="AG91" s="122">
        <v>0.32168444991111755</v>
      </c>
      <c r="AH91" s="122">
        <v>0.31763523817062378</v>
      </c>
      <c r="AI91" s="122">
        <v>0.31375136971473694</v>
      </c>
      <c r="AJ91" s="122">
        <v>0.310019850730896</v>
      </c>
      <c r="AK91" s="122">
        <v>0.30642920732498169</v>
      </c>
      <c r="AL91" s="122">
        <v>0.30296912789344788</v>
      </c>
    </row>
    <row r="92" spans="1:38" x14ac:dyDescent="0.35">
      <c r="A92" s="83" t="s">
        <v>183</v>
      </c>
      <c r="B92" s="84" t="s">
        <v>184</v>
      </c>
      <c r="C92" s="101"/>
      <c r="D92" s="102" t="s">
        <v>134</v>
      </c>
      <c r="E92" s="153"/>
      <c r="F92" s="153"/>
      <c r="G92" s="153"/>
      <c r="H92" s="153"/>
      <c r="I92" s="153"/>
      <c r="J92" s="353"/>
      <c r="K92" s="122">
        <v>0</v>
      </c>
      <c r="L92" s="122">
        <v>0</v>
      </c>
      <c r="M92" s="122">
        <v>0</v>
      </c>
      <c r="N92" s="122">
        <v>0</v>
      </c>
      <c r="O92" s="122">
        <v>0</v>
      </c>
      <c r="P92" s="122">
        <v>0</v>
      </c>
      <c r="Q92" s="122">
        <v>0</v>
      </c>
      <c r="R92" s="122">
        <v>0</v>
      </c>
      <c r="S92" s="122">
        <v>0</v>
      </c>
      <c r="T92" s="122">
        <v>0</v>
      </c>
      <c r="U92" s="122">
        <v>0</v>
      </c>
      <c r="V92" s="122">
        <v>0</v>
      </c>
      <c r="W92" s="122">
        <v>0</v>
      </c>
      <c r="X92" s="122">
        <v>0</v>
      </c>
      <c r="Y92" s="122">
        <v>0</v>
      </c>
      <c r="Z92" s="122">
        <v>0</v>
      </c>
      <c r="AA92" s="122">
        <v>0</v>
      </c>
      <c r="AB92" s="122">
        <v>0</v>
      </c>
      <c r="AC92" s="122">
        <v>0</v>
      </c>
      <c r="AD92" s="122">
        <v>0</v>
      </c>
      <c r="AE92" s="122">
        <v>0</v>
      </c>
      <c r="AF92" s="122">
        <v>0</v>
      </c>
      <c r="AG92" s="122">
        <v>0</v>
      </c>
      <c r="AH92" s="122">
        <v>0</v>
      </c>
      <c r="AI92" s="122">
        <v>0</v>
      </c>
      <c r="AJ92" s="122">
        <v>0</v>
      </c>
      <c r="AK92" s="122">
        <v>0</v>
      </c>
      <c r="AL92" s="122">
        <v>0</v>
      </c>
    </row>
    <row r="93" spans="1:38" x14ac:dyDescent="0.35">
      <c r="A93" s="83" t="s">
        <v>185</v>
      </c>
      <c r="B93" s="84" t="s">
        <v>186</v>
      </c>
      <c r="C93" s="101"/>
      <c r="D93" s="102" t="s">
        <v>134</v>
      </c>
      <c r="E93" s="153"/>
      <c r="F93" s="153"/>
      <c r="G93" s="153"/>
      <c r="H93" s="153"/>
      <c r="I93" s="153"/>
      <c r="J93" s="353"/>
      <c r="K93" s="122">
        <v>0</v>
      </c>
      <c r="L93" s="122">
        <v>0</v>
      </c>
      <c r="M93" s="122">
        <v>0</v>
      </c>
      <c r="N93" s="122">
        <v>0</v>
      </c>
      <c r="O93" s="122">
        <v>0</v>
      </c>
      <c r="P93" s="122">
        <v>0</v>
      </c>
      <c r="Q93" s="122">
        <v>0</v>
      </c>
      <c r="R93" s="122">
        <v>0</v>
      </c>
      <c r="S93" s="122">
        <v>0</v>
      </c>
      <c r="T93" s="122">
        <v>0</v>
      </c>
      <c r="U93" s="122">
        <v>0</v>
      </c>
      <c r="V93" s="122">
        <v>0</v>
      </c>
      <c r="W93" s="122">
        <v>0</v>
      </c>
      <c r="X93" s="122">
        <v>0</v>
      </c>
      <c r="Y93" s="122">
        <v>0</v>
      </c>
      <c r="Z93" s="122">
        <v>0</v>
      </c>
      <c r="AA93" s="122">
        <v>0</v>
      </c>
      <c r="AB93" s="122">
        <v>0</v>
      </c>
      <c r="AC93" s="122">
        <v>0</v>
      </c>
      <c r="AD93" s="122">
        <v>0</v>
      </c>
      <c r="AE93" s="122">
        <v>0</v>
      </c>
      <c r="AF93" s="122">
        <v>0</v>
      </c>
      <c r="AG93" s="122">
        <v>0</v>
      </c>
      <c r="AH93" s="122">
        <v>0</v>
      </c>
      <c r="AI93" s="122">
        <v>0</v>
      </c>
      <c r="AJ93" s="122">
        <v>0</v>
      </c>
      <c r="AK93" s="122">
        <v>0</v>
      </c>
      <c r="AL93" s="122">
        <v>0</v>
      </c>
    </row>
    <row r="94" spans="1:38" x14ac:dyDescent="0.35">
      <c r="A94" s="83" t="s">
        <v>187</v>
      </c>
      <c r="B94" s="84" t="s">
        <v>188</v>
      </c>
      <c r="C94" s="101"/>
      <c r="D94" s="102" t="s">
        <v>134</v>
      </c>
      <c r="E94" s="153"/>
      <c r="F94" s="153"/>
      <c r="G94" s="153"/>
      <c r="H94" s="153"/>
      <c r="I94" s="153"/>
      <c r="J94" s="353"/>
      <c r="K94" s="122">
        <v>0</v>
      </c>
      <c r="L94" s="122">
        <v>0</v>
      </c>
      <c r="M94" s="122">
        <v>0</v>
      </c>
      <c r="N94" s="122">
        <v>0</v>
      </c>
      <c r="O94" s="122">
        <v>0</v>
      </c>
      <c r="P94" s="122">
        <v>0</v>
      </c>
      <c r="Q94" s="122">
        <v>0</v>
      </c>
      <c r="R94" s="122">
        <v>0</v>
      </c>
      <c r="S94" s="122">
        <v>0</v>
      </c>
      <c r="T94" s="122">
        <v>0</v>
      </c>
      <c r="U94" s="122">
        <v>0</v>
      </c>
      <c r="V94" s="122">
        <v>0</v>
      </c>
      <c r="W94" s="122">
        <v>0</v>
      </c>
      <c r="X94" s="122">
        <v>0</v>
      </c>
      <c r="Y94" s="122">
        <v>0</v>
      </c>
      <c r="Z94" s="122">
        <v>0</v>
      </c>
      <c r="AA94" s="122">
        <v>0</v>
      </c>
      <c r="AB94" s="122">
        <v>0</v>
      </c>
      <c r="AC94" s="122">
        <v>0</v>
      </c>
      <c r="AD94" s="122">
        <v>0</v>
      </c>
      <c r="AE94" s="122">
        <v>0</v>
      </c>
      <c r="AF94" s="122">
        <v>0</v>
      </c>
      <c r="AG94" s="122">
        <v>0</v>
      </c>
      <c r="AH94" s="122">
        <v>0</v>
      </c>
      <c r="AI94" s="122">
        <v>0</v>
      </c>
      <c r="AJ94" s="122">
        <v>0</v>
      </c>
      <c r="AK94" s="122">
        <v>0</v>
      </c>
      <c r="AL94" s="122">
        <v>0</v>
      </c>
    </row>
    <row r="95" spans="1:38" x14ac:dyDescent="0.35">
      <c r="A95" s="83" t="s">
        <v>189</v>
      </c>
      <c r="B95" s="84" t="s">
        <v>190</v>
      </c>
      <c r="C95" s="101"/>
      <c r="D95" s="102" t="s">
        <v>140</v>
      </c>
      <c r="E95" s="153"/>
      <c r="F95" s="153"/>
      <c r="G95" s="153"/>
      <c r="H95" s="153"/>
      <c r="I95" s="153"/>
      <c r="J95" s="353"/>
      <c r="K95" s="122">
        <v>0</v>
      </c>
      <c r="L95" s="122">
        <v>0</v>
      </c>
      <c r="M95" s="122">
        <v>0</v>
      </c>
      <c r="N95" s="122">
        <v>0</v>
      </c>
      <c r="O95" s="122">
        <v>0</v>
      </c>
      <c r="P95" s="122">
        <v>0</v>
      </c>
      <c r="Q95" s="122">
        <v>0</v>
      </c>
      <c r="R95" s="122">
        <v>0</v>
      </c>
      <c r="S95" s="122">
        <v>0</v>
      </c>
      <c r="T95" s="122">
        <v>0</v>
      </c>
      <c r="U95" s="122">
        <v>0</v>
      </c>
      <c r="V95" s="122">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row>
    <row r="96" spans="1:38" x14ac:dyDescent="0.35">
      <c r="A96" s="83" t="s">
        <v>191</v>
      </c>
      <c r="B96" s="84" t="s">
        <v>192</v>
      </c>
      <c r="C96" s="101"/>
      <c r="D96" s="102" t="s">
        <v>124</v>
      </c>
      <c r="E96" s="153"/>
      <c r="F96" s="153"/>
      <c r="G96" s="153"/>
      <c r="H96" s="153"/>
      <c r="I96" s="153"/>
      <c r="J96" s="353"/>
      <c r="K96" s="122">
        <v>0</v>
      </c>
      <c r="L96" s="122">
        <v>0</v>
      </c>
      <c r="M96" s="122">
        <v>0</v>
      </c>
      <c r="N96" s="122">
        <v>0</v>
      </c>
      <c r="O96" s="122">
        <v>0</v>
      </c>
      <c r="P96" s="122">
        <v>0</v>
      </c>
      <c r="Q96" s="122">
        <v>0</v>
      </c>
      <c r="R96" s="122">
        <v>0</v>
      </c>
      <c r="S96" s="122">
        <v>0</v>
      </c>
      <c r="T96" s="122">
        <v>0</v>
      </c>
      <c r="U96" s="122">
        <v>0</v>
      </c>
      <c r="V96" s="122">
        <v>0</v>
      </c>
      <c r="W96" s="122">
        <v>0</v>
      </c>
      <c r="X96" s="122">
        <v>0</v>
      </c>
      <c r="Y96" s="122">
        <v>0</v>
      </c>
      <c r="Z96" s="122">
        <v>0</v>
      </c>
      <c r="AA96" s="122">
        <v>0</v>
      </c>
      <c r="AB96" s="122">
        <v>0</v>
      </c>
      <c r="AC96" s="122">
        <v>0</v>
      </c>
      <c r="AD96" s="122">
        <v>0</v>
      </c>
      <c r="AE96" s="122">
        <v>0</v>
      </c>
      <c r="AF96" s="122">
        <v>0</v>
      </c>
      <c r="AG96" s="122">
        <v>0</v>
      </c>
      <c r="AH96" s="122">
        <v>0</v>
      </c>
      <c r="AI96" s="122">
        <v>0</v>
      </c>
      <c r="AJ96" s="122">
        <v>0</v>
      </c>
      <c r="AK96" s="122">
        <v>0</v>
      </c>
      <c r="AL96" s="122">
        <v>0</v>
      </c>
    </row>
    <row r="97" spans="1:38" x14ac:dyDescent="0.35">
      <c r="A97" s="83" t="s">
        <v>193</v>
      </c>
      <c r="B97" s="84" t="s">
        <v>194</v>
      </c>
      <c r="C97" s="101"/>
      <c r="D97" s="102" t="s">
        <v>124</v>
      </c>
      <c r="E97" s="153"/>
      <c r="F97" s="153"/>
      <c r="G97" s="153"/>
      <c r="H97" s="153"/>
      <c r="I97" s="153"/>
      <c r="J97" s="353"/>
      <c r="K97" s="122">
        <v>0</v>
      </c>
      <c r="L97" s="122">
        <v>0</v>
      </c>
      <c r="M97" s="122">
        <v>0</v>
      </c>
      <c r="N97" s="122">
        <v>0</v>
      </c>
      <c r="O97" s="122">
        <v>0</v>
      </c>
      <c r="P97" s="122">
        <v>0</v>
      </c>
      <c r="Q97" s="122">
        <v>0</v>
      </c>
      <c r="R97" s="122">
        <v>0</v>
      </c>
      <c r="S97" s="122">
        <v>0</v>
      </c>
      <c r="T97" s="122">
        <v>0</v>
      </c>
      <c r="U97" s="122">
        <v>0</v>
      </c>
      <c r="V97" s="122">
        <v>0</v>
      </c>
      <c r="W97" s="122">
        <v>0</v>
      </c>
      <c r="X97" s="122">
        <v>0</v>
      </c>
      <c r="Y97" s="122">
        <v>0</v>
      </c>
      <c r="Z97" s="122">
        <v>0</v>
      </c>
      <c r="AA97" s="122">
        <v>0</v>
      </c>
      <c r="AB97" s="122">
        <v>0</v>
      </c>
      <c r="AC97" s="122">
        <v>0</v>
      </c>
      <c r="AD97" s="122">
        <v>0</v>
      </c>
      <c r="AE97" s="122">
        <v>0</v>
      </c>
      <c r="AF97" s="122">
        <v>0</v>
      </c>
      <c r="AG97" s="122">
        <v>0</v>
      </c>
      <c r="AH97" s="122">
        <v>0</v>
      </c>
      <c r="AI97" s="122">
        <v>0</v>
      </c>
      <c r="AJ97" s="122">
        <v>0</v>
      </c>
      <c r="AK97" s="122">
        <v>0</v>
      </c>
      <c r="AL97" s="122">
        <v>0</v>
      </c>
    </row>
    <row r="98" spans="1:38" x14ac:dyDescent="0.35">
      <c r="A98" s="83" t="s">
        <v>195</v>
      </c>
      <c r="B98" s="84" t="s">
        <v>196</v>
      </c>
      <c r="C98" s="101"/>
      <c r="D98" s="102" t="s">
        <v>129</v>
      </c>
      <c r="E98" s="153"/>
      <c r="F98" s="153"/>
      <c r="G98" s="153"/>
      <c r="H98" s="153"/>
      <c r="I98" s="153"/>
      <c r="J98" s="353"/>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122">
        <v>0</v>
      </c>
      <c r="AJ98" s="122">
        <v>0</v>
      </c>
      <c r="AK98" s="122">
        <v>0</v>
      </c>
      <c r="AL98" s="122">
        <v>0</v>
      </c>
    </row>
    <row r="99" spans="1:38" x14ac:dyDescent="0.35">
      <c r="A99" s="83">
        <v>15</v>
      </c>
      <c r="B99" s="111" t="s">
        <v>197</v>
      </c>
      <c r="C99" s="112"/>
      <c r="D99" s="113"/>
      <c r="E99" s="154"/>
      <c r="F99" s="154"/>
      <c r="G99" s="154"/>
      <c r="H99" s="154"/>
      <c r="I99" s="154"/>
      <c r="J99" s="353"/>
      <c r="K99" s="65">
        <f t="shared" ref="K99:AL99" si="7">SUM(K86:K98)</f>
        <v>0</v>
      </c>
      <c r="L99" s="65">
        <f t="shared" si="7"/>
        <v>0</v>
      </c>
      <c r="M99" s="65">
        <f t="shared" si="7"/>
        <v>35.015476405620575</v>
      </c>
      <c r="N99" s="65">
        <f t="shared" si="7"/>
        <v>34.988105893135071</v>
      </c>
      <c r="O99" s="65">
        <f t="shared" si="7"/>
        <v>35.917929023504257</v>
      </c>
      <c r="P99" s="65">
        <f t="shared" si="7"/>
        <v>35.902401238679886</v>
      </c>
      <c r="Q99" s="65">
        <f t="shared" si="7"/>
        <v>35.889272719621658</v>
      </c>
      <c r="R99" s="65">
        <f t="shared" si="7"/>
        <v>35.877900272607803</v>
      </c>
      <c r="S99" s="65">
        <f t="shared" si="7"/>
        <v>34.910952806472778</v>
      </c>
      <c r="T99" s="65">
        <f t="shared" si="7"/>
        <v>35.858895808458328</v>
      </c>
      <c r="U99" s="65">
        <f t="shared" si="7"/>
        <v>35.850778520107269</v>
      </c>
      <c r="V99" s="65">
        <f t="shared" si="7"/>
        <v>35.843368023633957</v>
      </c>
      <c r="W99" s="65">
        <f t="shared" si="7"/>
        <v>37.256553024053574</v>
      </c>
      <c r="X99" s="65">
        <f t="shared" si="7"/>
        <v>36.248913407325745</v>
      </c>
      <c r="Y99" s="65">
        <f t="shared" si="7"/>
        <v>36.242349356412888</v>
      </c>
      <c r="Z99" s="65">
        <f t="shared" si="7"/>
        <v>36.236209034919739</v>
      </c>
      <c r="AA99" s="65">
        <f t="shared" si="7"/>
        <v>36.230441123247147</v>
      </c>
      <c r="AB99" s="65">
        <f t="shared" si="7"/>
        <v>36.225002974271774</v>
      </c>
      <c r="AC99" s="65">
        <f t="shared" si="7"/>
        <v>36.219858944416046</v>
      </c>
      <c r="AD99" s="65">
        <f t="shared" si="7"/>
        <v>45.594462990760803</v>
      </c>
      <c r="AE99" s="65">
        <f t="shared" si="7"/>
        <v>45.459846705198288</v>
      </c>
      <c r="AF99" s="65">
        <f t="shared" si="7"/>
        <v>45.983319461345673</v>
      </c>
      <c r="AG99" s="65">
        <f t="shared" si="7"/>
        <v>30.746546119451523</v>
      </c>
      <c r="AH99" s="65">
        <f t="shared" si="7"/>
        <v>31.0295370221138</v>
      </c>
      <c r="AI99" s="65">
        <f t="shared" si="7"/>
        <v>36.203870266675949</v>
      </c>
      <c r="AJ99" s="65">
        <f t="shared" si="7"/>
        <v>37.251766204833984</v>
      </c>
      <c r="AK99" s="65">
        <f t="shared" si="7"/>
        <v>36.932198345661163</v>
      </c>
      <c r="AL99" s="65">
        <f t="shared" si="7"/>
        <v>36.624252647161484</v>
      </c>
    </row>
    <row r="100" spans="1:38" x14ac:dyDescent="0.35">
      <c r="A100" s="83"/>
      <c r="B100" s="133"/>
      <c r="C100" s="155"/>
      <c r="D100" s="156"/>
      <c r="E100" s="97"/>
      <c r="F100" s="97"/>
      <c r="G100" s="97"/>
      <c r="H100" s="97"/>
      <c r="I100" s="97"/>
      <c r="J100" s="97"/>
      <c r="K100" s="97"/>
      <c r="L100" s="97"/>
      <c r="M100" s="97"/>
      <c r="N100" s="97"/>
      <c r="O100" s="97"/>
      <c r="P100" s="97"/>
      <c r="Q100" s="97"/>
      <c r="R100" s="97"/>
      <c r="S100" s="136"/>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5" customHeight="1" x14ac:dyDescent="0.35">
      <c r="A101" s="83">
        <v>16</v>
      </c>
      <c r="B101" s="137" t="s">
        <v>198</v>
      </c>
      <c r="C101" s="138"/>
      <c r="D101" s="89"/>
      <c r="E101" s="139"/>
      <c r="F101" s="139"/>
      <c r="G101" s="139"/>
      <c r="H101" s="139"/>
      <c r="I101" s="139"/>
      <c r="J101" s="139"/>
      <c r="K101" s="65">
        <f t="shared" ref="K101:AL101" si="8">K99+K82</f>
        <v>0</v>
      </c>
      <c r="L101" s="140">
        <f t="shared" si="8"/>
        <v>0</v>
      </c>
      <c r="M101" s="140">
        <f t="shared" si="8"/>
        <v>115.01547640562057</v>
      </c>
      <c r="N101" s="140">
        <f t="shared" si="8"/>
        <v>114.98810589313507</v>
      </c>
      <c r="O101" s="140">
        <f t="shared" si="8"/>
        <v>115.91792902350426</v>
      </c>
      <c r="P101" s="140">
        <f t="shared" si="8"/>
        <v>165.90240123867989</v>
      </c>
      <c r="Q101" s="140">
        <f t="shared" si="8"/>
        <v>165.88927271962166</v>
      </c>
      <c r="R101" s="140">
        <f t="shared" si="8"/>
        <v>165.8779002726078</v>
      </c>
      <c r="S101" s="65">
        <f t="shared" si="8"/>
        <v>164.91095280647278</v>
      </c>
      <c r="T101" s="140">
        <f t="shared" si="8"/>
        <v>165.85889580845833</v>
      </c>
      <c r="U101" s="140">
        <f t="shared" si="8"/>
        <v>165.85077852010727</v>
      </c>
      <c r="V101" s="140">
        <f t="shared" si="8"/>
        <v>165.84336802363396</v>
      </c>
      <c r="W101" s="140">
        <f t="shared" si="8"/>
        <v>167.25655302405357</v>
      </c>
      <c r="X101" s="140">
        <f t="shared" si="8"/>
        <v>166.24891340732574</v>
      </c>
      <c r="Y101" s="140">
        <f t="shared" si="8"/>
        <v>166.24234935641289</v>
      </c>
      <c r="Z101" s="140">
        <f t="shared" si="8"/>
        <v>166.23620903491974</v>
      </c>
      <c r="AA101" s="140">
        <f t="shared" si="8"/>
        <v>166.23044112324715</v>
      </c>
      <c r="AB101" s="140">
        <f t="shared" si="8"/>
        <v>166.22500297427177</v>
      </c>
      <c r="AC101" s="140">
        <f t="shared" si="8"/>
        <v>166.21985894441605</v>
      </c>
      <c r="AD101" s="140">
        <f t="shared" si="8"/>
        <v>185.5944629907608</v>
      </c>
      <c r="AE101" s="140">
        <f t="shared" si="8"/>
        <v>207.45984670519829</v>
      </c>
      <c r="AF101" s="140">
        <f t="shared" si="8"/>
        <v>209.98331946134567</v>
      </c>
      <c r="AG101" s="140">
        <f t="shared" si="8"/>
        <v>214.74654611945152</v>
      </c>
      <c r="AH101" s="140">
        <f t="shared" si="8"/>
        <v>220.0295370221138</v>
      </c>
      <c r="AI101" s="140">
        <f t="shared" si="8"/>
        <v>245.20387026667595</v>
      </c>
      <c r="AJ101" s="140">
        <f t="shared" si="8"/>
        <v>251.25176620483398</v>
      </c>
      <c r="AK101" s="140">
        <f t="shared" si="8"/>
        <v>250.93219834566116</v>
      </c>
      <c r="AL101" s="140">
        <f t="shared" si="8"/>
        <v>250.62425264716148</v>
      </c>
    </row>
    <row r="102" spans="1:38" x14ac:dyDescent="0.35">
      <c r="A102" s="83"/>
      <c r="B102" s="36"/>
      <c r="D102" s="8"/>
      <c r="E102" s="8"/>
      <c r="F102" s="8"/>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row>
    <row r="103" spans="1:38" ht="18.5" x14ac:dyDescent="0.35">
      <c r="A103" s="83"/>
      <c r="B103" s="157" t="s">
        <v>199</v>
      </c>
      <c r="D103" s="8"/>
      <c r="E103" s="8"/>
      <c r="F103" s="8"/>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row>
    <row r="104" spans="1:38" x14ac:dyDescent="0.35">
      <c r="A104" s="83"/>
      <c r="B104" s="27"/>
      <c r="D104" s="8"/>
      <c r="E104" s="53" t="s">
        <v>200</v>
      </c>
      <c r="F104" s="53" t="s">
        <v>201</v>
      </c>
      <c r="G104" s="53" t="s">
        <v>148</v>
      </c>
      <c r="H104" s="53" t="s">
        <v>41</v>
      </c>
      <c r="I104" s="53" t="s">
        <v>42</v>
      </c>
      <c r="J104" s="53" t="s">
        <v>201</v>
      </c>
      <c r="K104" s="82" t="s">
        <v>44</v>
      </c>
      <c r="L104" s="53" t="s">
        <v>45</v>
      </c>
      <c r="M104" s="53" t="s">
        <v>46</v>
      </c>
      <c r="N104" s="53" t="s">
        <v>47</v>
      </c>
      <c r="O104" s="53" t="s">
        <v>48</v>
      </c>
      <c r="P104" s="53" t="s">
        <v>49</v>
      </c>
      <c r="Q104" s="53" t="s">
        <v>50</v>
      </c>
      <c r="R104" s="53" t="s">
        <v>51</v>
      </c>
      <c r="S104" s="82" t="s">
        <v>52</v>
      </c>
      <c r="T104" s="53" t="s">
        <v>53</v>
      </c>
      <c r="U104" s="53" t="s">
        <v>54</v>
      </c>
      <c r="V104" s="53" t="s">
        <v>55</v>
      </c>
      <c r="W104" s="53" t="s">
        <v>56</v>
      </c>
      <c r="X104" s="53" t="s">
        <v>57</v>
      </c>
      <c r="Y104" s="53" t="s">
        <v>58</v>
      </c>
      <c r="Z104" s="53" t="s">
        <v>59</v>
      </c>
      <c r="AA104" s="53" t="s">
        <v>60</v>
      </c>
      <c r="AB104" s="53" t="s">
        <v>61</v>
      </c>
      <c r="AC104" s="53" t="s">
        <v>62</v>
      </c>
      <c r="AD104" s="53" t="s">
        <v>63</v>
      </c>
      <c r="AE104" s="53" t="s">
        <v>64</v>
      </c>
      <c r="AF104" s="53" t="s">
        <v>65</v>
      </c>
      <c r="AG104" s="53" t="s">
        <v>66</v>
      </c>
      <c r="AH104" s="53" t="s">
        <v>67</v>
      </c>
      <c r="AI104" s="53" t="s">
        <v>68</v>
      </c>
      <c r="AJ104" s="53" t="s">
        <v>69</v>
      </c>
      <c r="AK104" s="53" t="s">
        <v>70</v>
      </c>
      <c r="AL104" s="53" t="s">
        <v>71</v>
      </c>
    </row>
    <row r="105" spans="1:38" x14ac:dyDescent="0.35">
      <c r="A105" s="83">
        <v>17</v>
      </c>
      <c r="B105" s="111" t="s">
        <v>202</v>
      </c>
      <c r="C105" s="101"/>
      <c r="D105" s="158"/>
      <c r="E105" s="139">
        <f t="shared" ref="E105:AL105" si="9">E21</f>
        <v>0</v>
      </c>
      <c r="F105" s="139">
        <f t="shared" si="9"/>
        <v>0</v>
      </c>
      <c r="G105" s="139">
        <f t="shared" si="9"/>
        <v>0</v>
      </c>
      <c r="H105" s="139">
        <f t="shared" si="9"/>
        <v>0</v>
      </c>
      <c r="I105" s="139">
        <f t="shared" si="9"/>
        <v>0</v>
      </c>
      <c r="J105" s="139">
        <f t="shared" ref="J105" si="10">J7</f>
        <v>0</v>
      </c>
      <c r="K105" s="140">
        <f t="shared" si="9"/>
        <v>368</v>
      </c>
      <c r="L105" s="140">
        <f t="shared" si="9"/>
        <v>371.02691499999997</v>
      </c>
      <c r="M105" s="140">
        <f t="shared" si="9"/>
        <v>393.93543499999993</v>
      </c>
      <c r="N105" s="140">
        <f t="shared" si="9"/>
        <v>397.02815249999992</v>
      </c>
      <c r="O105" s="140">
        <f t="shared" si="9"/>
        <v>400.12086999999997</v>
      </c>
      <c r="P105" s="140">
        <f t="shared" si="9"/>
        <v>403.21358749999996</v>
      </c>
      <c r="Q105" s="140">
        <f t="shared" si="9"/>
        <v>406.30630499999995</v>
      </c>
      <c r="R105" s="140">
        <f t="shared" si="9"/>
        <v>409.39902249999994</v>
      </c>
      <c r="S105" s="65">
        <f t="shared" si="9"/>
        <v>412.49173999999994</v>
      </c>
      <c r="T105" s="140">
        <f t="shared" si="9"/>
        <v>415.58445749999998</v>
      </c>
      <c r="U105" s="140">
        <f t="shared" si="9"/>
        <v>418.67717500000003</v>
      </c>
      <c r="V105" s="140">
        <f t="shared" si="9"/>
        <v>421.76989249999991</v>
      </c>
      <c r="W105" s="140">
        <f t="shared" si="9"/>
        <v>424.86260999999996</v>
      </c>
      <c r="X105" s="140">
        <f t="shared" si="9"/>
        <v>426.98692304999992</v>
      </c>
      <c r="Y105" s="140">
        <f t="shared" si="9"/>
        <v>429.12185766524988</v>
      </c>
      <c r="Z105" s="140">
        <f t="shared" si="9"/>
        <v>431.2674669535761</v>
      </c>
      <c r="AA105" s="140">
        <f t="shared" si="9"/>
        <v>433.42380428834394</v>
      </c>
      <c r="AB105" s="140">
        <f t="shared" si="9"/>
        <v>435.59092330978558</v>
      </c>
      <c r="AC105" s="140">
        <f t="shared" si="9"/>
        <v>437.76887792633448</v>
      </c>
      <c r="AD105" s="140">
        <f t="shared" si="9"/>
        <v>439.95772231596618</v>
      </c>
      <c r="AE105" s="140">
        <f t="shared" si="9"/>
        <v>442.1575109275459</v>
      </c>
      <c r="AF105" s="140">
        <f t="shared" si="9"/>
        <v>444.3682984821836</v>
      </c>
      <c r="AG105" s="140">
        <f t="shared" si="9"/>
        <v>446.59013997459448</v>
      </c>
      <c r="AH105" s="140">
        <f t="shared" si="9"/>
        <v>448.82309067446738</v>
      </c>
      <c r="AI105" s="140">
        <f t="shared" si="9"/>
        <v>451.06720612783971</v>
      </c>
      <c r="AJ105" s="140">
        <f t="shared" si="9"/>
        <v>453.32254215847883</v>
      </c>
      <c r="AK105" s="140">
        <f t="shared" si="9"/>
        <v>455.58915486927117</v>
      </c>
      <c r="AL105" s="140">
        <f t="shared" si="9"/>
        <v>457.8671006436175</v>
      </c>
    </row>
    <row r="106" spans="1:38" ht="31" x14ac:dyDescent="0.35">
      <c r="A106" s="83">
        <v>18</v>
      </c>
      <c r="B106" s="111" t="s">
        <v>203</v>
      </c>
      <c r="C106" s="101"/>
      <c r="D106" s="158"/>
      <c r="E106" s="139">
        <f t="shared" ref="E106:AL106" si="11">E66</f>
        <v>0</v>
      </c>
      <c r="F106" s="139">
        <f t="shared" si="11"/>
        <v>0</v>
      </c>
      <c r="G106" s="139">
        <f t="shared" si="11"/>
        <v>0</v>
      </c>
      <c r="H106" s="139">
        <f t="shared" si="11"/>
        <v>0</v>
      </c>
      <c r="I106" s="139">
        <f t="shared" si="11"/>
        <v>0</v>
      </c>
      <c r="J106" s="139">
        <f t="shared" ref="J106" si="12">J62</f>
        <v>0</v>
      </c>
      <c r="K106" s="140">
        <f t="shared" si="11"/>
        <v>344.23193372040987</v>
      </c>
      <c r="L106" s="140">
        <f t="shared" si="11"/>
        <v>343.80488743260503</v>
      </c>
      <c r="M106" s="140">
        <f t="shared" si="11"/>
        <v>288.68781537935138</v>
      </c>
      <c r="N106" s="140">
        <f t="shared" si="11"/>
        <v>288.48981700837612</v>
      </c>
      <c r="O106" s="140">
        <f t="shared" si="11"/>
        <v>292.91745645180345</v>
      </c>
      <c r="P106" s="140">
        <f t="shared" si="11"/>
        <v>292.68401157855988</v>
      </c>
      <c r="Q106" s="140">
        <f t="shared" si="11"/>
        <v>292.48663748800755</v>
      </c>
      <c r="R106" s="140">
        <f t="shared" si="11"/>
        <v>292.31566406786442</v>
      </c>
      <c r="S106" s="65">
        <f t="shared" si="11"/>
        <v>285.69277274608612</v>
      </c>
      <c r="T106" s="140">
        <f t="shared" si="11"/>
        <v>284.10860495269299</v>
      </c>
      <c r="U106" s="140">
        <f t="shared" si="11"/>
        <v>283.9875436425209</v>
      </c>
      <c r="V106" s="140">
        <f t="shared" si="11"/>
        <v>283.87702365219593</v>
      </c>
      <c r="W106" s="140">
        <f t="shared" si="11"/>
        <v>283.60909885168076</v>
      </c>
      <c r="X106" s="140">
        <f t="shared" si="11"/>
        <v>270.88359379768372</v>
      </c>
      <c r="Y106" s="140">
        <f t="shared" si="11"/>
        <v>280.44634795188904</v>
      </c>
      <c r="Z106" s="140">
        <f t="shared" si="11"/>
        <v>280.38236582279205</v>
      </c>
      <c r="AA106" s="140">
        <f t="shared" si="11"/>
        <v>280.32226407527924</v>
      </c>
      <c r="AB106" s="140">
        <f t="shared" si="11"/>
        <v>280.26559865474701</v>
      </c>
      <c r="AC106" s="140">
        <f t="shared" si="11"/>
        <v>280.21199804544449</v>
      </c>
      <c r="AD106" s="140">
        <f t="shared" si="11"/>
        <v>235.16052079200745</v>
      </c>
      <c r="AE106" s="140">
        <f t="shared" si="11"/>
        <v>235.12431383132935</v>
      </c>
      <c r="AF106" s="140">
        <f t="shared" si="11"/>
        <v>235.08979082107544</v>
      </c>
      <c r="AG106" s="140">
        <f t="shared" si="11"/>
        <v>231.45680284500122</v>
      </c>
      <c r="AH106" s="140">
        <f t="shared" si="11"/>
        <v>228.72521924972534</v>
      </c>
      <c r="AI106" s="140">
        <f t="shared" si="11"/>
        <v>206.57766437530518</v>
      </c>
      <c r="AJ106" s="140">
        <f t="shared" si="11"/>
        <v>203.87766456604004</v>
      </c>
      <c r="AK106" s="140">
        <f t="shared" si="11"/>
        <v>203.87766456604004</v>
      </c>
      <c r="AL106" s="140">
        <f t="shared" si="11"/>
        <v>203.87766456604004</v>
      </c>
    </row>
    <row r="107" spans="1:38" x14ac:dyDescent="0.35">
      <c r="A107" s="83">
        <v>19</v>
      </c>
      <c r="B107" s="159" t="s">
        <v>204</v>
      </c>
      <c r="C107" s="101"/>
      <c r="D107" s="158"/>
      <c r="E107" s="139">
        <f>E106-E105</f>
        <v>0</v>
      </c>
      <c r="F107" s="139">
        <f>F106-F105</f>
        <v>0</v>
      </c>
      <c r="G107" s="139">
        <f t="shared" ref="G107:I107" si="13">G106-G105</f>
        <v>0</v>
      </c>
      <c r="H107" s="139">
        <f t="shared" si="13"/>
        <v>0</v>
      </c>
      <c r="I107" s="139">
        <f t="shared" si="13"/>
        <v>0</v>
      </c>
      <c r="J107" s="139">
        <f>J106-J105</f>
        <v>0</v>
      </c>
      <c r="K107" s="140">
        <f t="shared" ref="K107:AL107" si="14">K106-K105</f>
        <v>-23.76806627959013</v>
      </c>
      <c r="L107" s="140">
        <f t="shared" si="14"/>
        <v>-27.222027567394946</v>
      </c>
      <c r="M107" s="140">
        <f t="shared" si="14"/>
        <v>-105.24761962064855</v>
      </c>
      <c r="N107" s="140">
        <f t="shared" si="14"/>
        <v>-108.5383354916238</v>
      </c>
      <c r="O107" s="140">
        <f t="shared" si="14"/>
        <v>-107.20341354819652</v>
      </c>
      <c r="P107" s="140">
        <f t="shared" si="14"/>
        <v>-110.52957592144008</v>
      </c>
      <c r="Q107" s="140">
        <f t="shared" si="14"/>
        <v>-113.81966751199241</v>
      </c>
      <c r="R107" s="140">
        <f t="shared" si="14"/>
        <v>-117.08335843213553</v>
      </c>
      <c r="S107" s="65">
        <f t="shared" si="14"/>
        <v>-126.79896725391382</v>
      </c>
      <c r="T107" s="140">
        <f t="shared" si="14"/>
        <v>-131.475852547307</v>
      </c>
      <c r="U107" s="140">
        <f t="shared" si="14"/>
        <v>-134.68963135747913</v>
      </c>
      <c r="V107" s="140">
        <f t="shared" si="14"/>
        <v>-137.89286884780398</v>
      </c>
      <c r="W107" s="140">
        <f t="shared" si="14"/>
        <v>-141.25351114831921</v>
      </c>
      <c r="X107" s="140">
        <f t="shared" si="14"/>
        <v>-156.1033292523162</v>
      </c>
      <c r="Y107" s="140">
        <f t="shared" si="14"/>
        <v>-148.67550971336084</v>
      </c>
      <c r="Z107" s="140">
        <f t="shared" si="14"/>
        <v>-150.88510113078405</v>
      </c>
      <c r="AA107" s="140">
        <f t="shared" si="14"/>
        <v>-153.10154021306471</v>
      </c>
      <c r="AB107" s="140">
        <f t="shared" si="14"/>
        <v>-155.32532465503857</v>
      </c>
      <c r="AC107" s="140">
        <f t="shared" si="14"/>
        <v>-157.55687988088999</v>
      </c>
      <c r="AD107" s="140">
        <f t="shared" si="14"/>
        <v>-204.79720152395873</v>
      </c>
      <c r="AE107" s="140">
        <f t="shared" si="14"/>
        <v>-207.03319709621655</v>
      </c>
      <c r="AF107" s="140">
        <f t="shared" si="14"/>
        <v>-209.27850766110816</v>
      </c>
      <c r="AG107" s="140">
        <f t="shared" si="14"/>
        <v>-215.13333712959326</v>
      </c>
      <c r="AH107" s="140">
        <f t="shared" si="14"/>
        <v>-220.09787142474204</v>
      </c>
      <c r="AI107" s="140">
        <f t="shared" si="14"/>
        <v>-244.48954175253454</v>
      </c>
      <c r="AJ107" s="140">
        <f t="shared" si="14"/>
        <v>-249.44487759243879</v>
      </c>
      <c r="AK107" s="140">
        <f t="shared" si="14"/>
        <v>-251.71149030323113</v>
      </c>
      <c r="AL107" s="140">
        <f t="shared" si="14"/>
        <v>-253.98943607757747</v>
      </c>
    </row>
    <row r="108" spans="1:38" x14ac:dyDescent="0.35">
      <c r="A108" s="83">
        <v>20</v>
      </c>
      <c r="B108" s="111" t="s">
        <v>205</v>
      </c>
      <c r="C108" s="101"/>
      <c r="D108" s="158"/>
      <c r="E108" s="139"/>
      <c r="F108" s="139"/>
      <c r="G108" s="139"/>
      <c r="H108" s="139"/>
      <c r="I108" s="139"/>
      <c r="J108" s="139"/>
      <c r="K108" s="140">
        <f t="shared" ref="K108:AL108" si="15">K101</f>
        <v>0</v>
      </c>
      <c r="L108" s="140">
        <f t="shared" si="15"/>
        <v>0</v>
      </c>
      <c r="M108" s="140">
        <f t="shared" si="15"/>
        <v>115.01547640562057</v>
      </c>
      <c r="N108" s="140">
        <f t="shared" si="15"/>
        <v>114.98810589313507</v>
      </c>
      <c r="O108" s="140">
        <f t="shared" si="15"/>
        <v>115.91792902350426</v>
      </c>
      <c r="P108" s="140">
        <f t="shared" si="15"/>
        <v>165.90240123867989</v>
      </c>
      <c r="Q108" s="140">
        <f t="shared" si="15"/>
        <v>165.88927271962166</v>
      </c>
      <c r="R108" s="140">
        <f t="shared" si="15"/>
        <v>165.8779002726078</v>
      </c>
      <c r="S108" s="65">
        <f t="shared" si="15"/>
        <v>164.91095280647278</v>
      </c>
      <c r="T108" s="140">
        <f t="shared" si="15"/>
        <v>165.85889580845833</v>
      </c>
      <c r="U108" s="140">
        <f t="shared" si="15"/>
        <v>165.85077852010727</v>
      </c>
      <c r="V108" s="140">
        <f t="shared" si="15"/>
        <v>165.84336802363396</v>
      </c>
      <c r="W108" s="140">
        <f t="shared" si="15"/>
        <v>167.25655302405357</v>
      </c>
      <c r="X108" s="140">
        <f t="shared" si="15"/>
        <v>166.24891340732574</v>
      </c>
      <c r="Y108" s="140">
        <f t="shared" si="15"/>
        <v>166.24234935641289</v>
      </c>
      <c r="Z108" s="140">
        <f t="shared" si="15"/>
        <v>166.23620903491974</v>
      </c>
      <c r="AA108" s="140">
        <f t="shared" si="15"/>
        <v>166.23044112324715</v>
      </c>
      <c r="AB108" s="140">
        <f t="shared" si="15"/>
        <v>166.22500297427177</v>
      </c>
      <c r="AC108" s="140">
        <f t="shared" si="15"/>
        <v>166.21985894441605</v>
      </c>
      <c r="AD108" s="140">
        <f t="shared" si="15"/>
        <v>185.5944629907608</v>
      </c>
      <c r="AE108" s="140">
        <f t="shared" si="15"/>
        <v>207.45984670519829</v>
      </c>
      <c r="AF108" s="140">
        <f t="shared" si="15"/>
        <v>209.98331946134567</v>
      </c>
      <c r="AG108" s="140">
        <f t="shared" si="15"/>
        <v>214.74654611945152</v>
      </c>
      <c r="AH108" s="140">
        <f t="shared" si="15"/>
        <v>220.0295370221138</v>
      </c>
      <c r="AI108" s="140">
        <f t="shared" si="15"/>
        <v>245.20387026667595</v>
      </c>
      <c r="AJ108" s="140">
        <f t="shared" si="15"/>
        <v>251.25176620483398</v>
      </c>
      <c r="AK108" s="140">
        <f t="shared" si="15"/>
        <v>250.93219834566116</v>
      </c>
      <c r="AL108" s="140">
        <f t="shared" si="15"/>
        <v>250.62425264716148</v>
      </c>
    </row>
    <row r="109" spans="1:38" ht="35.25" customHeight="1" x14ac:dyDescent="0.35">
      <c r="A109" s="83">
        <v>21</v>
      </c>
      <c r="B109" s="111" t="s">
        <v>206</v>
      </c>
      <c r="C109" s="101"/>
      <c r="D109" s="85"/>
      <c r="E109" s="139">
        <f>E108+E107</f>
        <v>0</v>
      </c>
      <c r="F109" s="139">
        <f>F108+F107</f>
        <v>0</v>
      </c>
      <c r="G109" s="139">
        <f t="shared" ref="G109:I109" si="16">G108+G107</f>
        <v>0</v>
      </c>
      <c r="H109" s="139">
        <f t="shared" si="16"/>
        <v>0</v>
      </c>
      <c r="I109" s="139">
        <f t="shared" si="16"/>
        <v>0</v>
      </c>
      <c r="J109" s="139">
        <f>J108+J107</f>
        <v>0</v>
      </c>
      <c r="K109" s="140">
        <f t="shared" ref="K109:AL109" si="17">K108+K107</f>
        <v>-23.76806627959013</v>
      </c>
      <c r="L109" s="140">
        <f t="shared" si="17"/>
        <v>-27.222027567394946</v>
      </c>
      <c r="M109" s="140">
        <f t="shared" si="17"/>
        <v>9.7678567849720253</v>
      </c>
      <c r="N109" s="140">
        <f t="shared" si="17"/>
        <v>6.4497704015112731</v>
      </c>
      <c r="O109" s="140">
        <f t="shared" si="17"/>
        <v>8.714515475307735</v>
      </c>
      <c r="P109" s="140">
        <f t="shared" si="17"/>
        <v>55.372825317239801</v>
      </c>
      <c r="Q109" s="140">
        <f t="shared" si="17"/>
        <v>52.069605207629252</v>
      </c>
      <c r="R109" s="140">
        <f t="shared" si="17"/>
        <v>48.794541840472277</v>
      </c>
      <c r="S109" s="65">
        <f t="shared" si="17"/>
        <v>38.111985552558963</v>
      </c>
      <c r="T109" s="140">
        <f t="shared" si="17"/>
        <v>34.383043261151329</v>
      </c>
      <c r="U109" s="140">
        <f t="shared" si="17"/>
        <v>31.16114716262814</v>
      </c>
      <c r="V109" s="140">
        <f t="shared" si="17"/>
        <v>27.950499175829975</v>
      </c>
      <c r="W109" s="140">
        <f t="shared" si="17"/>
        <v>26.003041875734368</v>
      </c>
      <c r="X109" s="140">
        <f t="shared" si="17"/>
        <v>10.145584155009544</v>
      </c>
      <c r="Y109" s="140">
        <f t="shared" si="17"/>
        <v>17.566839643052049</v>
      </c>
      <c r="Z109" s="140">
        <f t="shared" si="17"/>
        <v>15.351107904135688</v>
      </c>
      <c r="AA109" s="140">
        <f t="shared" si="17"/>
        <v>13.128900910182438</v>
      </c>
      <c r="AB109" s="140">
        <f t="shared" si="17"/>
        <v>10.899678319233203</v>
      </c>
      <c r="AC109" s="140">
        <f t="shared" si="17"/>
        <v>8.662979063526052</v>
      </c>
      <c r="AD109" s="140">
        <f t="shared" si="17"/>
        <v>-19.20273853319793</v>
      </c>
      <c r="AE109" s="140">
        <f t="shared" si="17"/>
        <v>0.42664960898173376</v>
      </c>
      <c r="AF109" s="140">
        <f t="shared" si="17"/>
        <v>0.70481180023750767</v>
      </c>
      <c r="AG109" s="140">
        <f t="shared" si="17"/>
        <v>-0.38679101014173511</v>
      </c>
      <c r="AH109" s="140">
        <f t="shared" si="17"/>
        <v>-6.8334402628238422E-2</v>
      </c>
      <c r="AI109" s="140">
        <f t="shared" si="17"/>
        <v>0.71432851414141396</v>
      </c>
      <c r="AJ109" s="140">
        <f t="shared" si="17"/>
        <v>1.8068886123951984</v>
      </c>
      <c r="AK109" s="140">
        <f t="shared" si="17"/>
        <v>-0.77929195756996705</v>
      </c>
      <c r="AL109" s="140">
        <f t="shared" si="17"/>
        <v>-3.365183430415982</v>
      </c>
    </row>
  </sheetData>
  <dataConsolidate/>
  <mergeCells count="1">
    <mergeCell ref="D24:J24"/>
  </mergeCells>
  <printOptions horizontalCentered="1" verticalCentered="1"/>
  <pageMargins left="0.25" right="0.25" top="0.75" bottom="0.75" header="0.3" footer="0.3"/>
  <pageSetup scale="20" pageOrder="overThenDown"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160A-C6AA-46D6-91DF-C7FB3F04E35C}">
  <sheetPr>
    <tabColor theme="9" tint="-0.249977111117893"/>
    <pageSetUpPr fitToPage="1"/>
  </sheetPr>
  <dimension ref="A1:AL138"/>
  <sheetViews>
    <sheetView showGridLines="0" view="pageBreakPreview" topLeftCell="A122" zoomScaleNormal="100" zoomScaleSheetLayoutView="100" workbookViewId="0">
      <selection activeCell="C85" sqref="C85:C118"/>
    </sheetView>
  </sheetViews>
  <sheetFormatPr defaultColWidth="10.26953125" defaultRowHeight="15.5" x14ac:dyDescent="0.35"/>
  <cols>
    <col min="1" max="1" width="10.26953125" style="160"/>
    <col min="2" max="2" width="91.453125" style="28" customWidth="1"/>
    <col min="3" max="3" width="52" style="28" customWidth="1"/>
    <col min="4" max="4" width="25" style="28" customWidth="1"/>
    <col min="5" max="9" width="15.1796875" style="29" customWidth="1"/>
    <col min="10" max="10" width="6.1796875" style="29" customWidth="1"/>
    <col min="11" max="38" width="13" style="263" bestFit="1" customWidth="1"/>
    <col min="39" max="131" width="8.1796875" style="27" customWidth="1"/>
    <col min="132" max="16384" width="10.26953125" style="27"/>
  </cols>
  <sheetData>
    <row r="1" spans="1:38" x14ac:dyDescent="0.35">
      <c r="B1" s="8" t="s">
        <v>7</v>
      </c>
      <c r="C1" s="8"/>
      <c r="K1" s="29"/>
      <c r="L1" s="29"/>
      <c r="M1" s="29"/>
      <c r="N1" s="29"/>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35">
      <c r="B2" s="8" t="s">
        <v>8</v>
      </c>
      <c r="C2" s="8"/>
      <c r="K2" s="29"/>
      <c r="L2" s="29"/>
      <c r="M2" s="29"/>
      <c r="N2" s="29"/>
      <c r="O2" s="27"/>
      <c r="P2" s="27"/>
      <c r="Q2" s="27"/>
      <c r="R2" s="27"/>
      <c r="S2" s="27"/>
      <c r="T2" s="27"/>
      <c r="U2" s="27"/>
      <c r="V2" s="27"/>
      <c r="W2" s="27"/>
      <c r="X2" s="27"/>
      <c r="Y2" s="27"/>
      <c r="Z2" s="27"/>
      <c r="AA2" s="27"/>
      <c r="AB2" s="27"/>
      <c r="AC2" s="27"/>
      <c r="AD2" s="27"/>
      <c r="AE2" s="27"/>
      <c r="AF2" s="27"/>
      <c r="AG2" s="27"/>
      <c r="AH2" s="27"/>
      <c r="AI2" s="27"/>
      <c r="AJ2" s="27"/>
      <c r="AK2" s="27"/>
      <c r="AL2" s="27"/>
    </row>
    <row r="3" spans="1:38" s="30" customFormat="1" x14ac:dyDescent="0.35">
      <c r="A3" s="160"/>
      <c r="B3" s="12" t="s">
        <v>9</v>
      </c>
      <c r="C3" s="31"/>
      <c r="D3" s="32"/>
    </row>
    <row r="4" spans="1:38" s="30" customFormat="1" x14ac:dyDescent="0.35">
      <c r="A4" s="160"/>
      <c r="B4" s="33" t="s">
        <v>207</v>
      </c>
      <c r="C4" s="31"/>
      <c r="D4" s="34"/>
    </row>
    <row r="5" spans="1:38" s="30" customFormat="1" x14ac:dyDescent="0.35">
      <c r="A5" s="160"/>
      <c r="B5" s="14" t="s">
        <v>208</v>
      </c>
      <c r="C5" s="404"/>
      <c r="D5" s="34"/>
    </row>
    <row r="6" spans="1:38" s="30" customFormat="1" x14ac:dyDescent="0.35">
      <c r="A6" s="160"/>
      <c r="B6" s="34"/>
      <c r="C6" s="404"/>
      <c r="D6" s="34"/>
    </row>
    <row r="7" spans="1:38" s="30" customFormat="1" ht="15.75" customHeight="1" x14ac:dyDescent="0.35">
      <c r="A7" s="160"/>
      <c r="B7" s="35" t="s">
        <v>415</v>
      </c>
      <c r="C7" s="404"/>
      <c r="D7" s="28"/>
      <c r="E7" s="38" t="s">
        <v>209</v>
      </c>
      <c r="F7" s="38"/>
      <c r="G7" s="38"/>
      <c r="H7" s="38"/>
      <c r="I7" s="38"/>
      <c r="J7" s="38"/>
      <c r="K7" s="38"/>
      <c r="L7" s="38"/>
      <c r="M7" s="38"/>
      <c r="N7" s="38"/>
      <c r="O7" s="38"/>
    </row>
    <row r="8" spans="1:38" s="30" customFormat="1" x14ac:dyDescent="0.35">
      <c r="A8" s="160"/>
      <c r="B8" s="8"/>
      <c r="C8" s="404"/>
      <c r="D8" s="8"/>
      <c r="E8" s="43"/>
      <c r="F8" s="43"/>
      <c r="G8" s="43"/>
      <c r="H8" s="43"/>
      <c r="I8" s="43"/>
      <c r="J8" s="43"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44" t="s">
        <v>210</v>
      </c>
      <c r="F9" s="44"/>
      <c r="G9" s="44"/>
      <c r="H9" s="44"/>
      <c r="I9" s="44"/>
      <c r="J9" s="44"/>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s="50" customFormat="1" ht="19.5" customHeight="1" x14ac:dyDescent="0.45">
      <c r="A10" s="161"/>
      <c r="B10" s="51" t="s">
        <v>211</v>
      </c>
      <c r="C10" s="52"/>
      <c r="D10" s="52"/>
      <c r="E10" s="53" t="s">
        <v>200</v>
      </c>
      <c r="F10" s="53" t="s">
        <v>201</v>
      </c>
      <c r="G10" s="53" t="s">
        <v>148</v>
      </c>
      <c r="H10" s="53" t="s">
        <v>41</v>
      </c>
      <c r="I10" s="53" t="s">
        <v>42</v>
      </c>
      <c r="J10" s="54" t="s">
        <v>43</v>
      </c>
      <c r="K10" s="53" t="s">
        <v>44</v>
      </c>
      <c r="L10" s="53" t="s">
        <v>45</v>
      </c>
      <c r="M10" s="53" t="s">
        <v>46</v>
      </c>
      <c r="N10" s="53" t="s">
        <v>47</v>
      </c>
      <c r="O10" s="53" t="s">
        <v>48</v>
      </c>
      <c r="P10" s="53" t="s">
        <v>49</v>
      </c>
      <c r="Q10" s="53" t="s">
        <v>50</v>
      </c>
      <c r="R10" s="53" t="s">
        <v>51</v>
      </c>
      <c r="S10" s="82"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ht="17.25" customHeight="1" x14ac:dyDescent="0.35">
      <c r="A11" s="31">
        <v>1</v>
      </c>
      <c r="B11" s="8" t="s">
        <v>212</v>
      </c>
      <c r="C11" s="8"/>
      <c r="D11" s="55"/>
      <c r="E11" s="162"/>
      <c r="F11" s="162"/>
      <c r="G11" s="162"/>
      <c r="H11" s="162"/>
      <c r="I11" s="162"/>
      <c r="J11" s="163"/>
      <c r="K11" s="164">
        <v>1047922.7621824222</v>
      </c>
      <c r="L11" s="164">
        <v>1059783.6120738811</v>
      </c>
      <c r="M11" s="164">
        <v>1156277.4057045521</v>
      </c>
      <c r="N11" s="164">
        <v>1173514.8837392298</v>
      </c>
      <c r="O11" s="164">
        <v>1192801.8678098167</v>
      </c>
      <c r="P11" s="164">
        <v>1215252.6581309396</v>
      </c>
      <c r="Q11" s="164">
        <v>1239018.3523835915</v>
      </c>
      <c r="R11" s="164">
        <v>1265082.0726022907</v>
      </c>
      <c r="S11" s="164">
        <v>1291633.2912288536</v>
      </c>
      <c r="T11" s="164">
        <v>1315005.5745002411</v>
      </c>
      <c r="U11" s="164">
        <v>1338073.2418301869</v>
      </c>
      <c r="V11" s="164">
        <v>1358606.8514395969</v>
      </c>
      <c r="W11" s="164">
        <v>1371813.5871202943</v>
      </c>
      <c r="X11" s="164">
        <v>1384238.9582082848</v>
      </c>
      <c r="Y11" s="164">
        <v>1395351.1171530101</v>
      </c>
      <c r="Z11" s="164">
        <v>1405368.9723888538</v>
      </c>
      <c r="AA11" s="164">
        <v>1414511.9773172264</v>
      </c>
      <c r="AB11" s="164">
        <v>1422988.03184569</v>
      </c>
      <c r="AC11" s="164">
        <v>1430986.4011173416</v>
      </c>
      <c r="AD11" s="164">
        <v>1438674.1443595751</v>
      </c>
      <c r="AE11" s="164">
        <v>1446194.8861927125</v>
      </c>
      <c r="AF11" s="164">
        <v>1453669.0801738566</v>
      </c>
      <c r="AG11" s="164">
        <v>1461195.1728198456</v>
      </c>
      <c r="AH11" s="164">
        <v>1468851.4612971053</v>
      </c>
      <c r="AI11" s="164">
        <v>1476697.6654640639</v>
      </c>
      <c r="AJ11" s="164">
        <v>1484777.133125816</v>
      </c>
      <c r="AK11" s="164">
        <v>1493118.7658750603</v>
      </c>
      <c r="AL11" s="164">
        <v>1501738.9157993677</v>
      </c>
    </row>
    <row r="12" spans="1:38" ht="17.25" customHeight="1" x14ac:dyDescent="0.35">
      <c r="A12" s="31">
        <v>2</v>
      </c>
      <c r="B12" s="8" t="s">
        <v>213</v>
      </c>
      <c r="C12" s="8"/>
      <c r="D12" s="55"/>
      <c r="E12" s="165"/>
      <c r="F12" s="165"/>
      <c r="G12" s="165"/>
      <c r="H12" s="165"/>
      <c r="I12" s="165"/>
      <c r="J12" s="163"/>
      <c r="K12" s="164">
        <v>0</v>
      </c>
      <c r="L12" s="164">
        <v>0</v>
      </c>
      <c r="M12" s="164">
        <v>105325.41608810425</v>
      </c>
      <c r="N12" s="164">
        <v>117752.00939178467</v>
      </c>
      <c r="O12" s="164">
        <v>153123.63469600677</v>
      </c>
      <c r="P12" s="164">
        <v>241383.80515575409</v>
      </c>
      <c r="Q12" s="164">
        <v>246478.65748405457</v>
      </c>
      <c r="R12" s="164">
        <v>245473.32382202148</v>
      </c>
      <c r="S12" s="164">
        <v>243881.53803348541</v>
      </c>
      <c r="T12" s="164">
        <v>242986.37235164642</v>
      </c>
      <c r="U12" s="164">
        <v>238601.52912139893</v>
      </c>
      <c r="V12" s="164">
        <v>233086.44962310791</v>
      </c>
      <c r="W12" s="164">
        <v>228094.71720457077</v>
      </c>
      <c r="X12" s="164">
        <v>205041.7001247406</v>
      </c>
      <c r="Y12" s="164">
        <v>198862.32450604439</v>
      </c>
      <c r="Z12" s="164">
        <v>193939.11385536194</v>
      </c>
      <c r="AA12" s="164">
        <v>198941.58828258514</v>
      </c>
      <c r="AB12" s="164">
        <v>194941.95687770844</v>
      </c>
      <c r="AC12" s="164">
        <v>190373.19135665894</v>
      </c>
      <c r="AD12" s="164">
        <v>202110.66937446594</v>
      </c>
      <c r="AE12" s="164">
        <v>237876.10495090485</v>
      </c>
      <c r="AF12" s="164">
        <v>235070.38331031799</v>
      </c>
      <c r="AG12" s="164">
        <v>256827.45590806007</v>
      </c>
      <c r="AH12" s="164">
        <v>247512.20592856407</v>
      </c>
      <c r="AI12" s="164">
        <v>257543.01901906729</v>
      </c>
      <c r="AJ12" s="164">
        <v>284078.18642258644</v>
      </c>
      <c r="AK12" s="164">
        <v>283323.82664084435</v>
      </c>
      <c r="AL12" s="164">
        <v>285431.27206712961</v>
      </c>
    </row>
    <row r="13" spans="1:38" s="168" customFormat="1" ht="17.25" customHeight="1" x14ac:dyDescent="0.35">
      <c r="A13" s="166" t="s">
        <v>74</v>
      </c>
      <c r="B13" s="405" t="s">
        <v>214</v>
      </c>
      <c r="C13" s="406" t="s">
        <v>215</v>
      </c>
      <c r="D13" s="406" t="s">
        <v>116</v>
      </c>
      <c r="E13" s="167"/>
      <c r="F13" s="167"/>
      <c r="G13" s="167"/>
      <c r="H13" s="167"/>
      <c r="I13" s="167"/>
      <c r="J13" s="163"/>
      <c r="K13" s="164">
        <v>0</v>
      </c>
      <c r="L13" s="164">
        <v>0</v>
      </c>
      <c r="M13" s="164">
        <v>0</v>
      </c>
      <c r="N13" s="164">
        <v>0</v>
      </c>
      <c r="O13" s="164">
        <v>22844.855666160583</v>
      </c>
      <c r="P13" s="164">
        <v>26474.970698356628</v>
      </c>
      <c r="Q13" s="164">
        <v>28199.238538742065</v>
      </c>
      <c r="R13" s="164">
        <v>27839.365005493164</v>
      </c>
      <c r="S13" s="164">
        <v>26429.221749305725</v>
      </c>
      <c r="T13" s="164">
        <v>23542.801260948181</v>
      </c>
      <c r="U13" s="164">
        <v>22128.928184509277</v>
      </c>
      <c r="V13" s="164">
        <v>20337.78190612793</v>
      </c>
      <c r="W13" s="164">
        <v>18485.043704509735</v>
      </c>
      <c r="X13" s="164">
        <v>12748.333692550659</v>
      </c>
      <c r="Y13" s="164">
        <v>10648.20459485054</v>
      </c>
      <c r="Z13" s="164">
        <v>10577.707529067993</v>
      </c>
      <c r="AA13" s="164">
        <v>11407.297015190125</v>
      </c>
      <c r="AB13" s="164">
        <v>10907.469153404236</v>
      </c>
      <c r="AC13" s="164">
        <v>10471.330165863037</v>
      </c>
      <c r="AD13" s="164">
        <v>9858.05344581604</v>
      </c>
      <c r="AE13" s="164">
        <v>10031.597435474396</v>
      </c>
      <c r="AF13" s="164">
        <v>9976.0451018810272</v>
      </c>
      <c r="AG13" s="164">
        <v>9655.4654240608215</v>
      </c>
      <c r="AH13" s="164">
        <v>9552.6562035083771</v>
      </c>
      <c r="AI13" s="164">
        <v>0</v>
      </c>
      <c r="AJ13" s="164">
        <v>0</v>
      </c>
      <c r="AK13" s="164">
        <v>0</v>
      </c>
      <c r="AL13" s="164">
        <v>0</v>
      </c>
    </row>
    <row r="14" spans="1:38" s="168" customFormat="1" ht="17.25" customHeight="1" x14ac:dyDescent="0.35">
      <c r="A14" s="166" t="s">
        <v>216</v>
      </c>
      <c r="B14" s="405" t="s">
        <v>214</v>
      </c>
      <c r="C14" s="406" t="s">
        <v>217</v>
      </c>
      <c r="D14" s="406" t="s">
        <v>116</v>
      </c>
      <c r="E14" s="167"/>
      <c r="F14" s="167"/>
      <c r="G14" s="167"/>
      <c r="H14" s="167"/>
      <c r="I14" s="167"/>
      <c r="J14" s="163"/>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v>0</v>
      </c>
      <c r="AG14" s="164">
        <v>0</v>
      </c>
      <c r="AH14" s="164">
        <v>0</v>
      </c>
      <c r="AI14" s="164">
        <v>0</v>
      </c>
      <c r="AJ14" s="164">
        <v>0</v>
      </c>
      <c r="AK14" s="164">
        <v>0</v>
      </c>
      <c r="AL14" s="164">
        <v>0</v>
      </c>
    </row>
    <row r="15" spans="1:38" s="168" customFormat="1" ht="17.25" customHeight="1" x14ac:dyDescent="0.35">
      <c r="A15" s="166" t="s">
        <v>218</v>
      </c>
      <c r="B15" s="405" t="s">
        <v>214</v>
      </c>
      <c r="C15" s="406" t="s">
        <v>219</v>
      </c>
      <c r="D15" s="406" t="s">
        <v>116</v>
      </c>
      <c r="E15" s="167"/>
      <c r="F15" s="167"/>
      <c r="G15" s="167"/>
      <c r="H15" s="167"/>
      <c r="I15" s="167"/>
      <c r="J15" s="163"/>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2730.182945728302</v>
      </c>
      <c r="AF15" s="164">
        <v>5331.4769566059113</v>
      </c>
      <c r="AG15" s="164">
        <v>5150.1980721950531</v>
      </c>
      <c r="AH15" s="164">
        <v>4911.6551280021667</v>
      </c>
      <c r="AI15" s="164">
        <v>4667.9751724004745</v>
      </c>
      <c r="AJ15" s="164">
        <v>5214.9659693241119</v>
      </c>
      <c r="AK15" s="164">
        <v>5195.0092315673828</v>
      </c>
      <c r="AL15" s="164">
        <v>5245.5610334873199</v>
      </c>
    </row>
    <row r="16" spans="1:38" s="168" customFormat="1" ht="17.25" customHeight="1" x14ac:dyDescent="0.35">
      <c r="A16" s="166" t="s">
        <v>220</v>
      </c>
      <c r="B16" s="405" t="s">
        <v>214</v>
      </c>
      <c r="C16" s="406" t="s">
        <v>221</v>
      </c>
      <c r="D16" s="406" t="s">
        <v>116</v>
      </c>
      <c r="E16" s="167"/>
      <c r="F16" s="167"/>
      <c r="G16" s="167"/>
      <c r="H16" s="167"/>
      <c r="I16" s="167"/>
      <c r="J16" s="163"/>
      <c r="K16" s="164">
        <v>0</v>
      </c>
      <c r="L16" s="164">
        <v>0</v>
      </c>
      <c r="M16" s="164">
        <v>0</v>
      </c>
      <c r="N16" s="164">
        <v>0</v>
      </c>
      <c r="O16" s="164">
        <v>0</v>
      </c>
      <c r="P16" s="164">
        <v>0</v>
      </c>
      <c r="Q16" s="164">
        <v>0</v>
      </c>
      <c r="R16" s="164">
        <v>0</v>
      </c>
      <c r="S16" s="164">
        <v>0</v>
      </c>
      <c r="T16" s="164">
        <v>0</v>
      </c>
      <c r="U16" s="164">
        <v>0</v>
      </c>
      <c r="V16" s="164">
        <v>0</v>
      </c>
      <c r="W16" s="164">
        <v>0</v>
      </c>
      <c r="X16" s="164">
        <v>0</v>
      </c>
      <c r="Y16" s="164">
        <v>0</v>
      </c>
      <c r="Z16" s="164">
        <v>0</v>
      </c>
      <c r="AA16" s="164">
        <v>0</v>
      </c>
      <c r="AB16" s="164">
        <v>0</v>
      </c>
      <c r="AC16" s="164">
        <v>0</v>
      </c>
      <c r="AD16" s="164">
        <v>0</v>
      </c>
      <c r="AE16" s="164">
        <v>0</v>
      </c>
      <c r="AF16" s="164">
        <v>0</v>
      </c>
      <c r="AG16" s="164">
        <v>0</v>
      </c>
      <c r="AH16" s="164">
        <v>0</v>
      </c>
      <c r="AI16" s="164">
        <v>0</v>
      </c>
      <c r="AJ16" s="164">
        <v>0</v>
      </c>
      <c r="AK16" s="164">
        <v>0</v>
      </c>
      <c r="AL16" s="164">
        <v>0</v>
      </c>
    </row>
    <row r="17" spans="1:38" s="168" customFormat="1" ht="17.25" customHeight="1" x14ac:dyDescent="0.35">
      <c r="A17" s="166" t="s">
        <v>222</v>
      </c>
      <c r="B17" s="405" t="s">
        <v>214</v>
      </c>
      <c r="C17" s="406" t="s">
        <v>223</v>
      </c>
      <c r="D17" s="406" t="s">
        <v>116</v>
      </c>
      <c r="E17" s="167"/>
      <c r="F17" s="167"/>
      <c r="G17" s="167"/>
      <c r="H17" s="167"/>
      <c r="I17" s="167"/>
      <c r="J17" s="163"/>
      <c r="K17" s="164">
        <v>0</v>
      </c>
      <c r="L17" s="164">
        <v>0</v>
      </c>
      <c r="M17" s="164">
        <v>105325.41608810425</v>
      </c>
      <c r="N17" s="164">
        <v>117752.00939178467</v>
      </c>
      <c r="O17" s="164">
        <v>130278.77902984619</v>
      </c>
      <c r="P17" s="164">
        <v>214908.83445739746</v>
      </c>
      <c r="Q17" s="164">
        <v>218279.4189453125</v>
      </c>
      <c r="R17" s="164">
        <v>217633.95881652832</v>
      </c>
      <c r="S17" s="164">
        <v>217452.31628417969</v>
      </c>
      <c r="T17" s="164">
        <v>219443.57109069824</v>
      </c>
      <c r="U17" s="164">
        <v>216472.60093688965</v>
      </c>
      <c r="V17" s="164">
        <v>212748.66771697998</v>
      </c>
      <c r="W17" s="164">
        <v>209609.67350006104</v>
      </c>
      <c r="X17" s="164">
        <v>192293.36643218994</v>
      </c>
      <c r="Y17" s="164">
        <v>188214.11991119385</v>
      </c>
      <c r="Z17" s="164">
        <v>183361.40632629395</v>
      </c>
      <c r="AA17" s="164">
        <v>187534.29126739502</v>
      </c>
      <c r="AB17" s="164">
        <v>184034.4877243042</v>
      </c>
      <c r="AC17" s="164">
        <v>179901.8611907959</v>
      </c>
      <c r="AD17" s="164">
        <v>192252.6159286499</v>
      </c>
      <c r="AE17" s="164">
        <v>225114.32456970215</v>
      </c>
      <c r="AF17" s="164">
        <v>219762.86125183105</v>
      </c>
      <c r="AG17" s="164">
        <v>242021.7924118042</v>
      </c>
      <c r="AH17" s="164">
        <v>230601.18675231934</v>
      </c>
      <c r="AI17" s="164">
        <v>250360.13698577881</v>
      </c>
      <c r="AJ17" s="164">
        <v>273732.75184631348</v>
      </c>
      <c r="AK17" s="164">
        <v>273056.06079101563</v>
      </c>
      <c r="AL17" s="164">
        <v>275343.94836425781</v>
      </c>
    </row>
    <row r="18" spans="1:38" s="168" customFormat="1" ht="17.25" customHeight="1" x14ac:dyDescent="0.35">
      <c r="A18" s="166" t="s">
        <v>224</v>
      </c>
      <c r="B18" s="405" t="s">
        <v>214</v>
      </c>
      <c r="C18" s="406" t="s">
        <v>225</v>
      </c>
      <c r="D18" s="406" t="s">
        <v>116</v>
      </c>
      <c r="E18" s="167"/>
      <c r="F18" s="167"/>
      <c r="G18" s="167"/>
      <c r="H18" s="167"/>
      <c r="I18" s="167"/>
      <c r="J18" s="163"/>
      <c r="K18" s="164">
        <v>0</v>
      </c>
      <c r="L18" s="164">
        <v>0</v>
      </c>
      <c r="M18" s="164">
        <v>0</v>
      </c>
      <c r="N18" s="164">
        <v>0</v>
      </c>
      <c r="O18" s="164">
        <v>0</v>
      </c>
      <c r="P18" s="164">
        <v>0</v>
      </c>
      <c r="Q18" s="164">
        <v>0</v>
      </c>
      <c r="R18" s="164">
        <v>0</v>
      </c>
      <c r="S18" s="164">
        <v>0</v>
      </c>
      <c r="T18" s="164">
        <v>0</v>
      </c>
      <c r="U18" s="164">
        <v>0</v>
      </c>
      <c r="V18" s="164">
        <v>0</v>
      </c>
      <c r="W18" s="164">
        <v>0</v>
      </c>
      <c r="X18" s="164">
        <v>0</v>
      </c>
      <c r="Y18" s="164">
        <v>0</v>
      </c>
      <c r="Z18" s="164">
        <v>0</v>
      </c>
      <c r="AA18" s="164">
        <v>0</v>
      </c>
      <c r="AB18" s="164">
        <v>0</v>
      </c>
      <c r="AC18" s="164">
        <v>0</v>
      </c>
      <c r="AD18" s="164">
        <v>0</v>
      </c>
      <c r="AE18" s="164">
        <v>0</v>
      </c>
      <c r="AF18" s="164">
        <v>0</v>
      </c>
      <c r="AG18" s="164">
        <v>0</v>
      </c>
      <c r="AH18" s="164">
        <v>2446.7078447341919</v>
      </c>
      <c r="AI18" s="164">
        <v>2514.9068608880043</v>
      </c>
      <c r="AJ18" s="164">
        <v>2611.6098091006279</v>
      </c>
      <c r="AK18" s="164">
        <v>2572.4868178367615</v>
      </c>
      <c r="AL18" s="164">
        <v>2452.7368471026421</v>
      </c>
    </row>
    <row r="19" spans="1:38" s="168" customFormat="1" ht="17.25" customHeight="1" x14ac:dyDescent="0.35">
      <c r="A19" s="166" t="s">
        <v>226</v>
      </c>
      <c r="B19" s="405" t="s">
        <v>214</v>
      </c>
      <c r="C19" s="406" t="s">
        <v>227</v>
      </c>
      <c r="D19" s="406" t="s">
        <v>116</v>
      </c>
      <c r="E19" s="167"/>
      <c r="F19" s="167"/>
      <c r="G19" s="167"/>
      <c r="H19" s="167"/>
      <c r="I19" s="167"/>
      <c r="J19" s="163"/>
      <c r="K19" s="164">
        <v>0</v>
      </c>
      <c r="L19" s="164">
        <v>0</v>
      </c>
      <c r="M19" s="164">
        <v>0</v>
      </c>
      <c r="N19" s="164">
        <v>0</v>
      </c>
      <c r="O19" s="164">
        <v>0</v>
      </c>
      <c r="P19" s="164">
        <v>0</v>
      </c>
      <c r="Q19" s="164">
        <v>0</v>
      </c>
      <c r="R19" s="164">
        <v>0</v>
      </c>
      <c r="S19" s="164">
        <v>0</v>
      </c>
      <c r="T19" s="164">
        <v>0</v>
      </c>
      <c r="U19" s="164">
        <v>0</v>
      </c>
      <c r="V19" s="164">
        <v>0</v>
      </c>
      <c r="W19" s="164">
        <v>0</v>
      </c>
      <c r="X19" s="164">
        <v>0</v>
      </c>
      <c r="Y19" s="164">
        <v>0</v>
      </c>
      <c r="Z19" s="164">
        <v>0</v>
      </c>
      <c r="AA19" s="164">
        <v>0</v>
      </c>
      <c r="AB19" s="164">
        <v>0</v>
      </c>
      <c r="AC19" s="164">
        <v>0</v>
      </c>
      <c r="AD19" s="164">
        <v>0</v>
      </c>
      <c r="AE19" s="164">
        <v>0</v>
      </c>
      <c r="AF19" s="164">
        <v>0</v>
      </c>
      <c r="AG19" s="164">
        <v>0</v>
      </c>
      <c r="AH19" s="164">
        <v>0</v>
      </c>
      <c r="AI19" s="164">
        <v>0</v>
      </c>
      <c r="AJ19" s="164">
        <v>0</v>
      </c>
      <c r="AK19" s="164">
        <v>0</v>
      </c>
      <c r="AL19" s="164">
        <v>0</v>
      </c>
    </row>
    <row r="20" spans="1:38" s="168" customFormat="1" ht="17.25" customHeight="1" x14ac:dyDescent="0.35">
      <c r="A20" s="166" t="s">
        <v>228</v>
      </c>
      <c r="B20" s="405" t="s">
        <v>214</v>
      </c>
      <c r="C20" s="406" t="s">
        <v>229</v>
      </c>
      <c r="D20" s="406" t="s">
        <v>116</v>
      </c>
      <c r="E20" s="167"/>
      <c r="F20" s="167"/>
      <c r="G20" s="167"/>
      <c r="H20" s="167"/>
      <c r="I20" s="167"/>
      <c r="J20" s="163"/>
      <c r="K20" s="164">
        <v>0</v>
      </c>
      <c r="L20" s="164">
        <v>0</v>
      </c>
      <c r="M20" s="164">
        <v>0</v>
      </c>
      <c r="N20" s="164">
        <v>0</v>
      </c>
      <c r="O20" s="164">
        <v>0</v>
      </c>
      <c r="P20" s="164">
        <v>0</v>
      </c>
      <c r="Q20" s="164">
        <v>0</v>
      </c>
      <c r="R20" s="164">
        <v>0</v>
      </c>
      <c r="S20" s="164">
        <v>0</v>
      </c>
      <c r="T20" s="164">
        <v>0</v>
      </c>
      <c r="U20" s="164">
        <v>0</v>
      </c>
      <c r="V20" s="164">
        <v>0</v>
      </c>
      <c r="W20" s="164">
        <v>0</v>
      </c>
      <c r="X20" s="164">
        <v>0</v>
      </c>
      <c r="Y20" s="164">
        <v>0</v>
      </c>
      <c r="Z20" s="164">
        <v>0</v>
      </c>
      <c r="AA20" s="164">
        <v>0</v>
      </c>
      <c r="AB20" s="164">
        <v>0</v>
      </c>
      <c r="AC20" s="164">
        <v>0</v>
      </c>
      <c r="AD20" s="164">
        <v>0</v>
      </c>
      <c r="AE20" s="164">
        <v>0</v>
      </c>
      <c r="AF20" s="164">
        <v>0</v>
      </c>
      <c r="AG20" s="164">
        <v>0</v>
      </c>
      <c r="AH20" s="164">
        <v>0</v>
      </c>
      <c r="AI20" s="164">
        <v>0</v>
      </c>
      <c r="AJ20" s="164">
        <v>2518.8587978482246</v>
      </c>
      <c r="AK20" s="164">
        <v>2500.2698004245758</v>
      </c>
      <c r="AL20" s="164">
        <v>2389.0258222818375</v>
      </c>
    </row>
    <row r="21" spans="1:38" s="168" customFormat="1" ht="17.25" customHeight="1" x14ac:dyDescent="0.35">
      <c r="A21" s="166" t="s">
        <v>230</v>
      </c>
      <c r="B21" s="405" t="s">
        <v>214</v>
      </c>
      <c r="C21" s="406" t="s">
        <v>231</v>
      </c>
      <c r="D21" s="406" t="s">
        <v>116</v>
      </c>
      <c r="E21" s="167"/>
      <c r="F21" s="167"/>
      <c r="G21" s="167"/>
      <c r="H21" s="167"/>
      <c r="I21" s="167"/>
      <c r="J21" s="163"/>
      <c r="K21" s="164">
        <v>0</v>
      </c>
      <c r="L21" s="164">
        <v>0</v>
      </c>
      <c r="M21" s="164">
        <v>0</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c r="AG21" s="164">
        <v>0</v>
      </c>
      <c r="AH21" s="164">
        <v>0</v>
      </c>
      <c r="AI21" s="164">
        <v>0</v>
      </c>
      <c r="AJ21" s="164">
        <v>0</v>
      </c>
      <c r="AK21" s="164">
        <v>0</v>
      </c>
      <c r="AL21" s="164">
        <v>0</v>
      </c>
    </row>
    <row r="22" spans="1:38" s="168" customFormat="1" ht="17.25" customHeight="1" x14ac:dyDescent="0.35">
      <c r="A22" s="166" t="s">
        <v>232</v>
      </c>
      <c r="B22" s="405" t="s">
        <v>214</v>
      </c>
      <c r="C22" s="406" t="s">
        <v>233</v>
      </c>
      <c r="D22" s="406" t="s">
        <v>116</v>
      </c>
      <c r="E22" s="167"/>
      <c r="F22" s="167"/>
      <c r="G22" s="167"/>
      <c r="H22" s="167"/>
      <c r="I22" s="167"/>
      <c r="J22" s="163"/>
      <c r="K22" s="164">
        <v>0</v>
      </c>
      <c r="L22" s="164">
        <v>0</v>
      </c>
      <c r="M22" s="164">
        <v>0</v>
      </c>
      <c r="N22" s="164">
        <v>0</v>
      </c>
      <c r="O22" s="164">
        <v>0</v>
      </c>
      <c r="P22" s="164">
        <v>0</v>
      </c>
      <c r="Q22" s="164">
        <v>0</v>
      </c>
      <c r="R22" s="164">
        <v>0</v>
      </c>
      <c r="S22" s="164">
        <v>0</v>
      </c>
      <c r="T22" s="164">
        <v>0</v>
      </c>
      <c r="U22" s="164">
        <v>0</v>
      </c>
      <c r="V22" s="164">
        <v>0</v>
      </c>
      <c r="W22" s="164">
        <v>0</v>
      </c>
      <c r="X22" s="164">
        <v>0</v>
      </c>
      <c r="Y22" s="164">
        <v>0</v>
      </c>
      <c r="Z22" s="164">
        <v>0</v>
      </c>
      <c r="AA22" s="164">
        <v>0</v>
      </c>
      <c r="AB22" s="164">
        <v>0</v>
      </c>
      <c r="AC22" s="164">
        <v>0</v>
      </c>
      <c r="AD22" s="164">
        <v>0</v>
      </c>
      <c r="AE22" s="164">
        <v>0</v>
      </c>
      <c r="AF22" s="164">
        <v>0</v>
      </c>
      <c r="AG22" s="164">
        <v>0</v>
      </c>
      <c r="AH22" s="164">
        <v>0</v>
      </c>
      <c r="AI22" s="164">
        <v>0</v>
      </c>
      <c r="AJ22" s="164">
        <v>0</v>
      </c>
      <c r="AK22" s="164">
        <v>0</v>
      </c>
      <c r="AL22" s="164">
        <v>0</v>
      </c>
    </row>
    <row r="23" spans="1:38" s="168" customFormat="1" ht="17.25" customHeight="1" x14ac:dyDescent="0.35">
      <c r="A23" s="166" t="s">
        <v>234</v>
      </c>
      <c r="B23" s="405" t="s">
        <v>214</v>
      </c>
      <c r="C23" s="406" t="s">
        <v>235</v>
      </c>
      <c r="D23" s="406" t="s">
        <v>116</v>
      </c>
      <c r="E23" s="167"/>
      <c r="F23" s="167"/>
      <c r="G23" s="167"/>
      <c r="H23" s="167"/>
      <c r="I23" s="167"/>
      <c r="J23" s="163"/>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row>
    <row r="24" spans="1:38" s="168" customFormat="1" ht="17.25" customHeight="1" x14ac:dyDescent="0.35">
      <c r="A24" s="166" t="s">
        <v>236</v>
      </c>
      <c r="B24" s="405" t="s">
        <v>214</v>
      </c>
      <c r="C24" s="406" t="s">
        <v>237</v>
      </c>
      <c r="D24" s="406" t="s">
        <v>116</v>
      </c>
      <c r="E24" s="167"/>
      <c r="F24" s="167"/>
      <c r="G24" s="167"/>
      <c r="H24" s="167"/>
      <c r="I24" s="167"/>
      <c r="J24" s="163"/>
      <c r="K24" s="164">
        <v>0</v>
      </c>
      <c r="L24" s="164">
        <v>0</v>
      </c>
      <c r="M24" s="164">
        <v>0</v>
      </c>
      <c r="N24" s="164">
        <v>0</v>
      </c>
      <c r="O24" s="164">
        <v>0</v>
      </c>
      <c r="P24" s="164">
        <v>0</v>
      </c>
      <c r="Q24" s="164">
        <v>0</v>
      </c>
      <c r="R24" s="164">
        <v>0</v>
      </c>
      <c r="S24" s="164">
        <v>0</v>
      </c>
      <c r="T24" s="164">
        <v>0</v>
      </c>
      <c r="U24" s="164">
        <v>0</v>
      </c>
      <c r="V24" s="164">
        <v>0</v>
      </c>
      <c r="W24" s="164">
        <v>0</v>
      </c>
      <c r="X24" s="164">
        <v>0</v>
      </c>
      <c r="Y24" s="164">
        <v>0</v>
      </c>
      <c r="Z24" s="164">
        <v>0</v>
      </c>
      <c r="AA24" s="164">
        <v>0</v>
      </c>
      <c r="AB24" s="164">
        <v>0</v>
      </c>
      <c r="AC24" s="164">
        <v>0</v>
      </c>
      <c r="AD24" s="164">
        <v>0</v>
      </c>
      <c r="AE24" s="164">
        <v>0</v>
      </c>
      <c r="AF24" s="164">
        <v>0</v>
      </c>
      <c r="AG24" s="164">
        <v>0</v>
      </c>
      <c r="AH24" s="164">
        <v>0</v>
      </c>
      <c r="AI24" s="164">
        <v>0</v>
      </c>
      <c r="AJ24" s="164">
        <v>0</v>
      </c>
      <c r="AK24" s="164">
        <v>0</v>
      </c>
      <c r="AL24" s="164">
        <v>0</v>
      </c>
    </row>
    <row r="25" spans="1:38" ht="17.25" customHeight="1" x14ac:dyDescent="0.35">
      <c r="A25" s="31">
        <v>3</v>
      </c>
      <c r="B25" s="8" t="s">
        <v>238</v>
      </c>
      <c r="C25" s="8"/>
      <c r="D25" s="55"/>
      <c r="E25" s="169"/>
      <c r="F25" s="169"/>
      <c r="G25" s="169"/>
      <c r="H25" s="169"/>
      <c r="I25" s="169"/>
      <c r="J25" s="163"/>
      <c r="K25" s="170">
        <v>1091586.21</v>
      </c>
      <c r="L25" s="170">
        <v>1103941.4099999999</v>
      </c>
      <c r="M25" s="170">
        <v>1309781.3660881042</v>
      </c>
      <c r="N25" s="170">
        <v>1340163.7193917846</v>
      </c>
      <c r="O25" s="170">
        <v>1395625.7446960069</v>
      </c>
      <c r="P25" s="170">
        <v>1507271.685155754</v>
      </c>
      <c r="Q25" s="170">
        <v>1537122.5674840545</v>
      </c>
      <c r="R25" s="170">
        <v>1563266.9838220214</v>
      </c>
      <c r="S25" s="170">
        <v>1589333.3680334855</v>
      </c>
      <c r="T25" s="170">
        <v>1612783.5223516463</v>
      </c>
      <c r="U25" s="170">
        <v>1632427.9891213989</v>
      </c>
      <c r="V25" s="170">
        <v>1648302.4096231079</v>
      </c>
      <c r="W25" s="170">
        <v>1657066.8772045707</v>
      </c>
      <c r="X25" s="170">
        <v>1646956.9301247406</v>
      </c>
      <c r="Y25" s="170">
        <v>1652352.5945060444</v>
      </c>
      <c r="Z25" s="170">
        <v>1657864.9938553618</v>
      </c>
      <c r="AA25" s="170">
        <v>1672392.0282825851</v>
      </c>
      <c r="AB25" s="170">
        <v>1677221.4668777084</v>
      </c>
      <c r="AC25" s="170">
        <v>1680983.6713566589</v>
      </c>
      <c r="AD25" s="170">
        <v>1700729.1493744659</v>
      </c>
      <c r="AE25" s="170">
        <v>1744329.5849509048</v>
      </c>
      <c r="AF25" s="170">
        <v>1749308.863310318</v>
      </c>
      <c r="AG25" s="170">
        <v>1778905.9359080601</v>
      </c>
      <c r="AH25" s="170">
        <v>1777565.6859285641</v>
      </c>
      <c r="AI25" s="170">
        <v>1795769.4990190673</v>
      </c>
      <c r="AJ25" s="170">
        <v>1830720.6664225864</v>
      </c>
      <c r="AK25" s="170">
        <v>1838656.3066408443</v>
      </c>
      <c r="AL25" s="170">
        <v>1849742.7520671296</v>
      </c>
    </row>
    <row r="26" spans="1:38" ht="17.25" customHeight="1" x14ac:dyDescent="0.35">
      <c r="A26" s="31">
        <v>4</v>
      </c>
      <c r="B26" s="8" t="s">
        <v>239</v>
      </c>
      <c r="C26" s="8"/>
      <c r="D26" s="55"/>
      <c r="E26" s="103"/>
      <c r="F26" s="103"/>
      <c r="G26" s="103"/>
      <c r="H26" s="103"/>
      <c r="I26" s="103"/>
      <c r="J26" s="57"/>
      <c r="K26" s="171">
        <v>1029196.8006774902</v>
      </c>
      <c r="L26" s="171">
        <v>1034932.6626116321</v>
      </c>
      <c r="M26" s="171">
        <v>1126064.3299694436</v>
      </c>
      <c r="N26" s="171">
        <v>1138462.679162225</v>
      </c>
      <c r="O26" s="171">
        <v>1153458.0790516052</v>
      </c>
      <c r="P26" s="171">
        <v>1172008.6171048917</v>
      </c>
      <c r="Q26" s="171">
        <v>1192179.0823158487</v>
      </c>
      <c r="R26" s="171">
        <v>1214954.0790703094</v>
      </c>
      <c r="S26" s="171">
        <v>1238463.8535311494</v>
      </c>
      <c r="T26" s="171">
        <v>1259593.2702513388</v>
      </c>
      <c r="U26" s="171">
        <v>1280313.4376028562</v>
      </c>
      <c r="V26" s="171">
        <v>1298697.1328152544</v>
      </c>
      <c r="W26" s="171">
        <v>1310053.7582223979</v>
      </c>
      <c r="X26" s="171">
        <v>1320884.4949643372</v>
      </c>
      <c r="Y26" s="171">
        <v>1330738.057238058</v>
      </c>
      <c r="Z26" s="171">
        <v>1340302.2116071952</v>
      </c>
      <c r="AA26" s="171">
        <v>1349147.0753032602</v>
      </c>
      <c r="AB26" s="171">
        <v>1357753.6180509548</v>
      </c>
      <c r="AC26" s="171">
        <v>1365941.1442960424</v>
      </c>
      <c r="AD26" s="171">
        <v>1373628.8875382759</v>
      </c>
      <c r="AE26" s="171">
        <v>1381149.6293714133</v>
      </c>
      <c r="AF26" s="171">
        <v>1388623.8233525574</v>
      </c>
      <c r="AG26" s="171">
        <v>1396149.9159985464</v>
      </c>
      <c r="AH26" s="171">
        <v>1403806.2044758061</v>
      </c>
      <c r="AI26" s="171">
        <v>1411652.4086427647</v>
      </c>
      <c r="AJ26" s="171">
        <v>1419731.8763045168</v>
      </c>
      <c r="AK26" s="171">
        <v>1428073.5090537611</v>
      </c>
      <c r="AL26" s="171">
        <v>1436693.6589780685</v>
      </c>
    </row>
    <row r="27" spans="1:38" ht="17.25" customHeight="1" x14ac:dyDescent="0.35">
      <c r="A27" s="31">
        <v>5</v>
      </c>
      <c r="B27" s="8" t="s">
        <v>240</v>
      </c>
      <c r="C27" s="8"/>
      <c r="D27" s="55"/>
      <c r="E27" s="67"/>
      <c r="F27" s="67"/>
      <c r="G27" s="67"/>
      <c r="H27" s="67"/>
      <c r="I27" s="67"/>
      <c r="J27" s="163"/>
      <c r="K27" s="172">
        <v>1072080</v>
      </c>
      <c r="L27" s="172">
        <v>1078055</v>
      </c>
      <c r="M27" s="172">
        <v>1278309.4160881042</v>
      </c>
      <c r="N27" s="172">
        <v>1303651.0093917847</v>
      </c>
      <c r="O27" s="172">
        <v>1354642.6346960068</v>
      </c>
      <c r="P27" s="172">
        <v>1462225.8051557541</v>
      </c>
      <c r="Q27" s="172">
        <v>1488331.6574840546</v>
      </c>
      <c r="R27" s="172">
        <v>1511050.3238220215</v>
      </c>
      <c r="S27" s="172">
        <v>1533948.5380334854</v>
      </c>
      <c r="T27" s="172">
        <v>1555062.3723516464</v>
      </c>
      <c r="U27" s="172">
        <v>1572261.5291213989</v>
      </c>
      <c r="V27" s="172">
        <v>1585896.4496231079</v>
      </c>
      <c r="W27" s="172">
        <v>1592733.7172045708</v>
      </c>
      <c r="X27" s="172">
        <v>1580962.7001247406</v>
      </c>
      <c r="Y27" s="172">
        <v>1585047.3245060444</v>
      </c>
      <c r="Z27" s="172">
        <v>1590087.1138553619</v>
      </c>
      <c r="AA27" s="172">
        <v>1604303.5882825851</v>
      </c>
      <c r="AB27" s="172">
        <v>1609268.9568777084</v>
      </c>
      <c r="AC27" s="172">
        <v>1613228.1913566589</v>
      </c>
      <c r="AD27" s="172">
        <v>1632973.6693744659</v>
      </c>
      <c r="AE27" s="172">
        <v>1676574.1049509048</v>
      </c>
      <c r="AF27" s="172">
        <v>1681553.383310318</v>
      </c>
      <c r="AG27" s="172">
        <v>1711150.4559080601</v>
      </c>
      <c r="AH27" s="172">
        <v>1709810.2059285641</v>
      </c>
      <c r="AI27" s="172">
        <v>1728014.0190190673</v>
      </c>
      <c r="AJ27" s="172">
        <v>1762965.1864225864</v>
      </c>
      <c r="AK27" s="172">
        <v>1770900.8266408443</v>
      </c>
      <c r="AL27" s="172">
        <v>1781987.2720671296</v>
      </c>
    </row>
    <row r="28" spans="1:38" ht="18" customHeight="1" x14ac:dyDescent="0.35">
      <c r="A28" s="31">
        <v>6</v>
      </c>
      <c r="B28" s="8" t="s">
        <v>241</v>
      </c>
      <c r="C28" s="62"/>
      <c r="D28" s="63"/>
      <c r="E28" s="103"/>
      <c r="F28" s="103"/>
      <c r="G28" s="103"/>
      <c r="H28" s="103"/>
      <c r="I28" s="103"/>
      <c r="J28" s="173"/>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row>
    <row r="29" spans="1:38" ht="17.25" customHeight="1" x14ac:dyDescent="0.35">
      <c r="A29" s="31">
        <v>7</v>
      </c>
      <c r="B29" s="36" t="s">
        <v>242</v>
      </c>
      <c r="C29" s="8"/>
      <c r="D29" s="55"/>
      <c r="E29" s="174"/>
      <c r="F29" s="174"/>
      <c r="G29" s="174"/>
      <c r="H29" s="174"/>
      <c r="I29" s="174"/>
      <c r="J29" s="163"/>
      <c r="K29" s="175">
        <f>K27+K28</f>
        <v>1072080</v>
      </c>
      <c r="L29" s="175">
        <f t="shared" ref="L29:AL29" si="0">L27+L28</f>
        <v>1078055</v>
      </c>
      <c r="M29" s="175">
        <f t="shared" si="0"/>
        <v>1278309.4160881042</v>
      </c>
      <c r="N29" s="175">
        <f t="shared" si="0"/>
        <v>1303651.0093917847</v>
      </c>
      <c r="O29" s="175">
        <f t="shared" si="0"/>
        <v>1354642.6346960068</v>
      </c>
      <c r="P29" s="175">
        <f t="shared" si="0"/>
        <v>1462225.8051557541</v>
      </c>
      <c r="Q29" s="175">
        <f t="shared" si="0"/>
        <v>1488331.6574840546</v>
      </c>
      <c r="R29" s="175">
        <f t="shared" si="0"/>
        <v>1511050.3238220215</v>
      </c>
      <c r="S29" s="175">
        <f t="shared" si="0"/>
        <v>1533948.5380334854</v>
      </c>
      <c r="T29" s="175">
        <f t="shared" si="0"/>
        <v>1555062.3723516464</v>
      </c>
      <c r="U29" s="175">
        <f t="shared" si="0"/>
        <v>1572261.5291213989</v>
      </c>
      <c r="V29" s="175">
        <f t="shared" si="0"/>
        <v>1585896.4496231079</v>
      </c>
      <c r="W29" s="175">
        <f t="shared" si="0"/>
        <v>1592733.7172045708</v>
      </c>
      <c r="X29" s="175">
        <f t="shared" si="0"/>
        <v>1580962.7001247406</v>
      </c>
      <c r="Y29" s="175">
        <f t="shared" si="0"/>
        <v>1585047.3245060444</v>
      </c>
      <c r="Z29" s="175">
        <f t="shared" si="0"/>
        <v>1590087.1138553619</v>
      </c>
      <c r="AA29" s="175">
        <f t="shared" si="0"/>
        <v>1604303.5882825851</v>
      </c>
      <c r="AB29" s="175">
        <f t="shared" si="0"/>
        <v>1609268.9568777084</v>
      </c>
      <c r="AC29" s="175">
        <f t="shared" si="0"/>
        <v>1613228.1913566589</v>
      </c>
      <c r="AD29" s="175">
        <f t="shared" si="0"/>
        <v>1632973.6693744659</v>
      </c>
      <c r="AE29" s="175">
        <f t="shared" si="0"/>
        <v>1676574.1049509048</v>
      </c>
      <c r="AF29" s="175">
        <f t="shared" si="0"/>
        <v>1681553.383310318</v>
      </c>
      <c r="AG29" s="175">
        <f t="shared" si="0"/>
        <v>1711150.4559080601</v>
      </c>
      <c r="AH29" s="175">
        <f t="shared" si="0"/>
        <v>1709810.2059285641</v>
      </c>
      <c r="AI29" s="175">
        <f t="shared" si="0"/>
        <v>1728014.0190190673</v>
      </c>
      <c r="AJ29" s="175">
        <f t="shared" si="0"/>
        <v>1762965.1864225864</v>
      </c>
      <c r="AK29" s="175">
        <f t="shared" si="0"/>
        <v>1770900.8266408443</v>
      </c>
      <c r="AL29" s="175">
        <f t="shared" si="0"/>
        <v>1781987.2720671296</v>
      </c>
    </row>
    <row r="30" spans="1:38" ht="17.25" customHeight="1" x14ac:dyDescent="0.35">
      <c r="A30" s="31"/>
      <c r="C30" s="8"/>
      <c r="D30" s="8"/>
      <c r="E30" s="176"/>
      <c r="F30" s="176"/>
      <c r="G30" s="176"/>
      <c r="H30" s="176"/>
      <c r="I30" s="176"/>
      <c r="J30" s="176"/>
      <c r="K30" s="177"/>
      <c r="L30" s="177"/>
      <c r="M30" s="177"/>
      <c r="N30" s="177"/>
      <c r="O30" s="178"/>
      <c r="P30" s="178"/>
      <c r="Q30" s="178"/>
      <c r="R30" s="178"/>
      <c r="S30" s="179"/>
      <c r="T30" s="179"/>
      <c r="U30" s="179"/>
      <c r="V30" s="179"/>
      <c r="W30" s="179"/>
      <c r="X30" s="179"/>
      <c r="Y30" s="179"/>
      <c r="Z30" s="179"/>
      <c r="AA30" s="179"/>
      <c r="AB30" s="179"/>
      <c r="AC30" s="179"/>
      <c r="AD30" s="179"/>
      <c r="AE30" s="179"/>
      <c r="AF30" s="179"/>
      <c r="AG30" s="179"/>
      <c r="AH30" s="179"/>
      <c r="AI30" s="179"/>
      <c r="AJ30" s="179"/>
      <c r="AK30" s="179"/>
      <c r="AL30" s="179"/>
    </row>
    <row r="31" spans="1:38" ht="17.25" customHeight="1" x14ac:dyDescent="0.35">
      <c r="A31" s="31">
        <v>8</v>
      </c>
      <c r="B31" s="8" t="s">
        <v>243</v>
      </c>
      <c r="C31" s="8"/>
      <c r="D31" s="55"/>
      <c r="E31" s="103"/>
      <c r="F31" s="103"/>
      <c r="G31" s="103"/>
      <c r="H31" s="103"/>
      <c r="I31" s="103"/>
      <c r="J31" s="173"/>
      <c r="K31" s="164">
        <v>57838.321523382299</v>
      </c>
      <c r="L31" s="164">
        <v>62350.332986174297</v>
      </c>
      <c r="M31" s="164">
        <v>66608.079236668593</v>
      </c>
      <c r="N31" s="164">
        <v>71103.096965206001</v>
      </c>
      <c r="O31" s="164">
        <v>75793.420828988994</v>
      </c>
      <c r="P31" s="164">
        <v>80664.808416771004</v>
      </c>
      <c r="Q31" s="164">
        <v>85713.678193106098</v>
      </c>
      <c r="R31" s="164">
        <v>90950.165435538802</v>
      </c>
      <c r="S31" s="164">
        <v>96365.7846161052</v>
      </c>
      <c r="T31" s="164">
        <v>101934.11889985899</v>
      </c>
      <c r="U31" s="164">
        <v>107616.555148464</v>
      </c>
      <c r="V31" s="164">
        <v>113373.75747024</v>
      </c>
      <c r="W31" s="164">
        <v>119170.354391303</v>
      </c>
      <c r="X31" s="164">
        <v>125152.00344205899</v>
      </c>
      <c r="Y31" s="164">
        <v>131237.21464970501</v>
      </c>
      <c r="Z31" s="164">
        <v>137418.51728181</v>
      </c>
      <c r="AA31" s="164">
        <v>143688.31331661501</v>
      </c>
      <c r="AB31" s="164">
        <v>150038.91323668699</v>
      </c>
      <c r="AC31" s="164">
        <v>156462.57061476901</v>
      </c>
      <c r="AD31" s="164">
        <v>162951.515303803</v>
      </c>
      <c r="AE31" s="164">
        <v>169497.985071314</v>
      </c>
      <c r="AF31" s="164">
        <v>176094.2555458</v>
      </c>
      <c r="AG31" s="164">
        <v>182732.66836915299</v>
      </c>
      <c r="AH31" s="164">
        <v>189405.657474254</v>
      </c>
      <c r="AI31" s="164">
        <v>196105.77343046799</v>
      </c>
      <c r="AJ31" s="164">
        <v>202825.70582171201</v>
      </c>
      <c r="AK31" s="164">
        <v>209558.30364200601</v>
      </c>
      <c r="AL31" s="164">
        <v>216296.59371174901</v>
      </c>
    </row>
    <row r="32" spans="1:38" ht="17.25" customHeight="1" x14ac:dyDescent="0.35">
      <c r="A32" s="31">
        <v>9</v>
      </c>
      <c r="B32" s="8" t="s">
        <v>244</v>
      </c>
      <c r="C32" s="8"/>
      <c r="D32" s="55"/>
      <c r="E32" s="103"/>
      <c r="F32" s="103"/>
      <c r="G32" s="103"/>
      <c r="H32" s="103"/>
      <c r="I32" s="103"/>
      <c r="J32" s="173"/>
      <c r="K32" s="164">
        <v>39427.814952734385</v>
      </c>
      <c r="L32" s="164">
        <v>50945.23005400585</v>
      </c>
      <c r="M32" s="164">
        <v>64260.016329014703</v>
      </c>
      <c r="N32" s="164">
        <v>79439.295793898404</v>
      </c>
      <c r="O32" s="164">
        <v>96969.559986483902</v>
      </c>
      <c r="P32" s="164">
        <v>115251.2576030046</v>
      </c>
      <c r="Q32" s="164">
        <v>135436.0882683293</v>
      </c>
      <c r="R32" s="164">
        <v>157144.4572743616</v>
      </c>
      <c r="S32" s="164">
        <v>179725.54017398768</v>
      </c>
      <c r="T32" s="164">
        <v>196481.33386116859</v>
      </c>
      <c r="U32" s="164">
        <v>211388.76418973552</v>
      </c>
      <c r="V32" s="164">
        <v>224442.32995342102</v>
      </c>
      <c r="W32" s="164">
        <v>235736.88011447381</v>
      </c>
      <c r="X32" s="164">
        <v>245423.98640423553</v>
      </c>
      <c r="Y32" s="164">
        <v>253680.03806309402</v>
      </c>
      <c r="Z32" s="164">
        <v>260685.24078937201</v>
      </c>
      <c r="AA32" s="164">
        <v>266611.14624264801</v>
      </c>
      <c r="AB32" s="164">
        <v>271614.17429586197</v>
      </c>
      <c r="AC32" s="164">
        <v>275833.01443332201</v>
      </c>
      <c r="AD32" s="164">
        <v>279388.35529543</v>
      </c>
      <c r="AE32" s="164">
        <v>282383.89371518599</v>
      </c>
      <c r="AF32" s="164">
        <v>284907.95728112699</v>
      </c>
      <c r="AG32" s="164">
        <v>287035.34084266203</v>
      </c>
      <c r="AH32" s="164">
        <v>288829.13181049796</v>
      </c>
      <c r="AI32" s="164">
        <v>290342.40803097503</v>
      </c>
      <c r="AJ32" s="164">
        <v>291619.75716666103</v>
      </c>
      <c r="AK32" s="164">
        <v>292698.60371546401</v>
      </c>
      <c r="AL32" s="164">
        <v>293610.34977913299</v>
      </c>
    </row>
    <row r="33" spans="1:38" ht="17.25" customHeight="1" x14ac:dyDescent="0.35">
      <c r="A33" s="31">
        <v>10</v>
      </c>
      <c r="B33" s="180" t="s">
        <v>245</v>
      </c>
      <c r="C33" s="8"/>
      <c r="D33" s="8"/>
      <c r="E33" s="103"/>
      <c r="F33" s="103"/>
      <c r="G33" s="103"/>
      <c r="H33" s="103"/>
      <c r="I33" s="103"/>
      <c r="J33" s="173"/>
      <c r="K33" s="164">
        <v>242.37725922650199</v>
      </c>
      <c r="L33" s="164">
        <v>422.59705761891502</v>
      </c>
      <c r="M33" s="164">
        <v>2827.2077357784101</v>
      </c>
      <c r="N33" s="164">
        <v>4605.4124678893504</v>
      </c>
      <c r="O33" s="164">
        <v>6952.0951393314999</v>
      </c>
      <c r="P33" s="164">
        <v>9777.1290440267112</v>
      </c>
      <c r="Q33" s="164">
        <v>12776.82445997075</v>
      </c>
      <c r="R33" s="164">
        <v>15881.074271888239</v>
      </c>
      <c r="S33" s="164">
        <v>19788.907195366271</v>
      </c>
      <c r="T33" s="164">
        <v>23677.152185960498</v>
      </c>
      <c r="U33" s="164">
        <v>30057.537523919302</v>
      </c>
      <c r="V33" s="164">
        <v>35905.658344858297</v>
      </c>
      <c r="W33" s="164">
        <v>41938.846821640705</v>
      </c>
      <c r="X33" s="164">
        <v>48054.325051805397</v>
      </c>
      <c r="Y33" s="164">
        <v>54510.718624671499</v>
      </c>
      <c r="Z33" s="164">
        <v>61339.935781043299</v>
      </c>
      <c r="AA33" s="164">
        <v>68579.817738591693</v>
      </c>
      <c r="AB33" s="164">
        <v>76269.393479079503</v>
      </c>
      <c r="AC33" s="164">
        <v>84445.168389972096</v>
      </c>
      <c r="AD33" s="164">
        <v>93138.461559721211</v>
      </c>
      <c r="AE33" s="164">
        <v>102373.669517081</v>
      </c>
      <c r="AF33" s="164">
        <v>112167.2842027039</v>
      </c>
      <c r="AG33" s="164">
        <v>122527.4921246396</v>
      </c>
      <c r="AH33" s="164">
        <v>133454.20347217371</v>
      </c>
      <c r="AI33" s="164">
        <v>144939.3886368564</v>
      </c>
      <c r="AJ33" s="164">
        <v>156967.6270749126</v>
      </c>
      <c r="AK33" s="164">
        <v>169516.79651127401</v>
      </c>
      <c r="AL33" s="164">
        <v>182558.8484982643</v>
      </c>
    </row>
    <row r="34" spans="1:38" ht="17.25" customHeight="1" x14ac:dyDescent="0.35">
      <c r="A34" s="31">
        <v>11</v>
      </c>
      <c r="B34" s="180" t="s">
        <v>246</v>
      </c>
      <c r="C34" s="8"/>
      <c r="D34" s="8"/>
      <c r="E34" s="103"/>
      <c r="F34" s="103"/>
      <c r="G34" s="103"/>
      <c r="H34" s="103"/>
      <c r="I34" s="103"/>
      <c r="J34" s="173"/>
      <c r="K34" s="164">
        <v>2914.2753352974</v>
      </c>
      <c r="L34" s="164">
        <v>4798.3625944891801</v>
      </c>
      <c r="M34" s="164">
        <v>6832.5196870049504</v>
      </c>
      <c r="N34" s="164">
        <v>8429.8563628373104</v>
      </c>
      <c r="O34" s="164">
        <v>10124.059824084799</v>
      </c>
      <c r="P34" s="164">
        <v>11932.073571069899</v>
      </c>
      <c r="Q34" s="164">
        <v>13819.7781870783</v>
      </c>
      <c r="R34" s="164">
        <v>15789.6264984504</v>
      </c>
      <c r="S34" s="164">
        <v>17831.604576231901</v>
      </c>
      <c r="T34" s="164">
        <v>19923.9059418455</v>
      </c>
      <c r="U34" s="164">
        <v>21927.211014954599</v>
      </c>
      <c r="V34" s="164">
        <v>23779.002914820499</v>
      </c>
      <c r="W34" s="164">
        <v>25448.2372760873</v>
      </c>
      <c r="X34" s="164">
        <v>26855.696119910001</v>
      </c>
      <c r="Y34" s="164">
        <v>28108.823327258899</v>
      </c>
      <c r="Z34" s="164">
        <v>29215.401647451301</v>
      </c>
      <c r="AA34" s="164">
        <v>30185.759889736699</v>
      </c>
      <c r="AB34" s="164">
        <v>31031.6288671904</v>
      </c>
      <c r="AC34" s="164">
        <v>31765.274443242899</v>
      </c>
      <c r="AD34" s="164">
        <v>32398.874326722598</v>
      </c>
      <c r="AE34" s="164">
        <v>32944.096041602301</v>
      </c>
      <c r="AF34" s="164">
        <v>33411.832868255398</v>
      </c>
      <c r="AG34" s="164">
        <v>33812.058608129999</v>
      </c>
      <c r="AH34" s="164">
        <v>34153.768125663897</v>
      </c>
      <c r="AI34" s="164">
        <v>34444.977153222302</v>
      </c>
      <c r="AJ34" s="164">
        <v>34692.760922903501</v>
      </c>
      <c r="AK34" s="164">
        <v>34903.3164103706</v>
      </c>
      <c r="AL34" s="164">
        <v>35082.037227646397</v>
      </c>
    </row>
    <row r="35" spans="1:38" x14ac:dyDescent="0.35">
      <c r="A35" s="181"/>
      <c r="B35" s="71"/>
      <c r="C35" s="71"/>
      <c r="D35" s="182"/>
      <c r="E35" s="183"/>
      <c r="F35" s="183"/>
      <c r="G35" s="183"/>
      <c r="H35" s="183"/>
      <c r="I35" s="183"/>
      <c r="J35" s="183"/>
      <c r="K35" s="184"/>
      <c r="L35" s="184"/>
      <c r="M35" s="184"/>
      <c r="N35" s="184"/>
      <c r="O35" s="185"/>
      <c r="P35" s="185"/>
      <c r="Q35" s="185"/>
      <c r="R35" s="185"/>
      <c r="S35" s="186"/>
      <c r="T35" s="186"/>
      <c r="U35" s="186"/>
      <c r="V35" s="186"/>
      <c r="W35" s="186"/>
      <c r="X35" s="186"/>
      <c r="Y35" s="186"/>
      <c r="Z35" s="186"/>
      <c r="AA35" s="186"/>
      <c r="AB35" s="186"/>
      <c r="AC35" s="186"/>
      <c r="AD35" s="186"/>
      <c r="AE35" s="186"/>
      <c r="AF35" s="186"/>
      <c r="AG35" s="186"/>
      <c r="AH35" s="186"/>
      <c r="AI35" s="186"/>
      <c r="AJ35" s="186"/>
      <c r="AK35" s="186"/>
      <c r="AL35" s="186"/>
    </row>
    <row r="36" spans="1:38" ht="18.75" customHeight="1" x14ac:dyDescent="0.45">
      <c r="B36" s="51" t="s">
        <v>247</v>
      </c>
      <c r="C36" s="52"/>
      <c r="D36" s="31"/>
      <c r="E36" s="75"/>
      <c r="F36" s="75"/>
      <c r="G36" s="75"/>
      <c r="H36" s="75"/>
      <c r="I36" s="75"/>
      <c r="J36" s="75"/>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row>
    <row r="37" spans="1:38" ht="15.75" customHeight="1" x14ac:dyDescent="0.35">
      <c r="A37" s="83"/>
      <c r="B37" s="36" t="s">
        <v>248</v>
      </c>
      <c r="C37" s="78"/>
      <c r="D37" s="36"/>
      <c r="E37" s="79"/>
      <c r="F37" s="79"/>
      <c r="G37" s="79"/>
      <c r="H37" s="79"/>
      <c r="I37" s="79"/>
      <c r="J37" s="79"/>
      <c r="K37" s="188"/>
      <c r="L37" s="188"/>
      <c r="M37" s="188"/>
      <c r="N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row>
    <row r="38" spans="1:38" x14ac:dyDescent="0.35">
      <c r="A38" s="83"/>
      <c r="B38" s="8" t="s">
        <v>87</v>
      </c>
      <c r="D38" s="81" t="s">
        <v>88</v>
      </c>
      <c r="E38" s="53" t="s">
        <v>200</v>
      </c>
      <c r="F38" s="53" t="s">
        <v>201</v>
      </c>
      <c r="G38" s="53" t="s">
        <v>148</v>
      </c>
      <c r="H38" s="53" t="s">
        <v>41</v>
      </c>
      <c r="I38" s="53" t="s">
        <v>42</v>
      </c>
      <c r="J38" s="53" t="s">
        <v>43</v>
      </c>
      <c r="K38" s="190" t="s">
        <v>44</v>
      </c>
      <c r="L38" s="190" t="s">
        <v>45</v>
      </c>
      <c r="M38" s="190" t="s">
        <v>46</v>
      </c>
      <c r="N38" s="190" t="s">
        <v>47</v>
      </c>
      <c r="O38" s="190" t="s">
        <v>48</v>
      </c>
      <c r="P38" s="190" t="s">
        <v>49</v>
      </c>
      <c r="Q38" s="190" t="s">
        <v>50</v>
      </c>
      <c r="R38" s="190" t="s">
        <v>51</v>
      </c>
      <c r="S38" s="191" t="s">
        <v>52</v>
      </c>
      <c r="T38" s="190" t="s">
        <v>53</v>
      </c>
      <c r="U38" s="190" t="s">
        <v>54</v>
      </c>
      <c r="V38" s="190" t="s">
        <v>55</v>
      </c>
      <c r="W38" s="190" t="s">
        <v>56</v>
      </c>
      <c r="X38" s="190" t="s">
        <v>57</v>
      </c>
      <c r="Y38" s="190" t="s">
        <v>58</v>
      </c>
      <c r="Z38" s="190" t="s">
        <v>59</v>
      </c>
      <c r="AA38" s="190" t="s">
        <v>60</v>
      </c>
      <c r="AB38" s="190" t="s">
        <v>61</v>
      </c>
      <c r="AC38" s="190" t="s">
        <v>62</v>
      </c>
      <c r="AD38" s="190" t="s">
        <v>63</v>
      </c>
      <c r="AE38" s="190" t="s">
        <v>64</v>
      </c>
      <c r="AF38" s="190" t="s">
        <v>65</v>
      </c>
      <c r="AG38" s="190" t="s">
        <v>66</v>
      </c>
      <c r="AH38" s="190" t="s">
        <v>67</v>
      </c>
      <c r="AI38" s="190" t="s">
        <v>68</v>
      </c>
      <c r="AJ38" s="190" t="s">
        <v>69</v>
      </c>
      <c r="AK38" s="190" t="s">
        <v>70</v>
      </c>
      <c r="AL38" s="190" t="s">
        <v>71</v>
      </c>
    </row>
    <row r="39" spans="1:38" x14ac:dyDescent="0.35">
      <c r="A39" s="83" t="s">
        <v>120</v>
      </c>
      <c r="B39" s="84" t="s">
        <v>90</v>
      </c>
      <c r="C39" s="85"/>
      <c r="D39" s="86" t="s">
        <v>91</v>
      </c>
      <c r="E39" s="87"/>
      <c r="F39" s="87"/>
      <c r="G39" s="87"/>
      <c r="H39" s="87"/>
      <c r="I39" s="87"/>
      <c r="J39" s="56"/>
      <c r="K39" s="164">
        <v>1013.5540962219238</v>
      </c>
      <c r="L39" s="164">
        <v>354.08005118370056</v>
      </c>
      <c r="M39" s="164">
        <v>0</v>
      </c>
      <c r="N39" s="164">
        <v>0</v>
      </c>
      <c r="O39" s="192">
        <v>0</v>
      </c>
      <c r="P39" s="192">
        <v>2378.3710598945618</v>
      </c>
      <c r="Q39" s="192">
        <v>2579.2760848999023</v>
      </c>
      <c r="R39" s="192">
        <v>2751.890242099762</v>
      </c>
      <c r="S39" s="193">
        <v>2341.3541316986084</v>
      </c>
      <c r="T39" s="192">
        <v>848.70994091033936</v>
      </c>
      <c r="U39" s="192">
        <v>1318.9480304718018</v>
      </c>
      <c r="V39" s="192">
        <v>371.78400158882141</v>
      </c>
      <c r="W39" s="192">
        <v>0</v>
      </c>
      <c r="X39" s="192">
        <v>0</v>
      </c>
      <c r="Y39" s="192">
        <v>0</v>
      </c>
      <c r="Z39" s="192">
        <v>0</v>
      </c>
      <c r="AA39" s="192">
        <v>0</v>
      </c>
      <c r="AB39" s="192">
        <v>0</v>
      </c>
      <c r="AC39" s="192">
        <v>0</v>
      </c>
      <c r="AD39" s="192">
        <v>0</v>
      </c>
      <c r="AE39" s="192">
        <v>0</v>
      </c>
      <c r="AF39" s="192">
        <v>0</v>
      </c>
      <c r="AG39" s="192">
        <v>0</v>
      </c>
      <c r="AH39" s="192">
        <v>0</v>
      </c>
      <c r="AI39" s="192">
        <v>0</v>
      </c>
      <c r="AJ39" s="192">
        <v>0</v>
      </c>
      <c r="AK39" s="192">
        <v>0</v>
      </c>
      <c r="AL39" s="192">
        <v>0</v>
      </c>
    </row>
    <row r="40" spans="1:38" x14ac:dyDescent="0.35">
      <c r="A40" s="83" t="s">
        <v>249</v>
      </c>
      <c r="B40" s="84" t="s">
        <v>93</v>
      </c>
      <c r="C40" s="85"/>
      <c r="D40" s="89" t="s">
        <v>91</v>
      </c>
      <c r="E40" s="87"/>
      <c r="F40" s="87"/>
      <c r="G40" s="87"/>
      <c r="H40" s="87"/>
      <c r="I40" s="87"/>
      <c r="J40" s="354"/>
      <c r="K40" s="164">
        <v>3227.1965146064758</v>
      </c>
      <c r="L40" s="164">
        <v>3222.7204442024231</v>
      </c>
      <c r="M40" s="164">
        <v>375.9840726852417</v>
      </c>
      <c r="N40" s="164">
        <v>0</v>
      </c>
      <c r="O40" s="192">
        <v>1110.0481748580933</v>
      </c>
      <c r="P40" s="192">
        <v>2629.0501654148102</v>
      </c>
      <c r="Q40" s="192">
        <v>3106.3442826271057</v>
      </c>
      <c r="R40" s="192">
        <v>3016.82448387146</v>
      </c>
      <c r="S40" s="193">
        <v>2515.5124068260193</v>
      </c>
      <c r="T40" s="192">
        <v>1305.6601881980896</v>
      </c>
      <c r="U40" s="192">
        <v>1378.6081075668335</v>
      </c>
      <c r="V40" s="192">
        <v>375.98401308059692</v>
      </c>
      <c r="W40" s="192">
        <v>0</v>
      </c>
      <c r="X40" s="192">
        <v>0</v>
      </c>
      <c r="Y40" s="192">
        <v>0</v>
      </c>
      <c r="Z40" s="192">
        <v>0</v>
      </c>
      <c r="AA40" s="192">
        <v>0</v>
      </c>
      <c r="AB40" s="192">
        <v>0</v>
      </c>
      <c r="AC40" s="192">
        <v>0</v>
      </c>
      <c r="AD40" s="192">
        <v>0</v>
      </c>
      <c r="AE40" s="192">
        <v>0</v>
      </c>
      <c r="AF40" s="192">
        <v>0</v>
      </c>
      <c r="AG40" s="192">
        <v>0</v>
      </c>
      <c r="AH40" s="192">
        <v>0</v>
      </c>
      <c r="AI40" s="192">
        <v>0</v>
      </c>
      <c r="AJ40" s="192">
        <v>0</v>
      </c>
      <c r="AK40" s="192">
        <v>0</v>
      </c>
      <c r="AL40" s="192">
        <v>0</v>
      </c>
    </row>
    <row r="41" spans="1:38" x14ac:dyDescent="0.35">
      <c r="A41" s="83" t="s">
        <v>250</v>
      </c>
      <c r="B41" s="84" t="s">
        <v>95</v>
      </c>
      <c r="C41" s="85"/>
      <c r="D41" s="89" t="s">
        <v>91</v>
      </c>
      <c r="E41" s="87"/>
      <c r="F41" s="87"/>
      <c r="G41" s="87"/>
      <c r="H41" s="87"/>
      <c r="I41" s="87"/>
      <c r="J41" s="56"/>
      <c r="K41" s="164">
        <v>25953.132629394531</v>
      </c>
      <c r="L41" s="164">
        <v>37902.514934539795</v>
      </c>
      <c r="M41" s="164">
        <v>37154.404640197754</v>
      </c>
      <c r="N41" s="164">
        <v>36775.989532470703</v>
      </c>
      <c r="O41" s="192">
        <v>35695.940971374512</v>
      </c>
      <c r="P41" s="192">
        <v>39172.691345214844</v>
      </c>
      <c r="Q41" s="192">
        <v>35813.615560531616</v>
      </c>
      <c r="R41" s="192">
        <v>32538.452863693237</v>
      </c>
      <c r="S41" s="193">
        <v>35161.604642868042</v>
      </c>
      <c r="T41" s="192">
        <v>25647.090435028076</v>
      </c>
      <c r="U41" s="192">
        <v>26457.097351551056</v>
      </c>
      <c r="V41" s="192">
        <v>25703.58008146286</v>
      </c>
      <c r="W41" s="192">
        <v>22313.990116119385</v>
      </c>
      <c r="X41" s="192">
        <v>18879.92262840271</v>
      </c>
      <c r="Y41" s="192">
        <v>12097.377181053162</v>
      </c>
      <c r="Z41" s="192">
        <v>11543.812870979309</v>
      </c>
      <c r="AA41" s="192">
        <v>15545.797288417816</v>
      </c>
      <c r="AB41" s="192">
        <v>17463.505744934082</v>
      </c>
      <c r="AC41" s="192">
        <v>14310.11176109314</v>
      </c>
      <c r="AD41" s="192">
        <v>12669.702529907227</v>
      </c>
      <c r="AE41" s="192">
        <v>8194.4364309310913</v>
      </c>
      <c r="AF41" s="192">
        <v>0</v>
      </c>
      <c r="AG41" s="192">
        <v>0</v>
      </c>
      <c r="AH41" s="192">
        <v>0</v>
      </c>
      <c r="AI41" s="192">
        <v>0</v>
      </c>
      <c r="AJ41" s="192">
        <v>0</v>
      </c>
      <c r="AK41" s="192">
        <v>0</v>
      </c>
      <c r="AL41" s="192">
        <v>0</v>
      </c>
    </row>
    <row r="42" spans="1:38" x14ac:dyDescent="0.35">
      <c r="A42" s="83" t="s">
        <v>251</v>
      </c>
      <c r="B42" s="84" t="s">
        <v>97</v>
      </c>
      <c r="C42" s="85"/>
      <c r="D42" s="89" t="s">
        <v>91</v>
      </c>
      <c r="E42" s="87"/>
      <c r="F42" s="87"/>
      <c r="G42" s="87"/>
      <c r="H42" s="87"/>
      <c r="I42" s="87"/>
      <c r="J42" s="355"/>
      <c r="K42" s="194">
        <v>23672.422885894775</v>
      </c>
      <c r="L42" s="194">
        <v>34569.09167766571</v>
      </c>
      <c r="M42" s="194">
        <v>35579.572200775146</v>
      </c>
      <c r="N42" s="194">
        <v>35131.960868835449</v>
      </c>
      <c r="O42" s="195">
        <v>33523.623466491699</v>
      </c>
      <c r="P42" s="195">
        <v>36958.676815032959</v>
      </c>
      <c r="Q42" s="195">
        <v>32130.343675613403</v>
      </c>
      <c r="R42" s="195">
        <v>30034.5858335495</v>
      </c>
      <c r="S42" s="196">
        <v>31562.737584114075</v>
      </c>
      <c r="T42" s="195">
        <v>22911.941528320313</v>
      </c>
      <c r="U42" s="195">
        <v>23582.870304584503</v>
      </c>
      <c r="V42" s="195">
        <v>23603.804111480713</v>
      </c>
      <c r="W42" s="195">
        <v>20388.589143753052</v>
      </c>
      <c r="X42" s="195">
        <v>17630.383729934692</v>
      </c>
      <c r="Y42" s="195">
        <v>8214.6808207035065</v>
      </c>
      <c r="Z42" s="195">
        <v>14458.714306354523</v>
      </c>
      <c r="AA42" s="195">
        <v>9098.0949401855469</v>
      </c>
      <c r="AB42" s="195">
        <v>12221.322536468506</v>
      </c>
      <c r="AC42" s="195">
        <v>10326.769769191742</v>
      </c>
      <c r="AD42" s="195">
        <v>8778.5937786102295</v>
      </c>
      <c r="AE42" s="195">
        <v>4773.770809173584</v>
      </c>
      <c r="AF42" s="195">
        <v>0</v>
      </c>
      <c r="AG42" s="195">
        <v>0</v>
      </c>
      <c r="AH42" s="195">
        <v>0</v>
      </c>
      <c r="AI42" s="195">
        <v>0</v>
      </c>
      <c r="AJ42" s="195">
        <v>0</v>
      </c>
      <c r="AK42" s="195">
        <v>0</v>
      </c>
      <c r="AL42" s="195">
        <v>0</v>
      </c>
    </row>
    <row r="43" spans="1:38" x14ac:dyDescent="0.35">
      <c r="A43" s="83" t="s">
        <v>252</v>
      </c>
      <c r="B43" s="84" t="s">
        <v>99</v>
      </c>
      <c r="C43" s="85"/>
      <c r="D43" s="89" t="s">
        <v>91</v>
      </c>
      <c r="E43" s="87"/>
      <c r="F43" s="87"/>
      <c r="G43" s="87"/>
      <c r="H43" s="87"/>
      <c r="I43" s="87"/>
      <c r="J43" s="87"/>
      <c r="K43" s="164">
        <v>57448.94552230835</v>
      </c>
      <c r="L43" s="164">
        <v>57807.509422302246</v>
      </c>
      <c r="M43" s="164">
        <v>56253.876805305481</v>
      </c>
      <c r="N43" s="164">
        <v>55844.035342335701</v>
      </c>
      <c r="O43" s="192">
        <v>56791.690111160278</v>
      </c>
      <c r="P43" s="192">
        <v>57680.048942565918</v>
      </c>
      <c r="Q43" s="192">
        <v>55850.01540184021</v>
      </c>
      <c r="R43" s="192">
        <v>55413.903951644897</v>
      </c>
      <c r="S43" s="193">
        <v>53185.79638004303</v>
      </c>
      <c r="T43" s="192">
        <v>56423.383235931396</v>
      </c>
      <c r="U43" s="192">
        <v>53994.392991065979</v>
      </c>
      <c r="V43" s="192">
        <v>50389.641046524048</v>
      </c>
      <c r="W43" s="192">
        <v>48312.966823577881</v>
      </c>
      <c r="X43" s="192">
        <v>55421.631097793579</v>
      </c>
      <c r="Y43" s="192">
        <v>52385.841012001038</v>
      </c>
      <c r="Z43" s="192">
        <v>54480.63850402832</v>
      </c>
      <c r="AA43" s="192">
        <v>50222.75972366333</v>
      </c>
      <c r="AB43" s="192">
        <v>53557.018399238586</v>
      </c>
      <c r="AC43" s="192">
        <v>53574.915885925293</v>
      </c>
      <c r="AD43" s="192">
        <v>54604.79998588562</v>
      </c>
      <c r="AE43" s="192">
        <v>51607.889413833618</v>
      </c>
      <c r="AF43" s="192">
        <v>52488.856852054596</v>
      </c>
      <c r="AG43" s="192">
        <v>24338.464736938477</v>
      </c>
      <c r="AH43" s="192">
        <v>0</v>
      </c>
      <c r="AI43" s="192">
        <v>0</v>
      </c>
      <c r="AJ43" s="192">
        <v>0</v>
      </c>
      <c r="AK43" s="192">
        <v>0</v>
      </c>
      <c r="AL43" s="192">
        <v>0</v>
      </c>
    </row>
    <row r="44" spans="1:38" x14ac:dyDescent="0.35">
      <c r="A44" s="83"/>
      <c r="D44" s="8"/>
      <c r="E44" s="92"/>
      <c r="F44" s="92"/>
      <c r="G44" s="92"/>
      <c r="H44" s="92"/>
      <c r="I44" s="92"/>
      <c r="J44" s="92"/>
      <c r="K44" s="197"/>
      <c r="L44" s="197"/>
      <c r="M44" s="197"/>
      <c r="N44" s="197"/>
      <c r="O44" s="198"/>
      <c r="P44" s="198"/>
      <c r="Q44" s="198"/>
      <c r="R44" s="198"/>
      <c r="S44" s="199"/>
      <c r="T44" s="199"/>
      <c r="U44" s="199"/>
      <c r="V44" s="199"/>
      <c r="W44" s="199"/>
      <c r="X44" s="199"/>
      <c r="Y44" s="199"/>
      <c r="Z44" s="199"/>
      <c r="AA44" s="199"/>
      <c r="AB44" s="199"/>
      <c r="AC44" s="199"/>
      <c r="AD44" s="199"/>
      <c r="AE44" s="199"/>
      <c r="AF44" s="199"/>
      <c r="AG44" s="199"/>
      <c r="AH44" s="199"/>
      <c r="AI44" s="199"/>
      <c r="AJ44" s="199"/>
      <c r="AK44" s="199"/>
      <c r="AL44" s="199"/>
    </row>
    <row r="45" spans="1:38" x14ac:dyDescent="0.35">
      <c r="A45" s="83"/>
      <c r="B45" s="36" t="s">
        <v>100</v>
      </c>
      <c r="C45" s="78"/>
      <c r="D45" s="36"/>
      <c r="E45" s="97"/>
      <c r="F45" s="97"/>
      <c r="G45" s="97"/>
      <c r="H45" s="97"/>
      <c r="I45" s="97"/>
      <c r="J45" s="97"/>
      <c r="K45" s="200"/>
      <c r="L45" s="200"/>
      <c r="M45" s="200"/>
      <c r="N45" s="200"/>
      <c r="O45" s="201"/>
      <c r="P45" s="201"/>
      <c r="Q45" s="201"/>
      <c r="R45" s="201"/>
      <c r="S45" s="202"/>
      <c r="T45" s="202"/>
      <c r="U45" s="202"/>
      <c r="V45" s="202"/>
      <c r="W45" s="202"/>
      <c r="X45" s="202"/>
      <c r="Y45" s="202"/>
      <c r="Z45" s="202"/>
      <c r="AA45" s="202"/>
      <c r="AB45" s="202"/>
      <c r="AC45" s="202"/>
      <c r="AD45" s="202"/>
      <c r="AE45" s="202"/>
      <c r="AF45" s="202"/>
      <c r="AG45" s="202"/>
      <c r="AH45" s="202"/>
      <c r="AI45" s="202"/>
      <c r="AJ45" s="202"/>
      <c r="AK45" s="202"/>
      <c r="AL45" s="202"/>
    </row>
    <row r="46" spans="1:38" x14ac:dyDescent="0.35">
      <c r="A46" s="83"/>
      <c r="B46" s="8" t="s">
        <v>101</v>
      </c>
      <c r="D46" s="81" t="s">
        <v>88</v>
      </c>
      <c r="E46" s="53" t="s">
        <v>200</v>
      </c>
      <c r="F46" s="53" t="s">
        <v>201</v>
      </c>
      <c r="G46" s="53" t="s">
        <v>148</v>
      </c>
      <c r="H46" s="53" t="s">
        <v>41</v>
      </c>
      <c r="I46" s="53" t="s">
        <v>42</v>
      </c>
      <c r="J46" s="53" t="s">
        <v>43</v>
      </c>
      <c r="K46" s="190" t="s">
        <v>44</v>
      </c>
      <c r="L46" s="190" t="s">
        <v>45</v>
      </c>
      <c r="M46" s="190" t="s">
        <v>46</v>
      </c>
      <c r="N46" s="190" t="s">
        <v>47</v>
      </c>
      <c r="O46" s="190" t="s">
        <v>48</v>
      </c>
      <c r="P46" s="190" t="s">
        <v>49</v>
      </c>
      <c r="Q46" s="190" t="s">
        <v>50</v>
      </c>
      <c r="R46" s="190" t="s">
        <v>51</v>
      </c>
      <c r="S46" s="191" t="s">
        <v>52</v>
      </c>
      <c r="T46" s="190" t="s">
        <v>53</v>
      </c>
      <c r="U46" s="190" t="s">
        <v>54</v>
      </c>
      <c r="V46" s="190" t="s">
        <v>55</v>
      </c>
      <c r="W46" s="190" t="s">
        <v>56</v>
      </c>
      <c r="X46" s="190" t="s">
        <v>57</v>
      </c>
      <c r="Y46" s="190" t="s">
        <v>58</v>
      </c>
      <c r="Z46" s="190" t="s">
        <v>59</v>
      </c>
      <c r="AA46" s="190" t="s">
        <v>60</v>
      </c>
      <c r="AB46" s="190" t="s">
        <v>61</v>
      </c>
      <c r="AC46" s="190" t="s">
        <v>62</v>
      </c>
      <c r="AD46" s="190" t="s">
        <v>63</v>
      </c>
      <c r="AE46" s="190" t="s">
        <v>64</v>
      </c>
      <c r="AF46" s="190" t="s">
        <v>65</v>
      </c>
      <c r="AG46" s="190" t="s">
        <v>66</v>
      </c>
      <c r="AH46" s="190" t="s">
        <v>67</v>
      </c>
      <c r="AI46" s="190" t="s">
        <v>68</v>
      </c>
      <c r="AJ46" s="190" t="s">
        <v>69</v>
      </c>
      <c r="AK46" s="190" t="s">
        <v>70</v>
      </c>
      <c r="AL46" s="190" t="s">
        <v>71</v>
      </c>
    </row>
    <row r="47" spans="1:38" x14ac:dyDescent="0.35">
      <c r="A47" s="83" t="s">
        <v>253</v>
      </c>
      <c r="B47" s="84" t="s">
        <v>103</v>
      </c>
      <c r="C47" s="101"/>
      <c r="D47" s="102" t="s">
        <v>104</v>
      </c>
      <c r="E47" s="87"/>
      <c r="F47" s="87"/>
      <c r="G47" s="87"/>
      <c r="H47" s="87"/>
      <c r="I47" s="87"/>
      <c r="J47" s="56"/>
      <c r="K47" s="203">
        <v>306557.08587169647</v>
      </c>
      <c r="L47" s="203">
        <v>321866.67394638062</v>
      </c>
      <c r="M47" s="203">
        <v>69892.577648162842</v>
      </c>
      <c r="N47" s="203">
        <v>0</v>
      </c>
      <c r="O47" s="204">
        <v>0</v>
      </c>
      <c r="P47" s="204">
        <v>0</v>
      </c>
      <c r="Q47" s="204">
        <v>0</v>
      </c>
      <c r="R47" s="204">
        <v>0</v>
      </c>
      <c r="S47" s="205">
        <v>0</v>
      </c>
      <c r="T47" s="204">
        <v>0</v>
      </c>
      <c r="U47" s="204">
        <v>0</v>
      </c>
      <c r="V47" s="204">
        <v>0</v>
      </c>
      <c r="W47" s="204">
        <v>0</v>
      </c>
      <c r="X47" s="204">
        <v>0</v>
      </c>
      <c r="Y47" s="204">
        <v>0</v>
      </c>
      <c r="Z47" s="204">
        <v>0</v>
      </c>
      <c r="AA47" s="204">
        <v>0</v>
      </c>
      <c r="AB47" s="204">
        <v>0</v>
      </c>
      <c r="AC47" s="204">
        <v>0</v>
      </c>
      <c r="AD47" s="204">
        <v>0</v>
      </c>
      <c r="AE47" s="204">
        <v>0</v>
      </c>
      <c r="AF47" s="204">
        <v>0</v>
      </c>
      <c r="AG47" s="204">
        <v>0</v>
      </c>
      <c r="AH47" s="204">
        <v>0</v>
      </c>
      <c r="AI47" s="204">
        <v>0</v>
      </c>
      <c r="AJ47" s="204">
        <v>0</v>
      </c>
      <c r="AK47" s="204">
        <v>0</v>
      </c>
      <c r="AL47" s="204">
        <v>0</v>
      </c>
    </row>
    <row r="48" spans="1:38" x14ac:dyDescent="0.35">
      <c r="A48" s="83" t="s">
        <v>254</v>
      </c>
      <c r="B48" s="84" t="s">
        <v>106</v>
      </c>
      <c r="C48" s="101"/>
      <c r="D48" s="102" t="s">
        <v>91</v>
      </c>
      <c r="E48" s="87"/>
      <c r="F48" s="87"/>
      <c r="G48" s="87"/>
      <c r="H48" s="87"/>
      <c r="I48" s="87"/>
      <c r="J48" s="354"/>
      <c r="K48" s="206">
        <v>0</v>
      </c>
      <c r="L48" s="206">
        <v>0</v>
      </c>
      <c r="M48" s="164">
        <v>186642.82035827637</v>
      </c>
      <c r="N48" s="164">
        <v>342781.88037872314</v>
      </c>
      <c r="O48" s="192">
        <v>138389.11533355713</v>
      </c>
      <c r="P48" s="192">
        <v>0</v>
      </c>
      <c r="Q48" s="192">
        <v>0</v>
      </c>
      <c r="R48" s="192">
        <v>0</v>
      </c>
      <c r="S48" s="193">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0</v>
      </c>
      <c r="AL48" s="192">
        <v>0</v>
      </c>
    </row>
    <row r="49" spans="1:38" x14ac:dyDescent="0.35">
      <c r="A49" s="83" t="s">
        <v>255</v>
      </c>
      <c r="B49" s="84" t="s">
        <v>108</v>
      </c>
      <c r="C49" s="101"/>
      <c r="D49" s="102" t="s">
        <v>91</v>
      </c>
      <c r="E49" s="87"/>
      <c r="F49" s="87"/>
      <c r="G49" s="87"/>
      <c r="H49" s="87"/>
      <c r="I49" s="87"/>
      <c r="J49" s="56"/>
      <c r="K49" s="164">
        <v>89456.000089645386</v>
      </c>
      <c r="L49" s="164">
        <v>94639.999866485596</v>
      </c>
      <c r="M49" s="164">
        <v>82376.000881195068</v>
      </c>
      <c r="N49" s="164">
        <v>70415.999889373779</v>
      </c>
      <c r="O49" s="192">
        <v>76711.999893188477</v>
      </c>
      <c r="P49" s="192">
        <v>74656.000137329102</v>
      </c>
      <c r="Q49" s="192">
        <v>70362.000465393066</v>
      </c>
      <c r="R49" s="192">
        <v>60064.627170562744</v>
      </c>
      <c r="S49" s="193">
        <v>53726.147770881653</v>
      </c>
      <c r="T49" s="192">
        <v>67088.000297546387</v>
      </c>
      <c r="U49" s="192">
        <v>68120.102882385254</v>
      </c>
      <c r="V49" s="192">
        <v>69015.999555587769</v>
      </c>
      <c r="W49" s="192">
        <v>61415.999174118042</v>
      </c>
      <c r="X49" s="192">
        <v>14808.000206947327</v>
      </c>
      <c r="Y49" s="192">
        <v>0</v>
      </c>
      <c r="Z49" s="192">
        <v>0</v>
      </c>
      <c r="AA49" s="192">
        <v>0</v>
      </c>
      <c r="AB49" s="192">
        <v>0</v>
      </c>
      <c r="AC49" s="192">
        <v>0</v>
      </c>
      <c r="AD49" s="192">
        <v>0</v>
      </c>
      <c r="AE49" s="192">
        <v>0</v>
      </c>
      <c r="AF49" s="192">
        <v>0</v>
      </c>
      <c r="AG49" s="192">
        <v>0</v>
      </c>
      <c r="AH49" s="192">
        <v>0</v>
      </c>
      <c r="AI49" s="192">
        <v>0</v>
      </c>
      <c r="AJ49" s="192">
        <v>0</v>
      </c>
      <c r="AK49" s="192">
        <v>0</v>
      </c>
      <c r="AL49" s="192">
        <v>0</v>
      </c>
    </row>
    <row r="50" spans="1:38" x14ac:dyDescent="0.35">
      <c r="A50" s="83" t="s">
        <v>256</v>
      </c>
      <c r="B50" s="84" t="s">
        <v>110</v>
      </c>
      <c r="C50" s="101"/>
      <c r="D50" s="102" t="s">
        <v>111</v>
      </c>
      <c r="E50" s="87"/>
      <c r="F50" s="87"/>
      <c r="G50" s="87"/>
      <c r="H50" s="87"/>
      <c r="I50" s="87"/>
      <c r="J50" s="355"/>
      <c r="K50" s="164">
        <v>43072.621822357178</v>
      </c>
      <c r="L50" s="164">
        <v>43191.424608230591</v>
      </c>
      <c r="M50" s="164">
        <v>43163.821458816528</v>
      </c>
      <c r="N50" s="164">
        <v>43163.822889328003</v>
      </c>
      <c r="O50" s="192">
        <v>43178.862810134888</v>
      </c>
      <c r="P50" s="192">
        <v>42205.122947692871</v>
      </c>
      <c r="Q50" s="192">
        <v>42692.033529281616</v>
      </c>
      <c r="R50" s="192">
        <v>42177.067279815674</v>
      </c>
      <c r="S50" s="193">
        <v>42677.415132522583</v>
      </c>
      <c r="T50" s="192">
        <v>43272.032737731934</v>
      </c>
      <c r="U50" s="192">
        <v>42872.788429260254</v>
      </c>
      <c r="V50" s="192">
        <v>43022.572040557861</v>
      </c>
      <c r="W50" s="192">
        <v>43072.623014450073</v>
      </c>
      <c r="X50" s="192">
        <v>43282.621622085571</v>
      </c>
      <c r="Y50" s="192">
        <v>43163.822889328003</v>
      </c>
      <c r="Z50" s="192">
        <v>43178.862810134888</v>
      </c>
      <c r="AA50" s="192">
        <v>43158.142328262329</v>
      </c>
      <c r="AB50" s="192">
        <v>43090.862512588501</v>
      </c>
      <c r="AC50" s="192">
        <v>43163.824319839478</v>
      </c>
      <c r="AD50" s="192">
        <v>43163.821458816528</v>
      </c>
      <c r="AE50" s="192">
        <v>43184.543609619141</v>
      </c>
      <c r="AF50" s="192">
        <v>43271.261692047119</v>
      </c>
      <c r="AG50" s="192">
        <v>43063.261985778809</v>
      </c>
      <c r="AH50" s="192">
        <v>43072.623014450073</v>
      </c>
      <c r="AI50" s="192">
        <v>43163.824319839478</v>
      </c>
      <c r="AJ50" s="192">
        <v>43282.622814178467</v>
      </c>
      <c r="AK50" s="192">
        <v>43178.862810134888</v>
      </c>
      <c r="AL50" s="192">
        <v>43158.142328262329</v>
      </c>
    </row>
    <row r="51" spans="1:38" x14ac:dyDescent="0.35">
      <c r="A51" s="83" t="s">
        <v>257</v>
      </c>
      <c r="B51" s="84" t="s">
        <v>113</v>
      </c>
      <c r="C51" s="101"/>
      <c r="D51" s="102" t="s">
        <v>114</v>
      </c>
      <c r="E51" s="87"/>
      <c r="F51" s="87"/>
      <c r="G51" s="87"/>
      <c r="H51" s="87"/>
      <c r="I51" s="87"/>
      <c r="J51" s="87"/>
      <c r="K51" s="164">
        <v>65698.988914489746</v>
      </c>
      <c r="L51" s="164">
        <v>65204.474449157715</v>
      </c>
      <c r="M51" s="164">
        <v>65003.661155700684</v>
      </c>
      <c r="N51" s="164">
        <v>64706.589221954346</v>
      </c>
      <c r="O51" s="192">
        <v>63937.167406082153</v>
      </c>
      <c r="P51" s="192">
        <v>63674.922704696655</v>
      </c>
      <c r="Q51" s="192">
        <v>63465.012788772583</v>
      </c>
      <c r="R51" s="192">
        <v>62580.52921295166</v>
      </c>
      <c r="S51" s="193">
        <v>63235.816955566406</v>
      </c>
      <c r="T51" s="192">
        <v>63687.484979629517</v>
      </c>
      <c r="U51" s="192">
        <v>63053.997993469238</v>
      </c>
      <c r="V51" s="192">
        <v>63271.731376647949</v>
      </c>
      <c r="W51" s="192">
        <v>63434.858083724976</v>
      </c>
      <c r="X51" s="192">
        <v>63087.521553039551</v>
      </c>
      <c r="Y51" s="192">
        <v>62734.01403427124</v>
      </c>
      <c r="Z51" s="192">
        <v>62942.792654037476</v>
      </c>
      <c r="AA51" s="192">
        <v>62817.523241043091</v>
      </c>
      <c r="AB51" s="192">
        <v>63033.199548721313</v>
      </c>
      <c r="AC51" s="192">
        <v>62938.235759735107</v>
      </c>
      <c r="AD51" s="192">
        <v>63206.703662872314</v>
      </c>
      <c r="AE51" s="192">
        <v>62847.757816314697</v>
      </c>
      <c r="AF51" s="192">
        <v>63359.392404556274</v>
      </c>
      <c r="AG51" s="192">
        <v>47704.923033714294</v>
      </c>
      <c r="AH51" s="192">
        <v>24872.605383396149</v>
      </c>
      <c r="AI51" s="192">
        <v>16814.192771911621</v>
      </c>
      <c r="AJ51" s="192">
        <v>0</v>
      </c>
      <c r="AK51" s="192">
        <v>0</v>
      </c>
      <c r="AL51" s="192">
        <v>0</v>
      </c>
    </row>
    <row r="52" spans="1:38" x14ac:dyDescent="0.35">
      <c r="A52" s="83" t="s">
        <v>258</v>
      </c>
      <c r="B52" s="84" t="s">
        <v>115</v>
      </c>
      <c r="C52" s="101"/>
      <c r="D52" s="102" t="s">
        <v>116</v>
      </c>
      <c r="E52" s="87"/>
      <c r="F52" s="87"/>
      <c r="G52" s="87"/>
      <c r="H52" s="87"/>
      <c r="I52" s="87"/>
      <c r="J52" s="87"/>
      <c r="K52" s="164">
        <v>0</v>
      </c>
      <c r="L52" s="164">
        <v>0</v>
      </c>
      <c r="M52" s="164">
        <v>0</v>
      </c>
      <c r="N52" s="164">
        <v>0</v>
      </c>
      <c r="O52" s="192">
        <v>19382.12913274765</v>
      </c>
      <c r="P52" s="192">
        <v>22549.775004386902</v>
      </c>
      <c r="Q52" s="192">
        <v>23963.695526123047</v>
      </c>
      <c r="R52" s="192">
        <v>23562.433958053589</v>
      </c>
      <c r="S52" s="193">
        <v>22478.669881820679</v>
      </c>
      <c r="T52" s="192">
        <v>20050.962805747986</v>
      </c>
      <c r="U52" s="192">
        <v>18869.732677936554</v>
      </c>
      <c r="V52" s="192">
        <v>17362.998127937317</v>
      </c>
      <c r="W52" s="192">
        <v>15791.188359260559</v>
      </c>
      <c r="X52" s="192">
        <v>10914.89440202713</v>
      </c>
      <c r="Y52" s="192">
        <v>9129.8311948776245</v>
      </c>
      <c r="Z52" s="192">
        <v>9069.870263338089</v>
      </c>
      <c r="AA52" s="192">
        <v>9775.0192880630493</v>
      </c>
      <c r="AB52" s="192">
        <v>9350.2070605754852</v>
      </c>
      <c r="AC52" s="192">
        <v>8979.4092774391174</v>
      </c>
      <c r="AD52" s="192">
        <v>8458.1224024295807</v>
      </c>
      <c r="AE52" s="192">
        <v>8605.6782901287079</v>
      </c>
      <c r="AF52" s="192">
        <v>8479.7491431236267</v>
      </c>
      <c r="AG52" s="192">
        <v>8286.0102355480194</v>
      </c>
      <c r="AH52" s="192">
        <v>8198.5179036855698</v>
      </c>
      <c r="AI52" s="192">
        <v>0</v>
      </c>
      <c r="AJ52" s="192">
        <v>0</v>
      </c>
      <c r="AK52" s="192">
        <v>0</v>
      </c>
      <c r="AL52" s="192">
        <v>0</v>
      </c>
    </row>
    <row r="53" spans="1:38" x14ac:dyDescent="0.35">
      <c r="A53" s="83">
        <v>12</v>
      </c>
      <c r="B53" s="111" t="s">
        <v>259</v>
      </c>
      <c r="C53" s="129"/>
      <c r="D53" s="207"/>
      <c r="E53" s="208">
        <f t="shared" ref="E53:AL53" si="1">SUM(E39:E43,E47:E52)</f>
        <v>0</v>
      </c>
      <c r="F53" s="208">
        <f t="shared" si="1"/>
        <v>0</v>
      </c>
      <c r="G53" s="208">
        <f t="shared" si="1"/>
        <v>0</v>
      </c>
      <c r="H53" s="208">
        <f t="shared" si="1"/>
        <v>0</v>
      </c>
      <c r="I53" s="208">
        <f t="shared" si="1"/>
        <v>0</v>
      </c>
      <c r="J53" s="208">
        <f t="shared" ref="J53" si="2">SUM(J36:J42,J46:J52)</f>
        <v>0</v>
      </c>
      <c r="K53" s="210">
        <f t="shared" si="1"/>
        <v>616099.94834661484</v>
      </c>
      <c r="L53" s="209">
        <f t="shared" si="1"/>
        <v>658758.48940014839</v>
      </c>
      <c r="M53" s="209">
        <f t="shared" si="1"/>
        <v>576442.71922111511</v>
      </c>
      <c r="N53" s="209">
        <f t="shared" si="1"/>
        <v>648820.27812302113</v>
      </c>
      <c r="O53" s="209">
        <f t="shared" si="1"/>
        <v>468720.57729959488</v>
      </c>
      <c r="P53" s="209">
        <f t="shared" si="1"/>
        <v>341904.65912222862</v>
      </c>
      <c r="Q53" s="209">
        <f t="shared" si="1"/>
        <v>329962.33731508255</v>
      </c>
      <c r="R53" s="209">
        <f t="shared" si="1"/>
        <v>312140.31499624252</v>
      </c>
      <c r="S53" s="210">
        <f t="shared" si="1"/>
        <v>306885.05488634109</v>
      </c>
      <c r="T53" s="209">
        <f t="shared" si="1"/>
        <v>301235.26614904404</v>
      </c>
      <c r="U53" s="209">
        <f t="shared" si="1"/>
        <v>299648.53876829147</v>
      </c>
      <c r="V53" s="209">
        <f t="shared" si="1"/>
        <v>293118.09435486794</v>
      </c>
      <c r="W53" s="209">
        <f t="shared" si="1"/>
        <v>274730.21471500397</v>
      </c>
      <c r="X53" s="209">
        <f t="shared" si="1"/>
        <v>224024.97524023056</v>
      </c>
      <c r="Y53" s="209">
        <f t="shared" si="1"/>
        <v>187725.56713223457</v>
      </c>
      <c r="Z53" s="209">
        <f t="shared" si="1"/>
        <v>195674.6914088726</v>
      </c>
      <c r="AA53" s="209">
        <f t="shared" si="1"/>
        <v>190617.33680963516</v>
      </c>
      <c r="AB53" s="209">
        <f t="shared" si="1"/>
        <v>198716.11580252647</v>
      </c>
      <c r="AC53" s="209">
        <f t="shared" si="1"/>
        <v>193293.26677322388</v>
      </c>
      <c r="AD53" s="209">
        <f t="shared" si="1"/>
        <v>190881.7438185215</v>
      </c>
      <c r="AE53" s="209">
        <f t="shared" si="1"/>
        <v>179214.07637000084</v>
      </c>
      <c r="AF53" s="209">
        <f t="shared" si="1"/>
        <v>167599.26009178162</v>
      </c>
      <c r="AG53" s="209">
        <f t="shared" si="1"/>
        <v>123392.6599919796</v>
      </c>
      <c r="AH53" s="209">
        <f t="shared" si="1"/>
        <v>76143.746301531792</v>
      </c>
      <c r="AI53" s="209">
        <f t="shared" si="1"/>
        <v>59978.017091751099</v>
      </c>
      <c r="AJ53" s="209">
        <f t="shared" si="1"/>
        <v>43282.622814178467</v>
      </c>
      <c r="AK53" s="209">
        <f t="shared" si="1"/>
        <v>43178.862810134888</v>
      </c>
      <c r="AL53" s="209">
        <f t="shared" si="1"/>
        <v>43158.142328262329</v>
      </c>
    </row>
    <row r="54" spans="1:38" x14ac:dyDescent="0.35">
      <c r="A54" s="83"/>
      <c r="B54" s="78"/>
      <c r="C54" s="78"/>
      <c r="D54" s="36"/>
      <c r="E54" s="211"/>
      <c r="F54" s="211"/>
      <c r="G54" s="211"/>
      <c r="H54" s="211"/>
      <c r="I54" s="211"/>
      <c r="J54" s="211"/>
      <c r="K54" s="212"/>
      <c r="L54" s="212"/>
      <c r="M54" s="212"/>
      <c r="N54" s="212"/>
      <c r="O54" s="212"/>
      <c r="P54" s="212"/>
      <c r="Q54" s="212"/>
      <c r="R54" s="212"/>
      <c r="S54" s="213"/>
      <c r="T54" s="213"/>
      <c r="U54" s="213"/>
      <c r="V54" s="213"/>
      <c r="W54" s="213"/>
      <c r="X54" s="213"/>
      <c r="Y54" s="213"/>
      <c r="Z54" s="213"/>
      <c r="AA54" s="213"/>
      <c r="AB54" s="213"/>
      <c r="AC54" s="213"/>
      <c r="AD54" s="213"/>
      <c r="AE54" s="213"/>
      <c r="AF54" s="213"/>
      <c r="AG54" s="213"/>
      <c r="AH54" s="213"/>
      <c r="AI54" s="213"/>
      <c r="AJ54" s="213"/>
      <c r="AK54" s="213"/>
      <c r="AL54" s="213"/>
    </row>
    <row r="55" spans="1:38" x14ac:dyDescent="0.35">
      <c r="A55" s="83"/>
      <c r="B55" s="36" t="s">
        <v>260</v>
      </c>
      <c r="C55" s="78"/>
      <c r="D55" s="8"/>
      <c r="E55" s="118"/>
      <c r="F55" s="118"/>
      <c r="G55" s="118"/>
      <c r="H55" s="118"/>
      <c r="I55" s="118"/>
      <c r="J55" s="118"/>
      <c r="K55" s="214"/>
      <c r="L55" s="214"/>
      <c r="M55" s="214"/>
      <c r="N55" s="214"/>
      <c r="O55" s="201"/>
      <c r="P55" s="201"/>
      <c r="Q55" s="201"/>
      <c r="R55" s="201"/>
      <c r="S55" s="202"/>
      <c r="T55" s="202"/>
      <c r="U55" s="202"/>
      <c r="V55" s="202"/>
      <c r="W55" s="202"/>
      <c r="X55" s="202"/>
      <c r="Y55" s="202"/>
      <c r="Z55" s="202"/>
      <c r="AA55" s="202"/>
      <c r="AB55" s="202"/>
      <c r="AC55" s="202"/>
      <c r="AD55" s="202"/>
      <c r="AE55" s="202"/>
      <c r="AF55" s="202"/>
      <c r="AG55" s="202"/>
      <c r="AH55" s="202"/>
      <c r="AI55" s="202"/>
      <c r="AJ55" s="202"/>
      <c r="AK55" s="202"/>
      <c r="AL55" s="202"/>
    </row>
    <row r="56" spans="1:38" x14ac:dyDescent="0.35">
      <c r="A56" s="83"/>
      <c r="B56" s="8" t="s">
        <v>119</v>
      </c>
      <c r="D56" s="81" t="s">
        <v>88</v>
      </c>
      <c r="E56" s="53" t="s">
        <v>200</v>
      </c>
      <c r="F56" s="53" t="s">
        <v>201</v>
      </c>
      <c r="G56" s="53" t="s">
        <v>148</v>
      </c>
      <c r="H56" s="53" t="s">
        <v>41</v>
      </c>
      <c r="I56" s="53" t="s">
        <v>42</v>
      </c>
      <c r="J56" s="53" t="s">
        <v>43</v>
      </c>
      <c r="K56" s="190" t="s">
        <v>44</v>
      </c>
      <c r="L56" s="190" t="s">
        <v>45</v>
      </c>
      <c r="M56" s="190" t="s">
        <v>46</v>
      </c>
      <c r="N56" s="190" t="s">
        <v>47</v>
      </c>
      <c r="O56" s="190" t="s">
        <v>48</v>
      </c>
      <c r="P56" s="190" t="s">
        <v>49</v>
      </c>
      <c r="Q56" s="190" t="s">
        <v>50</v>
      </c>
      <c r="R56" s="190" t="s">
        <v>51</v>
      </c>
      <c r="S56" s="191" t="s">
        <v>52</v>
      </c>
      <c r="T56" s="190" t="s">
        <v>53</v>
      </c>
      <c r="U56" s="190" t="s">
        <v>54</v>
      </c>
      <c r="V56" s="190" t="s">
        <v>55</v>
      </c>
      <c r="W56" s="190" t="s">
        <v>56</v>
      </c>
      <c r="X56" s="190" t="s">
        <v>57</v>
      </c>
      <c r="Y56" s="190" t="s">
        <v>58</v>
      </c>
      <c r="Z56" s="190" t="s">
        <v>59</v>
      </c>
      <c r="AA56" s="190" t="s">
        <v>60</v>
      </c>
      <c r="AB56" s="190" t="s">
        <v>61</v>
      </c>
      <c r="AC56" s="190" t="s">
        <v>62</v>
      </c>
      <c r="AD56" s="190" t="s">
        <v>63</v>
      </c>
      <c r="AE56" s="190" t="s">
        <v>64</v>
      </c>
      <c r="AF56" s="190" t="s">
        <v>65</v>
      </c>
      <c r="AG56" s="190" t="s">
        <v>66</v>
      </c>
      <c r="AH56" s="190" t="s">
        <v>67</v>
      </c>
      <c r="AI56" s="190" t="s">
        <v>68</v>
      </c>
      <c r="AJ56" s="190" t="s">
        <v>69</v>
      </c>
      <c r="AK56" s="190" t="s">
        <v>70</v>
      </c>
      <c r="AL56" s="190" t="s">
        <v>71</v>
      </c>
    </row>
    <row r="57" spans="1:38" x14ac:dyDescent="0.35">
      <c r="A57" s="83" t="s">
        <v>261</v>
      </c>
      <c r="B57" s="84"/>
      <c r="C57" s="101"/>
      <c r="D57" s="215"/>
      <c r="E57" s="87"/>
      <c r="F57" s="103"/>
      <c r="G57" s="103"/>
      <c r="H57" s="103"/>
      <c r="I57" s="103"/>
      <c r="J57" s="103"/>
      <c r="K57" s="216"/>
      <c r="L57" s="216"/>
      <c r="M57" s="216"/>
      <c r="N57" s="216"/>
      <c r="O57" s="216"/>
      <c r="P57" s="216"/>
      <c r="Q57" s="216"/>
      <c r="R57" s="216"/>
      <c r="S57" s="217"/>
      <c r="T57" s="218"/>
      <c r="U57" s="218"/>
      <c r="V57" s="218"/>
      <c r="W57" s="218"/>
      <c r="X57" s="218"/>
      <c r="Y57" s="218"/>
      <c r="Z57" s="218"/>
      <c r="AA57" s="218"/>
      <c r="AB57" s="218"/>
      <c r="AC57" s="218"/>
      <c r="AD57" s="218"/>
      <c r="AE57" s="218"/>
      <c r="AF57" s="218"/>
      <c r="AG57" s="218"/>
      <c r="AH57" s="218"/>
      <c r="AI57" s="218"/>
      <c r="AJ57" s="218"/>
      <c r="AK57" s="218"/>
      <c r="AL57" s="218"/>
    </row>
    <row r="58" spans="1:38" x14ac:dyDescent="0.35">
      <c r="A58" s="83"/>
      <c r="B58" s="219"/>
      <c r="C58" s="219"/>
      <c r="D58" s="220"/>
      <c r="E58" s="221"/>
      <c r="F58" s="221"/>
      <c r="G58" s="221"/>
      <c r="H58" s="221"/>
      <c r="I58" s="221"/>
      <c r="J58" s="221"/>
      <c r="K58" s="222"/>
      <c r="L58" s="222"/>
      <c r="M58" s="222"/>
      <c r="N58" s="222"/>
      <c r="O58" s="223"/>
      <c r="P58" s="223"/>
      <c r="Q58" s="223"/>
      <c r="R58" s="223"/>
      <c r="S58" s="224"/>
      <c r="T58" s="224"/>
      <c r="U58" s="224"/>
      <c r="V58" s="224"/>
      <c r="W58" s="224"/>
      <c r="X58" s="224"/>
      <c r="Y58" s="224"/>
      <c r="Z58" s="224"/>
      <c r="AA58" s="224"/>
      <c r="AB58" s="224"/>
      <c r="AC58" s="224"/>
      <c r="AD58" s="224"/>
      <c r="AE58" s="224"/>
      <c r="AF58" s="224"/>
      <c r="AG58" s="224"/>
      <c r="AH58" s="224"/>
      <c r="AI58" s="224"/>
      <c r="AJ58" s="224"/>
      <c r="AK58" s="224"/>
      <c r="AL58" s="224"/>
    </row>
    <row r="59" spans="1:38" x14ac:dyDescent="0.35">
      <c r="A59" s="83"/>
      <c r="B59" s="225"/>
      <c r="C59" s="225"/>
      <c r="D59" s="226"/>
      <c r="E59" s="227"/>
      <c r="F59" s="227"/>
      <c r="G59" s="227"/>
      <c r="H59" s="227"/>
      <c r="I59" s="227"/>
      <c r="J59" s="227"/>
      <c r="K59" s="228"/>
      <c r="L59" s="228"/>
      <c r="M59" s="228"/>
      <c r="N59" s="228"/>
      <c r="O59" s="229"/>
      <c r="P59" s="229"/>
      <c r="Q59" s="229"/>
      <c r="R59" s="229"/>
      <c r="S59" s="230"/>
      <c r="T59" s="230"/>
      <c r="U59" s="230"/>
      <c r="V59" s="230"/>
      <c r="W59" s="230"/>
      <c r="X59" s="230"/>
      <c r="Y59" s="230"/>
      <c r="Z59" s="230"/>
      <c r="AA59" s="230"/>
      <c r="AB59" s="230"/>
      <c r="AC59" s="230"/>
      <c r="AD59" s="230"/>
      <c r="AE59" s="230"/>
      <c r="AF59" s="230"/>
      <c r="AG59" s="230"/>
      <c r="AH59" s="230"/>
      <c r="AI59" s="230"/>
      <c r="AJ59" s="230"/>
      <c r="AK59" s="230"/>
      <c r="AL59" s="230"/>
    </row>
    <row r="60" spans="1:38" x14ac:dyDescent="0.35">
      <c r="A60" s="83"/>
      <c r="D60" s="8"/>
      <c r="E60" s="118"/>
      <c r="F60" s="118"/>
      <c r="G60" s="118"/>
      <c r="H60" s="118"/>
      <c r="I60" s="118"/>
      <c r="J60" s="118"/>
      <c r="K60" s="214"/>
      <c r="L60" s="214"/>
      <c r="M60" s="214"/>
      <c r="N60" s="214"/>
      <c r="O60" s="201"/>
      <c r="P60" s="201"/>
      <c r="Q60" s="201"/>
      <c r="R60" s="201"/>
      <c r="S60" s="202"/>
      <c r="T60" s="202"/>
      <c r="U60" s="202"/>
      <c r="V60" s="202"/>
      <c r="W60" s="202"/>
      <c r="X60" s="202"/>
      <c r="Y60" s="202"/>
      <c r="Z60" s="202"/>
      <c r="AA60" s="202"/>
      <c r="AB60" s="202"/>
      <c r="AC60" s="202"/>
      <c r="AD60" s="202"/>
      <c r="AE60" s="202"/>
      <c r="AF60" s="202"/>
      <c r="AG60" s="202"/>
      <c r="AH60" s="202"/>
      <c r="AI60" s="202"/>
      <c r="AJ60" s="202"/>
      <c r="AK60" s="202"/>
      <c r="AL60" s="202"/>
    </row>
    <row r="61" spans="1:38" x14ac:dyDescent="0.35">
      <c r="A61" s="83"/>
      <c r="B61" s="36" t="s">
        <v>121</v>
      </c>
      <c r="D61" s="36"/>
      <c r="E61" s="97"/>
      <c r="F61" s="97"/>
      <c r="G61" s="97"/>
      <c r="H61" s="97"/>
      <c r="I61" s="97"/>
      <c r="J61" s="97"/>
      <c r="K61" s="200"/>
      <c r="L61" s="200"/>
      <c r="M61" s="200"/>
      <c r="N61" s="200"/>
      <c r="O61" s="201"/>
      <c r="P61" s="201"/>
      <c r="Q61" s="201"/>
      <c r="R61" s="201"/>
      <c r="S61" s="202"/>
      <c r="T61" s="202"/>
      <c r="U61" s="202"/>
      <c r="V61" s="202"/>
      <c r="W61" s="202"/>
      <c r="X61" s="202"/>
      <c r="Y61" s="202"/>
      <c r="Z61" s="202"/>
      <c r="AA61" s="202"/>
      <c r="AB61" s="202"/>
      <c r="AC61" s="202"/>
      <c r="AD61" s="202"/>
      <c r="AE61" s="202"/>
      <c r="AF61" s="202"/>
      <c r="AG61" s="202"/>
      <c r="AH61" s="202"/>
      <c r="AI61" s="202"/>
      <c r="AJ61" s="202"/>
      <c r="AK61" s="202"/>
      <c r="AL61" s="202"/>
    </row>
    <row r="62" spans="1:38" x14ac:dyDescent="0.35">
      <c r="A62" s="83"/>
      <c r="B62" s="8" t="s">
        <v>101</v>
      </c>
      <c r="D62" s="231" t="s">
        <v>88</v>
      </c>
      <c r="E62" s="53" t="s">
        <v>200</v>
      </c>
      <c r="F62" s="53" t="s">
        <v>201</v>
      </c>
      <c r="G62" s="53" t="s">
        <v>148</v>
      </c>
      <c r="H62" s="53" t="s">
        <v>41</v>
      </c>
      <c r="I62" s="53" t="s">
        <v>42</v>
      </c>
      <c r="J62" s="53" t="s">
        <v>43</v>
      </c>
      <c r="K62" s="190" t="s">
        <v>44</v>
      </c>
      <c r="L62" s="190" t="s">
        <v>45</v>
      </c>
      <c r="M62" s="190" t="s">
        <v>46</v>
      </c>
      <c r="N62" s="190" t="s">
        <v>47</v>
      </c>
      <c r="O62" s="190" t="s">
        <v>48</v>
      </c>
      <c r="P62" s="190" t="s">
        <v>49</v>
      </c>
      <c r="Q62" s="190" t="s">
        <v>50</v>
      </c>
      <c r="R62" s="190" t="s">
        <v>51</v>
      </c>
      <c r="S62" s="191" t="s">
        <v>52</v>
      </c>
      <c r="T62" s="190" t="s">
        <v>53</v>
      </c>
      <c r="U62" s="190" t="s">
        <v>54</v>
      </c>
      <c r="V62" s="190" t="s">
        <v>55</v>
      </c>
      <c r="W62" s="190" t="s">
        <v>56</v>
      </c>
      <c r="X62" s="190" t="s">
        <v>57</v>
      </c>
      <c r="Y62" s="190" t="s">
        <v>58</v>
      </c>
      <c r="Z62" s="190" t="s">
        <v>59</v>
      </c>
      <c r="AA62" s="190" t="s">
        <v>60</v>
      </c>
      <c r="AB62" s="190" t="s">
        <v>61</v>
      </c>
      <c r="AC62" s="190" t="s">
        <v>62</v>
      </c>
      <c r="AD62" s="190" t="s">
        <v>63</v>
      </c>
      <c r="AE62" s="190" t="s">
        <v>64</v>
      </c>
      <c r="AF62" s="190" t="s">
        <v>65</v>
      </c>
      <c r="AG62" s="190" t="s">
        <v>66</v>
      </c>
      <c r="AH62" s="190" t="s">
        <v>67</v>
      </c>
      <c r="AI62" s="190" t="s">
        <v>68</v>
      </c>
      <c r="AJ62" s="190" t="s">
        <v>69</v>
      </c>
      <c r="AK62" s="190" t="s">
        <v>70</v>
      </c>
      <c r="AL62" s="190" t="s">
        <v>71</v>
      </c>
    </row>
    <row r="63" spans="1:38" x14ac:dyDescent="0.35">
      <c r="A63" s="83" t="s">
        <v>262</v>
      </c>
      <c r="B63" s="84" t="s">
        <v>123</v>
      </c>
      <c r="C63" s="101"/>
      <c r="D63" s="102" t="s">
        <v>124</v>
      </c>
      <c r="E63" s="87"/>
      <c r="F63" s="87"/>
      <c r="G63" s="87"/>
      <c r="H63" s="87"/>
      <c r="I63" s="87"/>
      <c r="J63" s="87"/>
      <c r="K63" s="164">
        <v>29852.815687656403</v>
      </c>
      <c r="L63" s="164">
        <v>29937.431395053864</v>
      </c>
      <c r="M63" s="164">
        <v>29848.07676076889</v>
      </c>
      <c r="N63" s="164">
        <v>29848.076939582825</v>
      </c>
      <c r="O63" s="192">
        <v>29830.477118492126</v>
      </c>
      <c r="P63" s="192">
        <v>29787.153601646423</v>
      </c>
      <c r="Q63" s="192">
        <v>29757.453441619873</v>
      </c>
      <c r="R63" s="192">
        <v>29597.056329250336</v>
      </c>
      <c r="S63" s="192">
        <v>0</v>
      </c>
      <c r="T63" s="192">
        <v>0</v>
      </c>
      <c r="U63" s="192">
        <v>0</v>
      </c>
      <c r="V63" s="192">
        <v>0</v>
      </c>
      <c r="W63" s="192">
        <v>0</v>
      </c>
      <c r="X63" s="192">
        <v>0</v>
      </c>
      <c r="Y63" s="192">
        <v>0</v>
      </c>
      <c r="Z63" s="192">
        <v>0</v>
      </c>
      <c r="AA63" s="192">
        <v>0</v>
      </c>
      <c r="AB63" s="192">
        <v>0</v>
      </c>
      <c r="AC63" s="192">
        <v>0</v>
      </c>
      <c r="AD63" s="192">
        <v>0</v>
      </c>
      <c r="AE63" s="192">
        <v>0</v>
      </c>
      <c r="AF63" s="192">
        <v>0</v>
      </c>
      <c r="AG63" s="192">
        <v>0</v>
      </c>
      <c r="AH63" s="192">
        <v>0</v>
      </c>
      <c r="AI63" s="192">
        <v>0</v>
      </c>
      <c r="AJ63" s="192">
        <v>0</v>
      </c>
      <c r="AK63" s="192">
        <v>0</v>
      </c>
      <c r="AL63" s="192">
        <v>0</v>
      </c>
    </row>
    <row r="64" spans="1:38" x14ac:dyDescent="0.35">
      <c r="A64" s="83" t="s">
        <v>263</v>
      </c>
      <c r="B64" s="84" t="s">
        <v>126</v>
      </c>
      <c r="C64" s="101"/>
      <c r="D64" s="102" t="s">
        <v>124</v>
      </c>
      <c r="E64" s="87"/>
      <c r="F64" s="87"/>
      <c r="G64" s="87"/>
      <c r="H64" s="87"/>
      <c r="I64" s="87"/>
      <c r="J64" s="87"/>
      <c r="K64" s="164">
        <v>38483.679056167603</v>
      </c>
      <c r="L64" s="164">
        <v>36518.236398696899</v>
      </c>
      <c r="M64" s="164">
        <v>36914.565324783325</v>
      </c>
      <c r="N64" s="164">
        <v>35333.581924438477</v>
      </c>
      <c r="O64" s="192">
        <v>34358.282327651978</v>
      </c>
      <c r="P64" s="192">
        <v>34154.961347579956</v>
      </c>
      <c r="Q64" s="192">
        <v>33675.531625747681</v>
      </c>
      <c r="R64" s="192">
        <v>29738.853335380554</v>
      </c>
      <c r="S64" s="192">
        <v>0</v>
      </c>
      <c r="T64" s="192">
        <v>0</v>
      </c>
      <c r="U64" s="192">
        <v>0</v>
      </c>
      <c r="V64" s="192">
        <v>0</v>
      </c>
      <c r="W64" s="192">
        <v>0</v>
      </c>
      <c r="X64" s="192">
        <v>0</v>
      </c>
      <c r="Y64" s="192">
        <v>0</v>
      </c>
      <c r="Z64" s="192">
        <v>0</v>
      </c>
      <c r="AA64" s="192">
        <v>0</v>
      </c>
      <c r="AB64" s="192">
        <v>0</v>
      </c>
      <c r="AC64" s="192">
        <v>0</v>
      </c>
      <c r="AD64" s="192">
        <v>0</v>
      </c>
      <c r="AE64" s="192">
        <v>0</v>
      </c>
      <c r="AF64" s="192">
        <v>0</v>
      </c>
      <c r="AG64" s="192">
        <v>0</v>
      </c>
      <c r="AH64" s="192">
        <v>0</v>
      </c>
      <c r="AI64" s="192">
        <v>0</v>
      </c>
      <c r="AJ64" s="192">
        <v>0</v>
      </c>
      <c r="AK64" s="192">
        <v>0</v>
      </c>
      <c r="AL64" s="192">
        <v>0</v>
      </c>
    </row>
    <row r="65" spans="1:38" x14ac:dyDescent="0.35">
      <c r="A65" s="83" t="s">
        <v>264</v>
      </c>
      <c r="B65" s="84" t="s">
        <v>128</v>
      </c>
      <c r="C65" s="101"/>
      <c r="D65" s="102" t="s">
        <v>129</v>
      </c>
      <c r="E65" s="87"/>
      <c r="F65" s="87"/>
      <c r="G65" s="87"/>
      <c r="H65" s="87"/>
      <c r="I65" s="87"/>
      <c r="J65" s="87"/>
      <c r="K65" s="164">
        <v>5647.7699279785156</v>
      </c>
      <c r="L65" s="164">
        <v>0</v>
      </c>
      <c r="M65" s="164">
        <v>0</v>
      </c>
      <c r="N65" s="164">
        <v>0</v>
      </c>
      <c r="O65" s="192">
        <v>0</v>
      </c>
      <c r="P65" s="192">
        <v>0</v>
      </c>
      <c r="Q65" s="192">
        <v>0</v>
      </c>
      <c r="R65" s="192">
        <v>0</v>
      </c>
      <c r="S65" s="192">
        <v>0</v>
      </c>
      <c r="T65" s="192">
        <v>0</v>
      </c>
      <c r="U65" s="192">
        <v>0</v>
      </c>
      <c r="V65" s="192">
        <v>0</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row>
    <row r="66" spans="1:38" x14ac:dyDescent="0.35">
      <c r="A66" s="83" t="s">
        <v>265</v>
      </c>
      <c r="B66" s="84" t="s">
        <v>131</v>
      </c>
      <c r="C66" s="101"/>
      <c r="D66" s="102" t="s">
        <v>129</v>
      </c>
      <c r="E66" s="87"/>
      <c r="F66" s="87"/>
      <c r="G66" s="87"/>
      <c r="H66" s="87"/>
      <c r="I66" s="87"/>
      <c r="J66" s="87"/>
      <c r="K66" s="164">
        <v>9527.1266102790833</v>
      </c>
      <c r="L66" s="164">
        <v>9528.1656682491302</v>
      </c>
      <c r="M66" s="164">
        <v>9542.5968766212463</v>
      </c>
      <c r="N66" s="164">
        <v>9688.9866888523102</v>
      </c>
      <c r="O66" s="192">
        <v>9521.9405591487885</v>
      </c>
      <c r="P66" s="192">
        <v>9190.5307769775391</v>
      </c>
      <c r="Q66" s="192">
        <v>8805.7777881622314</v>
      </c>
      <c r="R66" s="192">
        <v>0</v>
      </c>
      <c r="S66" s="192">
        <v>0</v>
      </c>
      <c r="T66" s="192">
        <v>0</v>
      </c>
      <c r="U66" s="192">
        <v>0</v>
      </c>
      <c r="V66" s="192">
        <v>0</v>
      </c>
      <c r="W66" s="192">
        <v>0</v>
      </c>
      <c r="X66" s="192">
        <v>0</v>
      </c>
      <c r="Y66" s="192">
        <v>0</v>
      </c>
      <c r="Z66" s="192">
        <v>0</v>
      </c>
      <c r="AA66" s="192">
        <v>0</v>
      </c>
      <c r="AB66" s="192">
        <v>0</v>
      </c>
      <c r="AC66" s="192">
        <v>0</v>
      </c>
      <c r="AD66" s="192">
        <v>0</v>
      </c>
      <c r="AE66" s="192">
        <v>0</v>
      </c>
      <c r="AF66" s="192">
        <v>0</v>
      </c>
      <c r="AG66" s="192">
        <v>0</v>
      </c>
      <c r="AH66" s="192">
        <v>0</v>
      </c>
      <c r="AI66" s="192">
        <v>0</v>
      </c>
      <c r="AJ66" s="192">
        <v>0</v>
      </c>
      <c r="AK66" s="192">
        <v>0</v>
      </c>
      <c r="AL66" s="192">
        <v>0</v>
      </c>
    </row>
    <row r="67" spans="1:38" x14ac:dyDescent="0.35">
      <c r="A67" s="83" t="s">
        <v>266</v>
      </c>
      <c r="B67" s="84" t="s">
        <v>133</v>
      </c>
      <c r="C67" s="101"/>
      <c r="D67" s="102" t="s">
        <v>134</v>
      </c>
      <c r="E67" s="87"/>
      <c r="F67" s="87"/>
      <c r="G67" s="87"/>
      <c r="H67" s="87"/>
      <c r="I67" s="87"/>
      <c r="J67" s="87"/>
      <c r="K67" s="164">
        <v>15391.99036359787</v>
      </c>
      <c r="L67" s="164">
        <v>15431.230485439301</v>
      </c>
      <c r="M67" s="164">
        <v>15367.910265922546</v>
      </c>
      <c r="N67" s="164">
        <v>15391.640186309814</v>
      </c>
      <c r="O67" s="192">
        <v>15356.800377368927</v>
      </c>
      <c r="P67" s="192">
        <v>14822.490274906158</v>
      </c>
      <c r="Q67" s="192">
        <v>15132.71027803421</v>
      </c>
      <c r="R67" s="192">
        <v>14770.123243331909</v>
      </c>
      <c r="S67" s="192">
        <v>14986.668705940247</v>
      </c>
      <c r="T67" s="192">
        <v>15395.94042301178</v>
      </c>
      <c r="U67" s="192">
        <v>15214.743494987488</v>
      </c>
      <c r="V67" s="192">
        <v>15343.930184841156</v>
      </c>
      <c r="W67" s="192">
        <v>15392.250120639801</v>
      </c>
      <c r="X67" s="192">
        <v>15406.890213489532</v>
      </c>
      <c r="Y67" s="192">
        <v>15391.640186309814</v>
      </c>
      <c r="Z67" s="192">
        <v>15356.800377368927</v>
      </c>
      <c r="AA67" s="192">
        <v>15386.18016242981</v>
      </c>
      <c r="AB67" s="192">
        <v>15429.809987545013</v>
      </c>
      <c r="AC67" s="192">
        <v>15391.480445861816</v>
      </c>
      <c r="AD67" s="192">
        <v>0</v>
      </c>
      <c r="AE67" s="192">
        <v>0</v>
      </c>
      <c r="AF67" s="192">
        <v>0</v>
      </c>
      <c r="AG67" s="192">
        <v>0</v>
      </c>
      <c r="AH67" s="192">
        <v>0</v>
      </c>
      <c r="AI67" s="192">
        <v>0</v>
      </c>
      <c r="AJ67" s="192">
        <v>0</v>
      </c>
      <c r="AK67" s="192">
        <v>0</v>
      </c>
      <c r="AL67" s="192">
        <v>0</v>
      </c>
    </row>
    <row r="68" spans="1:38" x14ac:dyDescent="0.35">
      <c r="A68" s="83" t="s">
        <v>267</v>
      </c>
      <c r="B68" s="84" t="s">
        <v>135</v>
      </c>
      <c r="C68" s="101"/>
      <c r="D68" s="102" t="s">
        <v>134</v>
      </c>
      <c r="E68" s="87"/>
      <c r="F68" s="87"/>
      <c r="G68" s="87"/>
      <c r="H68" s="87"/>
      <c r="I68" s="87"/>
      <c r="J68" s="87"/>
      <c r="K68" s="164">
        <v>57442.639112472534</v>
      </c>
      <c r="L68" s="164">
        <v>57529.100656509399</v>
      </c>
      <c r="M68" s="164">
        <v>57512.711048126221</v>
      </c>
      <c r="N68" s="164">
        <v>57504.689931869507</v>
      </c>
      <c r="O68" s="192">
        <v>57467.541456222534</v>
      </c>
      <c r="P68" s="192">
        <v>55703.139305114746</v>
      </c>
      <c r="Q68" s="192">
        <v>56492.729187011719</v>
      </c>
      <c r="R68" s="192">
        <v>55144.578456878662</v>
      </c>
      <c r="S68" s="192">
        <v>56083.042621612549</v>
      </c>
      <c r="T68" s="192">
        <v>57563.431024551392</v>
      </c>
      <c r="U68" s="192">
        <v>56956.319093704224</v>
      </c>
      <c r="V68" s="192">
        <v>57333.849906921387</v>
      </c>
      <c r="W68" s="192">
        <v>57435.449600219727</v>
      </c>
      <c r="X68" s="192">
        <v>57606.361389160156</v>
      </c>
      <c r="Y68" s="192">
        <v>0</v>
      </c>
      <c r="Z68" s="192">
        <v>0</v>
      </c>
      <c r="AA68" s="192">
        <v>0</v>
      </c>
      <c r="AB68" s="192">
        <v>0</v>
      </c>
      <c r="AC68" s="192">
        <v>0</v>
      </c>
      <c r="AD68" s="192">
        <v>0</v>
      </c>
      <c r="AE68" s="192">
        <v>0</v>
      </c>
      <c r="AF68" s="192">
        <v>0</v>
      </c>
      <c r="AG68" s="192">
        <v>0</v>
      </c>
      <c r="AH68" s="192">
        <v>0</v>
      </c>
      <c r="AI68" s="192">
        <v>0</v>
      </c>
      <c r="AJ68" s="192">
        <v>0</v>
      </c>
      <c r="AK68" s="192">
        <v>0</v>
      </c>
      <c r="AL68" s="192">
        <v>0</v>
      </c>
    </row>
    <row r="69" spans="1:38" x14ac:dyDescent="0.35">
      <c r="A69" s="83" t="s">
        <v>268</v>
      </c>
      <c r="B69" s="84" t="s">
        <v>136</v>
      </c>
      <c r="C69" s="101"/>
      <c r="D69" s="102" t="s">
        <v>134</v>
      </c>
      <c r="E69" s="87"/>
      <c r="F69" s="87"/>
      <c r="G69" s="87"/>
      <c r="H69" s="87"/>
      <c r="I69" s="87"/>
      <c r="J69" s="87"/>
      <c r="K69" s="164">
        <v>7330.8303654193878</v>
      </c>
      <c r="L69" s="164">
        <v>7341.3402736186981</v>
      </c>
      <c r="M69" s="164">
        <v>7326.1101245880127</v>
      </c>
      <c r="N69" s="164">
        <v>7332.3602676391602</v>
      </c>
      <c r="O69" s="192">
        <v>7332.6602876186371</v>
      </c>
      <c r="P69" s="192">
        <v>7054.4003844261169</v>
      </c>
      <c r="Q69" s="192">
        <v>7224.5402634143829</v>
      </c>
      <c r="R69" s="192">
        <v>7041.2467420101166</v>
      </c>
      <c r="S69" s="192">
        <v>7148.2192277908325</v>
      </c>
      <c r="T69" s="192">
        <v>7344.9402451515198</v>
      </c>
      <c r="U69" s="192">
        <v>7248.8614916801453</v>
      </c>
      <c r="V69" s="192">
        <v>7182.7103197574615</v>
      </c>
      <c r="W69" s="192">
        <v>0</v>
      </c>
      <c r="X69" s="192">
        <v>0</v>
      </c>
      <c r="Y69" s="192">
        <v>0</v>
      </c>
      <c r="Z69" s="192">
        <v>0</v>
      </c>
      <c r="AA69" s="192">
        <v>0</v>
      </c>
      <c r="AB69" s="192">
        <v>0</v>
      </c>
      <c r="AC69" s="192">
        <v>0</v>
      </c>
      <c r="AD69" s="192">
        <v>0</v>
      </c>
      <c r="AE69" s="192">
        <v>0</v>
      </c>
      <c r="AF69" s="192">
        <v>0</v>
      </c>
      <c r="AG69" s="192">
        <v>0</v>
      </c>
      <c r="AH69" s="192">
        <v>0</v>
      </c>
      <c r="AI69" s="192">
        <v>0</v>
      </c>
      <c r="AJ69" s="192">
        <v>0</v>
      </c>
      <c r="AK69" s="192">
        <v>0</v>
      </c>
      <c r="AL69" s="192">
        <v>0</v>
      </c>
    </row>
    <row r="70" spans="1:38" x14ac:dyDescent="0.35">
      <c r="A70" s="83" t="s">
        <v>269</v>
      </c>
      <c r="B70" s="84" t="s">
        <v>137</v>
      </c>
      <c r="C70" s="101"/>
      <c r="D70" s="102" t="s">
        <v>134</v>
      </c>
      <c r="E70" s="87"/>
      <c r="F70" s="87"/>
      <c r="G70" s="87"/>
      <c r="H70" s="87"/>
      <c r="I70" s="87"/>
      <c r="J70" s="87"/>
      <c r="K70" s="164">
        <v>15392.710745334625</v>
      </c>
      <c r="L70" s="164">
        <v>15431.950926780701</v>
      </c>
      <c r="M70" s="164">
        <v>15368.640542030334</v>
      </c>
      <c r="N70" s="164">
        <v>15392.360389232635</v>
      </c>
      <c r="O70" s="192">
        <v>15357.520461082458</v>
      </c>
      <c r="P70" s="192">
        <v>14823.190748691559</v>
      </c>
      <c r="Q70" s="192">
        <v>15133.420646190643</v>
      </c>
      <c r="R70" s="192">
        <v>14770.823895931244</v>
      </c>
      <c r="S70" s="192">
        <v>14987.368941307068</v>
      </c>
      <c r="T70" s="192">
        <v>15396.660506725311</v>
      </c>
      <c r="U70" s="192">
        <v>15215.443670749664</v>
      </c>
      <c r="V70" s="192">
        <v>15344.640672206879</v>
      </c>
      <c r="W70" s="192">
        <v>15392.970502376556</v>
      </c>
      <c r="X70" s="192">
        <v>15407.620668411255</v>
      </c>
      <c r="Y70" s="192">
        <v>15392.360389232635</v>
      </c>
      <c r="Z70" s="192">
        <v>15357.520461082458</v>
      </c>
      <c r="AA70" s="192">
        <v>15386.90048456192</v>
      </c>
      <c r="AB70" s="192">
        <v>15430.530488491058</v>
      </c>
      <c r="AC70" s="192">
        <v>15392.201066017151</v>
      </c>
      <c r="AD70" s="192">
        <v>0</v>
      </c>
      <c r="AE70" s="192">
        <v>0</v>
      </c>
      <c r="AF70" s="192">
        <v>0</v>
      </c>
      <c r="AG70" s="192">
        <v>0</v>
      </c>
      <c r="AH70" s="192">
        <v>0</v>
      </c>
      <c r="AI70" s="192">
        <v>0</v>
      </c>
      <c r="AJ70" s="192">
        <v>0</v>
      </c>
      <c r="AK70" s="192">
        <v>0</v>
      </c>
      <c r="AL70" s="192">
        <v>0</v>
      </c>
    </row>
    <row r="71" spans="1:38" x14ac:dyDescent="0.35">
      <c r="A71" s="83" t="s">
        <v>270</v>
      </c>
      <c r="B71" s="84" t="s">
        <v>138</v>
      </c>
      <c r="C71" s="101"/>
      <c r="D71" s="102" t="s">
        <v>134</v>
      </c>
      <c r="E71" s="87"/>
      <c r="F71" s="87"/>
      <c r="G71" s="87"/>
      <c r="H71" s="87"/>
      <c r="I71" s="87"/>
      <c r="J71" s="87"/>
      <c r="K71" s="164">
        <v>1316.9755861163139</v>
      </c>
      <c r="L71" s="164">
        <v>1322.5010707974434</v>
      </c>
      <c r="M71" s="164">
        <v>1317.4156844615936</v>
      </c>
      <c r="N71" s="164">
        <v>1327.3936212062836</v>
      </c>
      <c r="O71" s="192">
        <v>1317.463330924511</v>
      </c>
      <c r="P71" s="192">
        <v>1259.4236582517624</v>
      </c>
      <c r="Q71" s="192">
        <v>1297.0614805817604</v>
      </c>
      <c r="R71" s="192">
        <v>1271.7951387166977</v>
      </c>
      <c r="S71" s="192">
        <v>500.99941343069077</v>
      </c>
      <c r="T71" s="192">
        <v>0</v>
      </c>
      <c r="U71" s="192">
        <v>0</v>
      </c>
      <c r="V71" s="192">
        <v>0</v>
      </c>
      <c r="W71" s="192">
        <v>0</v>
      </c>
      <c r="X71" s="192">
        <v>0</v>
      </c>
      <c r="Y71" s="192">
        <v>0</v>
      </c>
      <c r="Z71" s="192">
        <v>0</v>
      </c>
      <c r="AA71" s="192">
        <v>0</v>
      </c>
      <c r="AB71" s="192">
        <v>0</v>
      </c>
      <c r="AC71" s="192">
        <v>0</v>
      </c>
      <c r="AD71" s="192">
        <v>0</v>
      </c>
      <c r="AE71" s="192">
        <v>0</v>
      </c>
      <c r="AF71" s="192">
        <v>0</v>
      </c>
      <c r="AG71" s="192">
        <v>0</v>
      </c>
      <c r="AH71" s="192">
        <v>0</v>
      </c>
      <c r="AI71" s="192">
        <v>0</v>
      </c>
      <c r="AJ71" s="192">
        <v>0</v>
      </c>
      <c r="AK71" s="192">
        <v>0</v>
      </c>
      <c r="AL71" s="192">
        <v>0</v>
      </c>
    </row>
    <row r="72" spans="1:38" x14ac:dyDescent="0.35">
      <c r="A72" s="83" t="s">
        <v>271</v>
      </c>
      <c r="B72" s="84" t="s">
        <v>139</v>
      </c>
      <c r="C72" s="101"/>
      <c r="D72" s="102" t="s">
        <v>140</v>
      </c>
      <c r="E72" s="87"/>
      <c r="F72" s="87"/>
      <c r="G72" s="87"/>
      <c r="H72" s="87"/>
      <c r="I72" s="87"/>
      <c r="J72" s="87"/>
      <c r="K72" s="164">
        <v>0</v>
      </c>
      <c r="L72" s="164">
        <v>0</v>
      </c>
      <c r="M72" s="164">
        <v>0</v>
      </c>
      <c r="N72" s="164">
        <v>0</v>
      </c>
      <c r="O72" s="192">
        <v>72375.104427337646</v>
      </c>
      <c r="P72" s="192">
        <v>71515.856742858887</v>
      </c>
      <c r="Q72" s="192">
        <v>71970.266819000244</v>
      </c>
      <c r="R72" s="192">
        <v>71244.073867797852</v>
      </c>
      <c r="S72" s="192">
        <v>71284.722328186035</v>
      </c>
      <c r="T72" s="192">
        <v>72507.297039031982</v>
      </c>
      <c r="U72" s="192">
        <v>71813.429832458496</v>
      </c>
      <c r="V72" s="192">
        <v>72309.009075164795</v>
      </c>
      <c r="W72" s="192">
        <v>72375.104427337646</v>
      </c>
      <c r="X72" s="192">
        <v>72573.392391204834</v>
      </c>
      <c r="Y72" s="192">
        <v>159344.35081481934</v>
      </c>
      <c r="Z72" s="192">
        <v>159344.35081481934</v>
      </c>
      <c r="AA72" s="192">
        <v>159344.35081481934</v>
      </c>
      <c r="AB72" s="192">
        <v>159780.91049194336</v>
      </c>
      <c r="AC72" s="192">
        <v>159344.35081481934</v>
      </c>
      <c r="AD72" s="192">
        <v>0</v>
      </c>
      <c r="AE72" s="192">
        <v>0</v>
      </c>
      <c r="AF72" s="192">
        <v>0</v>
      </c>
      <c r="AG72" s="192">
        <v>0</v>
      </c>
      <c r="AH72" s="192">
        <v>0</v>
      </c>
      <c r="AI72" s="192">
        <v>0</v>
      </c>
      <c r="AJ72" s="192">
        <v>0</v>
      </c>
      <c r="AK72" s="192">
        <v>0</v>
      </c>
      <c r="AL72" s="192">
        <v>0</v>
      </c>
    </row>
    <row r="73" spans="1:38" x14ac:dyDescent="0.35">
      <c r="A73" s="83" t="s">
        <v>272</v>
      </c>
      <c r="B73" s="84" t="s">
        <v>141</v>
      </c>
      <c r="C73" s="101"/>
      <c r="D73" s="102" t="s">
        <v>140</v>
      </c>
      <c r="E73" s="87"/>
      <c r="F73" s="87"/>
      <c r="G73" s="87"/>
      <c r="H73" s="87"/>
      <c r="I73" s="87"/>
      <c r="J73" s="87"/>
      <c r="K73" s="164">
        <v>0</v>
      </c>
      <c r="L73" s="164">
        <v>0</v>
      </c>
      <c r="M73" s="164">
        <v>0</v>
      </c>
      <c r="N73" s="164">
        <v>0</v>
      </c>
      <c r="O73" s="192">
        <v>194910.00747680664</v>
      </c>
      <c r="P73" s="192">
        <v>192596.00734710693</v>
      </c>
      <c r="Q73" s="192">
        <v>193819.75650787354</v>
      </c>
      <c r="R73" s="192">
        <v>191864.08233642578</v>
      </c>
      <c r="S73" s="192">
        <v>191973.55175018311</v>
      </c>
      <c r="T73" s="192">
        <v>195266.00742340088</v>
      </c>
      <c r="U73" s="192">
        <v>193397.38750457764</v>
      </c>
      <c r="V73" s="192">
        <v>194732.00702667236</v>
      </c>
      <c r="W73" s="192">
        <v>194910.00747680664</v>
      </c>
      <c r="X73" s="192">
        <v>195444.00787353516</v>
      </c>
      <c r="Y73" s="192">
        <v>194910.00747680664</v>
      </c>
      <c r="Z73" s="192">
        <v>194910.00747680664</v>
      </c>
      <c r="AA73" s="192">
        <v>194910.00747680664</v>
      </c>
      <c r="AB73" s="192">
        <v>195444.00787353516</v>
      </c>
      <c r="AC73" s="192">
        <v>194910.00747680664</v>
      </c>
      <c r="AD73" s="192">
        <v>0</v>
      </c>
      <c r="AE73" s="192">
        <v>0</v>
      </c>
      <c r="AF73" s="192">
        <v>0</v>
      </c>
      <c r="AG73" s="192">
        <v>0</v>
      </c>
      <c r="AH73" s="192">
        <v>0</v>
      </c>
      <c r="AI73" s="192">
        <v>0</v>
      </c>
      <c r="AJ73" s="192">
        <v>0</v>
      </c>
      <c r="AK73" s="192">
        <v>0</v>
      </c>
      <c r="AL73" s="192">
        <v>0</v>
      </c>
    </row>
    <row r="74" spans="1:38" ht="16" thickBot="1" x14ac:dyDescent="0.4">
      <c r="A74" s="83" t="s">
        <v>273</v>
      </c>
      <c r="B74" s="84" t="s">
        <v>142</v>
      </c>
      <c r="C74" s="101"/>
      <c r="D74" s="102" t="s">
        <v>134</v>
      </c>
      <c r="E74" s="87"/>
      <c r="F74" s="87"/>
      <c r="G74" s="87"/>
      <c r="H74" s="87"/>
      <c r="I74" s="87"/>
      <c r="J74" s="87"/>
      <c r="K74" s="164">
        <v>0</v>
      </c>
      <c r="L74" s="164">
        <v>0</v>
      </c>
      <c r="M74" s="164">
        <v>0</v>
      </c>
      <c r="N74" s="164">
        <v>0</v>
      </c>
      <c r="O74" s="192">
        <v>110743.19505691528</v>
      </c>
      <c r="P74" s="192">
        <v>106046.28753662109</v>
      </c>
      <c r="Q74" s="192">
        <v>109015.62595367432</v>
      </c>
      <c r="R74" s="192">
        <v>106519.40584182739</v>
      </c>
      <c r="S74" s="192">
        <v>107975.1672744751</v>
      </c>
      <c r="T74" s="192">
        <v>111616.83368682861</v>
      </c>
      <c r="U74" s="192">
        <v>109570.81413269043</v>
      </c>
      <c r="V74" s="192">
        <v>110404.53624725342</v>
      </c>
      <c r="W74" s="192">
        <v>110880.23471832275</v>
      </c>
      <c r="X74" s="192">
        <v>110995.37229537964</v>
      </c>
      <c r="Y74" s="192">
        <v>111517.76218414307</v>
      </c>
      <c r="Z74" s="192">
        <v>110743.19505691528</v>
      </c>
      <c r="AA74" s="192">
        <v>110765.34843444824</v>
      </c>
      <c r="AB74" s="192">
        <v>110941.37048721313</v>
      </c>
      <c r="AC74" s="192">
        <v>110899.91188049316</v>
      </c>
      <c r="AD74" s="192">
        <v>110739.47429656982</v>
      </c>
      <c r="AE74" s="192">
        <v>111517.76218414307</v>
      </c>
      <c r="AF74" s="192">
        <v>110864.5339012146</v>
      </c>
      <c r="AG74" s="192">
        <v>110705.14297485352</v>
      </c>
      <c r="AH74" s="192">
        <v>110880.23471832275</v>
      </c>
      <c r="AI74" s="192">
        <v>0</v>
      </c>
      <c r="AJ74" s="192">
        <v>0</v>
      </c>
      <c r="AK74" s="192">
        <v>0</v>
      </c>
      <c r="AL74" s="192">
        <v>0</v>
      </c>
    </row>
    <row r="75" spans="1:38" ht="16" thickBot="1" x14ac:dyDescent="0.4">
      <c r="A75" s="83" t="s">
        <v>274</v>
      </c>
      <c r="B75" s="232" t="s">
        <v>275</v>
      </c>
      <c r="C75" s="233"/>
      <c r="D75" s="234"/>
      <c r="E75" s="154">
        <f t="shared" ref="E75:AL75" si="3">SUM(E57:E57,E63:E74, E77)</f>
        <v>0</v>
      </c>
      <c r="F75" s="154">
        <f t="shared" si="3"/>
        <v>0</v>
      </c>
      <c r="G75" s="154">
        <f t="shared" si="3"/>
        <v>0</v>
      </c>
      <c r="H75" s="154">
        <f t="shared" si="3"/>
        <v>0</v>
      </c>
      <c r="I75" s="154">
        <f t="shared" si="3"/>
        <v>0</v>
      </c>
      <c r="J75" s="154">
        <f t="shared" si="3"/>
        <v>0</v>
      </c>
      <c r="K75" s="65">
        <f t="shared" si="3"/>
        <v>180386.53745502234</v>
      </c>
      <c r="L75" s="65">
        <f t="shared" si="3"/>
        <v>173039.95687514544</v>
      </c>
      <c r="M75" s="65">
        <f t="shared" si="3"/>
        <v>173198.02662730217</v>
      </c>
      <c r="N75" s="65">
        <f t="shared" si="3"/>
        <v>171819.08994913101</v>
      </c>
      <c r="O75" s="65">
        <f t="shared" si="3"/>
        <v>548570.99287956953</v>
      </c>
      <c r="P75" s="65">
        <f t="shared" si="3"/>
        <v>536953.44172418118</v>
      </c>
      <c r="Q75" s="65">
        <f t="shared" si="3"/>
        <v>542324.8739913106</v>
      </c>
      <c r="R75" s="65">
        <f t="shared" si="3"/>
        <v>521962.03918755054</v>
      </c>
      <c r="S75" s="65">
        <f t="shared" si="3"/>
        <v>464939.74026292562</v>
      </c>
      <c r="T75" s="65">
        <f t="shared" si="3"/>
        <v>475091.11034870148</v>
      </c>
      <c r="U75" s="65">
        <f t="shared" si="3"/>
        <v>469416.99922084808</v>
      </c>
      <c r="V75" s="65">
        <f t="shared" si="3"/>
        <v>472650.68343281746</v>
      </c>
      <c r="W75" s="65">
        <f t="shared" si="3"/>
        <v>466386.01684570313</v>
      </c>
      <c r="X75" s="65">
        <f t="shared" si="3"/>
        <v>467433.64483118057</v>
      </c>
      <c r="Y75" s="65">
        <f t="shared" si="3"/>
        <v>496556.12105131149</v>
      </c>
      <c r="Z75" s="65">
        <f t="shared" si="3"/>
        <v>495711.87418699265</v>
      </c>
      <c r="AA75" s="65">
        <f t="shared" si="3"/>
        <v>495792.78737306595</v>
      </c>
      <c r="AB75" s="65">
        <f t="shared" si="3"/>
        <v>497026.62932872772</v>
      </c>
      <c r="AC75" s="65">
        <f t="shared" si="3"/>
        <v>495937.95168399811</v>
      </c>
      <c r="AD75" s="65">
        <f t="shared" si="3"/>
        <v>110739.47429656982</v>
      </c>
      <c r="AE75" s="65">
        <f t="shared" si="3"/>
        <v>111517.76218414307</v>
      </c>
      <c r="AF75" s="65">
        <f t="shared" si="3"/>
        <v>110864.5339012146</v>
      </c>
      <c r="AG75" s="65">
        <f t="shared" si="3"/>
        <v>110705.14297485352</v>
      </c>
      <c r="AH75" s="65">
        <f t="shared" si="3"/>
        <v>110880.23471832275</v>
      </c>
      <c r="AI75" s="65">
        <f t="shared" si="3"/>
        <v>0</v>
      </c>
      <c r="AJ75" s="65">
        <f t="shared" si="3"/>
        <v>0</v>
      </c>
      <c r="AK75" s="65">
        <f t="shared" si="3"/>
        <v>0</v>
      </c>
      <c r="AL75" s="65">
        <f t="shared" si="3"/>
        <v>0</v>
      </c>
    </row>
    <row r="76" spans="1:38" ht="16" thickBot="1" x14ac:dyDescent="0.4">
      <c r="A76" s="83"/>
      <c r="B76" s="236"/>
      <c r="C76" s="78"/>
      <c r="D76" s="36"/>
      <c r="E76" s="79"/>
      <c r="F76" s="79"/>
      <c r="G76" s="79"/>
      <c r="H76" s="79"/>
      <c r="I76" s="79"/>
      <c r="J76" s="79"/>
      <c r="K76" s="188"/>
      <c r="L76" s="188"/>
      <c r="M76" s="188"/>
      <c r="N76" s="188"/>
      <c r="O76" s="188"/>
      <c r="P76" s="188"/>
      <c r="Q76" s="188"/>
      <c r="R76" s="188"/>
      <c r="S76" s="237"/>
      <c r="T76" s="237"/>
      <c r="U76" s="237"/>
      <c r="V76" s="237"/>
      <c r="W76" s="237"/>
      <c r="X76" s="237"/>
      <c r="Y76" s="237"/>
      <c r="Z76" s="237"/>
      <c r="AA76" s="237"/>
      <c r="AB76" s="237"/>
      <c r="AC76" s="237"/>
      <c r="AD76" s="237"/>
      <c r="AE76" s="237"/>
      <c r="AF76" s="237"/>
      <c r="AG76" s="237"/>
      <c r="AH76" s="237"/>
      <c r="AI76" s="237"/>
      <c r="AJ76" s="237"/>
      <c r="AK76" s="237"/>
      <c r="AL76" s="237"/>
    </row>
    <row r="77" spans="1:38" ht="16" thickBot="1" x14ac:dyDescent="0.4">
      <c r="A77" s="83" t="s">
        <v>273</v>
      </c>
      <c r="B77" s="232" t="s">
        <v>276</v>
      </c>
      <c r="C77" s="238"/>
      <c r="D77" s="239"/>
      <c r="E77" s="154">
        <v>0</v>
      </c>
      <c r="F77" s="154">
        <v>0</v>
      </c>
      <c r="G77" s="154">
        <v>0</v>
      </c>
      <c r="H77" s="154">
        <v>0</v>
      </c>
      <c r="I77" s="154">
        <v>0</v>
      </c>
      <c r="J77" s="154">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row>
    <row r="78" spans="1:38" x14ac:dyDescent="0.35">
      <c r="A78" s="83"/>
      <c r="B78" s="236"/>
      <c r="C78" s="78"/>
      <c r="D78" s="36"/>
      <c r="E78" s="79"/>
      <c r="F78" s="79"/>
      <c r="G78" s="79"/>
      <c r="H78" s="79"/>
      <c r="I78" s="79"/>
      <c r="J78" s="79"/>
      <c r="K78" s="188"/>
      <c r="L78" s="188"/>
      <c r="M78" s="188"/>
      <c r="N78" s="188"/>
      <c r="O78" s="188"/>
      <c r="P78" s="188"/>
      <c r="Q78" s="188"/>
      <c r="R78" s="188"/>
      <c r="S78" s="237"/>
      <c r="T78" s="237"/>
      <c r="U78" s="237"/>
      <c r="V78" s="237"/>
      <c r="W78" s="237"/>
      <c r="X78" s="237"/>
      <c r="Y78" s="237"/>
      <c r="Z78" s="237"/>
      <c r="AA78" s="237"/>
      <c r="AB78" s="237"/>
      <c r="AC78" s="237"/>
      <c r="AD78" s="237"/>
      <c r="AE78" s="237"/>
      <c r="AF78" s="237"/>
      <c r="AG78" s="237"/>
      <c r="AH78" s="237"/>
      <c r="AI78" s="237"/>
      <c r="AJ78" s="237"/>
      <c r="AK78" s="237"/>
      <c r="AL78" s="237"/>
    </row>
    <row r="79" spans="1:38" x14ac:dyDescent="0.35">
      <c r="A79" s="83"/>
      <c r="B79" s="241"/>
      <c r="C79" s="242"/>
      <c r="D79" s="243"/>
      <c r="E79" s="244"/>
      <c r="F79" s="244"/>
      <c r="G79" s="244"/>
      <c r="H79" s="244"/>
      <c r="I79" s="244"/>
      <c r="J79" s="244"/>
      <c r="K79" s="245"/>
      <c r="L79" s="245"/>
      <c r="M79" s="245"/>
      <c r="N79" s="245"/>
      <c r="O79" s="245"/>
      <c r="P79" s="245"/>
      <c r="Q79" s="245"/>
      <c r="R79" s="245"/>
      <c r="S79" s="246"/>
      <c r="T79" s="246"/>
      <c r="U79" s="246"/>
      <c r="V79" s="246"/>
      <c r="W79" s="246"/>
      <c r="X79" s="246"/>
      <c r="Y79" s="246"/>
      <c r="Z79" s="246"/>
      <c r="AA79" s="246"/>
      <c r="AB79" s="246"/>
      <c r="AC79" s="246"/>
      <c r="AD79" s="246"/>
      <c r="AE79" s="246"/>
      <c r="AF79" s="246"/>
      <c r="AG79" s="246"/>
      <c r="AH79" s="246"/>
      <c r="AI79" s="246"/>
      <c r="AJ79" s="246"/>
      <c r="AK79" s="246"/>
      <c r="AL79" s="246"/>
    </row>
    <row r="80" spans="1:38" ht="15" customHeight="1" x14ac:dyDescent="0.35">
      <c r="A80" s="83">
        <v>14</v>
      </c>
      <c r="B80" s="247" t="s">
        <v>277</v>
      </c>
      <c r="C80" s="248"/>
      <c r="D80" s="249"/>
      <c r="E80" s="154">
        <f t="shared" ref="E80:AL80" si="4">E75+E53</f>
        <v>0</v>
      </c>
      <c r="F80" s="154">
        <f t="shared" si="4"/>
        <v>0</v>
      </c>
      <c r="G80" s="154">
        <f t="shared" si="4"/>
        <v>0</v>
      </c>
      <c r="H80" s="154">
        <f t="shared" si="4"/>
        <v>0</v>
      </c>
      <c r="I80" s="154">
        <f t="shared" si="4"/>
        <v>0</v>
      </c>
      <c r="J80" s="154">
        <f t="shared" ref="J80" si="5">SUM(J66:J70,J74:J79)</f>
        <v>0</v>
      </c>
      <c r="K80" s="251">
        <f t="shared" si="4"/>
        <v>796486.48580163717</v>
      </c>
      <c r="L80" s="251">
        <f t="shared" si="4"/>
        <v>831798.44627529383</v>
      </c>
      <c r="M80" s="251">
        <f t="shared" si="4"/>
        <v>749640.74584841728</v>
      </c>
      <c r="N80" s="251">
        <f t="shared" si="4"/>
        <v>820639.36807215214</v>
      </c>
      <c r="O80" s="251">
        <f t="shared" si="4"/>
        <v>1017291.5701791644</v>
      </c>
      <c r="P80" s="251">
        <f t="shared" si="4"/>
        <v>878858.1008464098</v>
      </c>
      <c r="Q80" s="251">
        <f t="shared" si="4"/>
        <v>872287.21130639315</v>
      </c>
      <c r="R80" s="251">
        <f t="shared" si="4"/>
        <v>834102.35418379307</v>
      </c>
      <c r="S80" s="252">
        <f t="shared" si="4"/>
        <v>771824.79514926672</v>
      </c>
      <c r="T80" s="251">
        <f t="shared" si="4"/>
        <v>776326.37649774551</v>
      </c>
      <c r="U80" s="251">
        <f t="shared" si="4"/>
        <v>769065.53798913956</v>
      </c>
      <c r="V80" s="251">
        <f t="shared" si="4"/>
        <v>765768.77778768539</v>
      </c>
      <c r="W80" s="251">
        <f t="shared" si="4"/>
        <v>741116.23156070709</v>
      </c>
      <c r="X80" s="251">
        <f t="shared" si="4"/>
        <v>691458.62007141113</v>
      </c>
      <c r="Y80" s="251">
        <f t="shared" si="4"/>
        <v>684281.68818354607</v>
      </c>
      <c r="Z80" s="251">
        <f t="shared" si="4"/>
        <v>691386.56559586525</v>
      </c>
      <c r="AA80" s="251">
        <f t="shared" si="4"/>
        <v>686410.12418270111</v>
      </c>
      <c r="AB80" s="251">
        <f t="shared" si="4"/>
        <v>695742.7451312542</v>
      </c>
      <c r="AC80" s="251">
        <f t="shared" si="4"/>
        <v>689231.21845722198</v>
      </c>
      <c r="AD80" s="251">
        <f t="shared" si="4"/>
        <v>301621.21811509132</v>
      </c>
      <c r="AE80" s="251">
        <f t="shared" si="4"/>
        <v>290731.83855414391</v>
      </c>
      <c r="AF80" s="251">
        <f t="shared" si="4"/>
        <v>278463.79399299622</v>
      </c>
      <c r="AG80" s="251">
        <f t="shared" si="4"/>
        <v>234097.80296683311</v>
      </c>
      <c r="AH80" s="251">
        <f t="shared" si="4"/>
        <v>187023.98101985455</v>
      </c>
      <c r="AI80" s="251">
        <f t="shared" si="4"/>
        <v>59978.017091751099</v>
      </c>
      <c r="AJ80" s="251">
        <f t="shared" si="4"/>
        <v>43282.622814178467</v>
      </c>
      <c r="AK80" s="251">
        <f t="shared" si="4"/>
        <v>43178.862810134888</v>
      </c>
      <c r="AL80" s="251">
        <f t="shared" si="4"/>
        <v>43158.142328262329</v>
      </c>
    </row>
    <row r="81" spans="1:38" ht="15" customHeight="1" x14ac:dyDescent="0.35">
      <c r="A81" s="83"/>
      <c r="B81" s="12"/>
      <c r="C81" s="141"/>
      <c r="D81" s="8"/>
      <c r="E81" s="79"/>
      <c r="F81" s="79"/>
      <c r="G81" s="79"/>
      <c r="H81" s="79"/>
      <c r="I81" s="79"/>
      <c r="J81" s="79"/>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row>
    <row r="82" spans="1:38" x14ac:dyDescent="0.35">
      <c r="A82" s="83"/>
      <c r="B82" s="8"/>
      <c r="D82" s="8"/>
      <c r="E82" s="79"/>
      <c r="F82" s="79"/>
      <c r="G82" s="79"/>
      <c r="H82" s="79"/>
      <c r="I82" s="79"/>
      <c r="J82" s="79"/>
      <c r="K82" s="188"/>
      <c r="L82" s="188"/>
      <c r="M82" s="188"/>
      <c r="N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row>
    <row r="83" spans="1:38" ht="15" customHeight="1" x14ac:dyDescent="0.35">
      <c r="A83" s="83"/>
      <c r="B83" s="12"/>
      <c r="C83" s="141"/>
      <c r="D83" s="8"/>
      <c r="E83" s="79"/>
      <c r="F83" s="79"/>
      <c r="G83" s="79"/>
      <c r="H83" s="79"/>
      <c r="I83" s="79"/>
      <c r="J83" s="79"/>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row>
    <row r="84" spans="1:38" ht="15" customHeight="1" x14ac:dyDescent="0.35">
      <c r="A84" s="83"/>
      <c r="B84" s="12"/>
      <c r="C84" s="141"/>
      <c r="D84" s="8"/>
      <c r="E84" s="79"/>
      <c r="F84" s="79"/>
      <c r="G84" s="79"/>
      <c r="H84" s="79"/>
      <c r="I84" s="79"/>
      <c r="J84" s="79"/>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row>
    <row r="85" spans="1:38" ht="15" customHeight="1" x14ac:dyDescent="0.35">
      <c r="A85" s="83"/>
      <c r="B85" s="12"/>
      <c r="C85" s="141"/>
      <c r="D85" s="8"/>
      <c r="E85" s="79"/>
      <c r="F85" s="79"/>
      <c r="G85" s="79"/>
      <c r="H85" s="79"/>
      <c r="I85" s="79"/>
      <c r="J85" s="79"/>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1:38" ht="15" customHeight="1" x14ac:dyDescent="0.35">
      <c r="A86" s="83"/>
      <c r="B86" s="12"/>
      <c r="C86" s="141"/>
      <c r="D86" s="8"/>
      <c r="E86" s="79"/>
      <c r="F86" s="79"/>
      <c r="G86" s="79"/>
      <c r="H86" s="79"/>
      <c r="I86" s="79"/>
      <c r="J86" s="79"/>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row r="87" spans="1:38" ht="15" customHeight="1" x14ac:dyDescent="0.45">
      <c r="A87" s="83"/>
      <c r="B87" s="51" t="s">
        <v>145</v>
      </c>
      <c r="D87" s="8"/>
      <c r="E87" s="142"/>
      <c r="F87" s="142"/>
      <c r="G87" s="142"/>
      <c r="H87" s="142"/>
      <c r="I87" s="142"/>
      <c r="J87" s="142"/>
      <c r="K87" s="253"/>
      <c r="L87" s="253"/>
      <c r="M87" s="253"/>
      <c r="N87" s="253"/>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row>
    <row r="88" spans="1:38" ht="15" customHeight="1" x14ac:dyDescent="0.35">
      <c r="A88" s="83"/>
      <c r="B88" s="36" t="s">
        <v>146</v>
      </c>
      <c r="C88" s="78"/>
      <c r="D88" s="8"/>
      <c r="E88" s="142"/>
      <c r="F88" s="142"/>
      <c r="G88" s="142"/>
      <c r="H88" s="142"/>
      <c r="I88" s="142"/>
      <c r="J88" s="142"/>
      <c r="K88" s="253"/>
      <c r="L88" s="253"/>
      <c r="M88" s="253"/>
      <c r="N88" s="253"/>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row>
    <row r="89" spans="1:38" x14ac:dyDescent="0.35">
      <c r="A89" s="83"/>
      <c r="B89" s="8" t="s">
        <v>147</v>
      </c>
      <c r="C89" s="78"/>
      <c r="D89" s="81" t="s">
        <v>88</v>
      </c>
      <c r="E89" s="53" t="s">
        <v>200</v>
      </c>
      <c r="F89" s="53" t="s">
        <v>201</v>
      </c>
      <c r="G89" s="53" t="s">
        <v>148</v>
      </c>
      <c r="H89" s="53" t="s">
        <v>41</v>
      </c>
      <c r="I89" s="53" t="s">
        <v>42</v>
      </c>
      <c r="J89" s="53" t="s">
        <v>43</v>
      </c>
      <c r="K89" s="190" t="s">
        <v>44</v>
      </c>
      <c r="L89" s="190" t="s">
        <v>45</v>
      </c>
      <c r="M89" s="190" t="s">
        <v>46</v>
      </c>
      <c r="N89" s="190" t="s">
        <v>47</v>
      </c>
      <c r="O89" s="190" t="s">
        <v>48</v>
      </c>
      <c r="P89" s="190" t="s">
        <v>49</v>
      </c>
      <c r="Q89" s="190" t="s">
        <v>50</v>
      </c>
      <c r="R89" s="190" t="s">
        <v>51</v>
      </c>
      <c r="S89" s="191" t="s">
        <v>52</v>
      </c>
      <c r="T89" s="190" t="s">
        <v>53</v>
      </c>
      <c r="U89" s="190" t="s">
        <v>54</v>
      </c>
      <c r="V89" s="190" t="s">
        <v>55</v>
      </c>
      <c r="W89" s="190" t="s">
        <v>56</v>
      </c>
      <c r="X89" s="190" t="s">
        <v>57</v>
      </c>
      <c r="Y89" s="190" t="s">
        <v>58</v>
      </c>
      <c r="Z89" s="190" t="s">
        <v>59</v>
      </c>
      <c r="AA89" s="190" t="s">
        <v>60</v>
      </c>
      <c r="AB89" s="190" t="s">
        <v>61</v>
      </c>
      <c r="AC89" s="190" t="s">
        <v>62</v>
      </c>
      <c r="AD89" s="190" t="s">
        <v>63</v>
      </c>
      <c r="AE89" s="190" t="s">
        <v>64</v>
      </c>
      <c r="AF89" s="190" t="s">
        <v>65</v>
      </c>
      <c r="AG89" s="190" t="s">
        <v>66</v>
      </c>
      <c r="AH89" s="190" t="s">
        <v>67</v>
      </c>
      <c r="AI89" s="190" t="s">
        <v>68</v>
      </c>
      <c r="AJ89" s="190" t="s">
        <v>69</v>
      </c>
      <c r="AK89" s="190" t="s">
        <v>70</v>
      </c>
      <c r="AL89" s="190" t="s">
        <v>71</v>
      </c>
    </row>
    <row r="90" spans="1:38" x14ac:dyDescent="0.35">
      <c r="A90" s="83" t="s">
        <v>171</v>
      </c>
      <c r="B90" s="84" t="s">
        <v>150</v>
      </c>
      <c r="C90" s="143"/>
      <c r="D90" s="102" t="s">
        <v>116</v>
      </c>
      <c r="E90" s="103"/>
      <c r="F90" s="103"/>
      <c r="G90" s="103"/>
      <c r="H90" s="103"/>
      <c r="I90" s="103"/>
      <c r="J90" s="103"/>
      <c r="K90" s="164">
        <v>0</v>
      </c>
      <c r="L90" s="216">
        <v>0</v>
      </c>
      <c r="M90" s="216">
        <v>0</v>
      </c>
      <c r="N90" s="254">
        <v>0</v>
      </c>
      <c r="O90" s="218">
        <v>0</v>
      </c>
      <c r="P90" s="218">
        <v>0</v>
      </c>
      <c r="Q90" s="218">
        <v>0</v>
      </c>
      <c r="R90" s="218">
        <v>0</v>
      </c>
      <c r="S90" s="217">
        <v>0</v>
      </c>
      <c r="T90" s="218">
        <v>0</v>
      </c>
      <c r="U90" s="218">
        <v>0</v>
      </c>
      <c r="V90" s="218">
        <v>0</v>
      </c>
      <c r="W90" s="218">
        <v>0</v>
      </c>
      <c r="X90" s="218">
        <v>0</v>
      </c>
      <c r="Y90" s="218">
        <v>0</v>
      </c>
      <c r="Z90" s="218">
        <v>0</v>
      </c>
      <c r="AA90" s="218">
        <v>0</v>
      </c>
      <c r="AB90" s="218">
        <v>0</v>
      </c>
      <c r="AC90" s="218">
        <v>0</v>
      </c>
      <c r="AD90" s="218">
        <v>0</v>
      </c>
      <c r="AE90" s="218">
        <v>0</v>
      </c>
      <c r="AF90" s="218">
        <v>0</v>
      </c>
      <c r="AG90" s="218">
        <v>0</v>
      </c>
      <c r="AH90" s="218">
        <v>0</v>
      </c>
      <c r="AI90" s="218">
        <v>0</v>
      </c>
      <c r="AJ90" s="218">
        <v>0</v>
      </c>
      <c r="AK90" s="218">
        <v>0</v>
      </c>
      <c r="AL90" s="218">
        <v>0</v>
      </c>
    </row>
    <row r="91" spans="1:38" x14ac:dyDescent="0.35">
      <c r="A91" s="83" t="s">
        <v>173</v>
      </c>
      <c r="B91" s="84" t="s">
        <v>152</v>
      </c>
      <c r="C91" s="101"/>
      <c r="D91" s="102" t="s">
        <v>116</v>
      </c>
      <c r="E91" s="87"/>
      <c r="F91" s="87"/>
      <c r="G91" s="87"/>
      <c r="H91" s="87"/>
      <c r="I91" s="87"/>
      <c r="J91" s="87"/>
      <c r="K91" s="216">
        <v>0</v>
      </c>
      <c r="L91" s="216">
        <v>0</v>
      </c>
      <c r="M91" s="216">
        <v>0</v>
      </c>
      <c r="N91" s="254">
        <v>0</v>
      </c>
      <c r="O91" s="218">
        <v>0</v>
      </c>
      <c r="P91" s="218">
        <v>0</v>
      </c>
      <c r="Q91" s="218">
        <v>0</v>
      </c>
      <c r="R91" s="218">
        <v>0</v>
      </c>
      <c r="S91" s="217">
        <v>0</v>
      </c>
      <c r="T91" s="218">
        <v>0</v>
      </c>
      <c r="U91" s="218">
        <v>0</v>
      </c>
      <c r="V91" s="218">
        <v>0</v>
      </c>
      <c r="W91" s="218">
        <v>0</v>
      </c>
      <c r="X91" s="218">
        <v>0</v>
      </c>
      <c r="Y91" s="218">
        <v>0</v>
      </c>
      <c r="Z91" s="218">
        <v>0</v>
      </c>
      <c r="AA91" s="218">
        <v>0</v>
      </c>
      <c r="AB91" s="218">
        <v>0</v>
      </c>
      <c r="AC91" s="218">
        <v>0</v>
      </c>
      <c r="AD91" s="218">
        <v>0</v>
      </c>
      <c r="AE91" s="218">
        <v>2312.9999935626984</v>
      </c>
      <c r="AF91" s="218">
        <v>4539.9999916553497</v>
      </c>
      <c r="AG91" s="218">
        <v>4393.9999639987946</v>
      </c>
      <c r="AH91" s="218">
        <v>4190.9999847412109</v>
      </c>
      <c r="AI91" s="218">
        <v>3984.0000420808792</v>
      </c>
      <c r="AJ91" s="218">
        <v>4449.0000307559967</v>
      </c>
      <c r="AK91" s="218">
        <v>4431.999996304512</v>
      </c>
      <c r="AL91" s="218">
        <v>4474.9999791383743</v>
      </c>
    </row>
    <row r="92" spans="1:38" x14ac:dyDescent="0.35">
      <c r="A92" s="83" t="s">
        <v>175</v>
      </c>
      <c r="B92" s="84" t="s">
        <v>154</v>
      </c>
      <c r="C92" s="101"/>
      <c r="D92" s="102" t="s">
        <v>116</v>
      </c>
      <c r="E92" s="87"/>
      <c r="F92" s="87"/>
      <c r="G92" s="87"/>
      <c r="H92" s="87"/>
      <c r="I92" s="87"/>
      <c r="J92" s="87"/>
      <c r="K92" s="216">
        <v>0</v>
      </c>
      <c r="L92" s="216">
        <v>0</v>
      </c>
      <c r="M92" s="216">
        <v>0</v>
      </c>
      <c r="N92" s="216">
        <v>0</v>
      </c>
      <c r="O92" s="218">
        <v>0</v>
      </c>
      <c r="P92" s="218">
        <v>0</v>
      </c>
      <c r="Q92" s="218">
        <v>0</v>
      </c>
      <c r="R92" s="218">
        <v>0</v>
      </c>
      <c r="S92" s="217">
        <v>0</v>
      </c>
      <c r="T92" s="218">
        <v>0</v>
      </c>
      <c r="U92" s="218">
        <v>0</v>
      </c>
      <c r="V92" s="218">
        <v>0</v>
      </c>
      <c r="W92" s="218">
        <v>0</v>
      </c>
      <c r="X92" s="218">
        <v>0</v>
      </c>
      <c r="Y92" s="218">
        <v>0</v>
      </c>
      <c r="Z92" s="218">
        <v>0</v>
      </c>
      <c r="AA92" s="218">
        <v>0</v>
      </c>
      <c r="AB92" s="218">
        <v>0</v>
      </c>
      <c r="AC92" s="218">
        <v>0</v>
      </c>
      <c r="AD92" s="218">
        <v>0</v>
      </c>
      <c r="AE92" s="218">
        <v>0</v>
      </c>
      <c r="AF92" s="218">
        <v>0</v>
      </c>
      <c r="AG92" s="218">
        <v>0</v>
      </c>
      <c r="AH92" s="218">
        <v>0</v>
      </c>
      <c r="AI92" s="218">
        <v>0</v>
      </c>
      <c r="AJ92" s="218">
        <v>0</v>
      </c>
      <c r="AK92" s="218">
        <v>0</v>
      </c>
      <c r="AL92" s="218">
        <v>0</v>
      </c>
    </row>
    <row r="93" spans="1:38" x14ac:dyDescent="0.35">
      <c r="A93" s="83" t="s">
        <v>177</v>
      </c>
      <c r="B93" s="84" t="s">
        <v>156</v>
      </c>
      <c r="C93" s="101"/>
      <c r="D93" s="102" t="s">
        <v>116</v>
      </c>
      <c r="E93" s="356"/>
      <c r="F93" s="356"/>
      <c r="G93" s="356"/>
      <c r="H93" s="356"/>
      <c r="I93" s="356"/>
      <c r="J93" s="356"/>
      <c r="K93" s="216">
        <v>0</v>
      </c>
      <c r="L93" s="216">
        <v>0</v>
      </c>
      <c r="M93" s="216">
        <v>89447.017192840576</v>
      </c>
      <c r="N93" s="216">
        <v>100169.61526870728</v>
      </c>
      <c r="O93" s="218">
        <v>110737.35523223877</v>
      </c>
      <c r="P93" s="218">
        <v>182595.36933898926</v>
      </c>
      <c r="Q93" s="218">
        <v>185474.84874725342</v>
      </c>
      <c r="R93" s="218">
        <v>184358.63018035889</v>
      </c>
      <c r="S93" s="217">
        <v>184958.25672149658</v>
      </c>
      <c r="T93" s="218">
        <v>186644.32430267334</v>
      </c>
      <c r="U93" s="218">
        <v>183951.01928710938</v>
      </c>
      <c r="V93" s="218">
        <v>180934.0763092041</v>
      </c>
      <c r="W93" s="218">
        <v>178688.54141235352</v>
      </c>
      <c r="X93" s="218">
        <v>163969.65312957764</v>
      </c>
      <c r="Y93" s="218">
        <v>160502.25639343262</v>
      </c>
      <c r="Z93" s="218">
        <v>156377.54249572754</v>
      </c>
      <c r="AA93" s="218">
        <v>159924.4384765625</v>
      </c>
      <c r="AB93" s="218">
        <v>156949.62310791016</v>
      </c>
      <c r="AC93" s="218">
        <v>153436.89250946045</v>
      </c>
      <c r="AD93" s="218">
        <v>163934.96608734131</v>
      </c>
      <c r="AE93" s="218">
        <v>191907.48310089111</v>
      </c>
      <c r="AF93" s="218">
        <v>186798.75564575195</v>
      </c>
      <c r="AG93" s="218">
        <v>206358.85810852051</v>
      </c>
      <c r="AH93" s="218">
        <v>196731.22024536133</v>
      </c>
      <c r="AI93" s="218">
        <v>213526.34429931641</v>
      </c>
      <c r="AJ93" s="218">
        <v>233473.20652008057</v>
      </c>
      <c r="AK93" s="218">
        <v>232897.98069000244</v>
      </c>
      <c r="AL93" s="218">
        <v>234842.70000457764</v>
      </c>
    </row>
    <row r="94" spans="1:38" x14ac:dyDescent="0.35">
      <c r="A94" s="83" t="s">
        <v>179</v>
      </c>
      <c r="B94" s="84" t="s">
        <v>158</v>
      </c>
      <c r="C94" s="101"/>
      <c r="D94" s="145" t="s">
        <v>116</v>
      </c>
      <c r="E94" s="87"/>
      <c r="F94" s="87"/>
      <c r="G94" s="87"/>
      <c r="H94" s="87"/>
      <c r="I94" s="87"/>
      <c r="J94" s="87"/>
      <c r="K94" s="255">
        <v>0</v>
      </c>
      <c r="L94" s="255">
        <v>0</v>
      </c>
      <c r="M94" s="255">
        <v>0</v>
      </c>
      <c r="N94" s="255">
        <v>0</v>
      </c>
      <c r="O94" s="256">
        <v>0</v>
      </c>
      <c r="P94" s="256">
        <v>0</v>
      </c>
      <c r="Q94" s="256">
        <v>0</v>
      </c>
      <c r="R94" s="256">
        <v>0</v>
      </c>
      <c r="S94" s="257">
        <v>0</v>
      </c>
      <c r="T94" s="256">
        <v>0</v>
      </c>
      <c r="U94" s="256">
        <v>0</v>
      </c>
      <c r="V94" s="256">
        <v>0</v>
      </c>
      <c r="W94" s="256">
        <v>0</v>
      </c>
      <c r="X94" s="256">
        <v>0</v>
      </c>
      <c r="Y94" s="256">
        <v>0</v>
      </c>
      <c r="Z94" s="256">
        <v>0</v>
      </c>
      <c r="AA94" s="256">
        <v>0</v>
      </c>
      <c r="AB94" s="256">
        <v>0</v>
      </c>
      <c r="AC94" s="256">
        <v>0</v>
      </c>
      <c r="AD94" s="256">
        <v>0</v>
      </c>
      <c r="AE94" s="256">
        <v>0</v>
      </c>
      <c r="AF94" s="256">
        <v>0</v>
      </c>
      <c r="AG94" s="256">
        <v>0</v>
      </c>
      <c r="AH94" s="256">
        <v>2069.8100514709949</v>
      </c>
      <c r="AI94" s="256">
        <v>2157.8000038862228</v>
      </c>
      <c r="AJ94" s="256">
        <v>2240.0400266051292</v>
      </c>
      <c r="AK94" s="256">
        <v>2206.7699953913689</v>
      </c>
      <c r="AL94" s="256">
        <v>2105.0500683486462</v>
      </c>
    </row>
    <row r="95" spans="1:38" x14ac:dyDescent="0.35">
      <c r="A95" s="83" t="s">
        <v>181</v>
      </c>
      <c r="B95" s="84" t="s">
        <v>160</v>
      </c>
      <c r="C95" s="101"/>
      <c r="D95" s="145" t="s">
        <v>116</v>
      </c>
      <c r="E95" s="87"/>
      <c r="F95" s="87"/>
      <c r="G95" s="87"/>
      <c r="H95" s="87"/>
      <c r="I95" s="87"/>
      <c r="J95" s="87"/>
      <c r="K95" s="255">
        <v>0</v>
      </c>
      <c r="L95" s="255">
        <v>0</v>
      </c>
      <c r="M95" s="255">
        <v>0</v>
      </c>
      <c r="N95" s="255">
        <v>0</v>
      </c>
      <c r="O95" s="256">
        <v>0</v>
      </c>
      <c r="P95" s="256">
        <v>0</v>
      </c>
      <c r="Q95" s="256">
        <v>0</v>
      </c>
      <c r="R95" s="256">
        <v>0</v>
      </c>
      <c r="S95" s="257">
        <v>0</v>
      </c>
      <c r="T95" s="256">
        <v>0</v>
      </c>
      <c r="U95" s="256">
        <v>0</v>
      </c>
      <c r="V95" s="256">
        <v>0</v>
      </c>
      <c r="W95" s="256">
        <v>0</v>
      </c>
      <c r="X95" s="256">
        <v>0</v>
      </c>
      <c r="Y95" s="256">
        <v>0</v>
      </c>
      <c r="Z95" s="256">
        <v>0</v>
      </c>
      <c r="AA95" s="256">
        <v>0</v>
      </c>
      <c r="AB95" s="256">
        <v>0</v>
      </c>
      <c r="AC95" s="256">
        <v>0</v>
      </c>
      <c r="AD95" s="256">
        <v>0</v>
      </c>
      <c r="AE95" s="256">
        <v>0</v>
      </c>
      <c r="AF95" s="256">
        <v>0</v>
      </c>
      <c r="AG95" s="256">
        <v>0</v>
      </c>
      <c r="AH95" s="256">
        <v>0</v>
      </c>
      <c r="AI95" s="256">
        <v>0</v>
      </c>
      <c r="AJ95" s="256">
        <v>0</v>
      </c>
      <c r="AK95" s="256">
        <v>0</v>
      </c>
      <c r="AL95" s="256">
        <v>0</v>
      </c>
    </row>
    <row r="96" spans="1:38" x14ac:dyDescent="0.35">
      <c r="A96" s="83" t="s">
        <v>183</v>
      </c>
      <c r="B96" s="84" t="s">
        <v>162</v>
      </c>
      <c r="C96" s="101"/>
      <c r="D96" s="145" t="s">
        <v>116</v>
      </c>
      <c r="E96" s="87"/>
      <c r="F96" s="87"/>
      <c r="G96" s="87"/>
      <c r="H96" s="87"/>
      <c r="I96" s="87"/>
      <c r="J96" s="87"/>
      <c r="K96" s="255">
        <v>0</v>
      </c>
      <c r="L96" s="255">
        <v>0</v>
      </c>
      <c r="M96" s="255">
        <v>0</v>
      </c>
      <c r="N96" s="255">
        <v>0</v>
      </c>
      <c r="O96" s="256">
        <v>0</v>
      </c>
      <c r="P96" s="256">
        <v>0</v>
      </c>
      <c r="Q96" s="256">
        <v>0</v>
      </c>
      <c r="R96" s="256">
        <v>0</v>
      </c>
      <c r="S96" s="257">
        <v>0</v>
      </c>
      <c r="T96" s="256">
        <v>0</v>
      </c>
      <c r="U96" s="256">
        <v>0</v>
      </c>
      <c r="V96" s="256">
        <v>0</v>
      </c>
      <c r="W96" s="256">
        <v>0</v>
      </c>
      <c r="X96" s="256">
        <v>0</v>
      </c>
      <c r="Y96" s="256">
        <v>0</v>
      </c>
      <c r="Z96" s="256">
        <v>0</v>
      </c>
      <c r="AA96" s="256">
        <v>0</v>
      </c>
      <c r="AB96" s="256">
        <v>0</v>
      </c>
      <c r="AC96" s="256">
        <v>0</v>
      </c>
      <c r="AD96" s="256">
        <v>0</v>
      </c>
      <c r="AE96" s="256">
        <v>0</v>
      </c>
      <c r="AF96" s="256">
        <v>0</v>
      </c>
      <c r="AG96" s="256">
        <v>0</v>
      </c>
      <c r="AH96" s="256">
        <v>0</v>
      </c>
      <c r="AI96" s="256">
        <v>0</v>
      </c>
      <c r="AJ96" s="256">
        <v>2141.2440240383148</v>
      </c>
      <c r="AK96" s="256">
        <v>2145.3789547085762</v>
      </c>
      <c r="AL96" s="256">
        <v>2050.8970022201538</v>
      </c>
    </row>
    <row r="97" spans="1:38" x14ac:dyDescent="0.35">
      <c r="A97" s="83" t="s">
        <v>185</v>
      </c>
      <c r="B97" s="84" t="s">
        <v>164</v>
      </c>
      <c r="C97" s="101"/>
      <c r="D97" s="145" t="s">
        <v>116</v>
      </c>
      <c r="E97" s="87"/>
      <c r="F97" s="87"/>
      <c r="G97" s="87"/>
      <c r="H97" s="87"/>
      <c r="I97" s="87"/>
      <c r="J97" s="87"/>
      <c r="K97" s="255">
        <v>0</v>
      </c>
      <c r="L97" s="255">
        <v>0</v>
      </c>
      <c r="M97" s="255">
        <v>0</v>
      </c>
      <c r="N97" s="255">
        <v>0</v>
      </c>
      <c r="O97" s="256">
        <v>0</v>
      </c>
      <c r="P97" s="256">
        <v>0</v>
      </c>
      <c r="Q97" s="256">
        <v>0</v>
      </c>
      <c r="R97" s="256">
        <v>0</v>
      </c>
      <c r="S97" s="257">
        <v>0</v>
      </c>
      <c r="T97" s="256">
        <v>0</v>
      </c>
      <c r="U97" s="256">
        <v>0</v>
      </c>
      <c r="V97" s="256">
        <v>0</v>
      </c>
      <c r="W97" s="256">
        <v>0</v>
      </c>
      <c r="X97" s="256">
        <v>0</v>
      </c>
      <c r="Y97" s="256">
        <v>0</v>
      </c>
      <c r="Z97" s="256">
        <v>0</v>
      </c>
      <c r="AA97" s="256">
        <v>0</v>
      </c>
      <c r="AB97" s="256">
        <v>0</v>
      </c>
      <c r="AC97" s="256">
        <v>0</v>
      </c>
      <c r="AD97" s="256">
        <v>0</v>
      </c>
      <c r="AE97" s="256">
        <v>0</v>
      </c>
      <c r="AF97" s="256">
        <v>0</v>
      </c>
      <c r="AG97" s="256">
        <v>0</v>
      </c>
      <c r="AH97" s="256">
        <v>0</v>
      </c>
      <c r="AI97" s="256">
        <v>0</v>
      </c>
      <c r="AJ97" s="256">
        <v>0</v>
      </c>
      <c r="AK97" s="256">
        <v>0</v>
      </c>
      <c r="AL97" s="256">
        <v>0</v>
      </c>
    </row>
    <row r="98" spans="1:38" x14ac:dyDescent="0.35">
      <c r="A98" s="83" t="s">
        <v>187</v>
      </c>
      <c r="B98" s="84" t="s">
        <v>166</v>
      </c>
      <c r="C98" s="101"/>
      <c r="D98" s="145" t="s">
        <v>116</v>
      </c>
      <c r="E98" s="87"/>
      <c r="F98" s="87"/>
      <c r="G98" s="87"/>
      <c r="H98" s="87"/>
      <c r="I98" s="87"/>
      <c r="J98" s="87"/>
      <c r="K98" s="255">
        <v>0</v>
      </c>
      <c r="L98" s="255">
        <v>0</v>
      </c>
      <c r="M98" s="255">
        <v>0</v>
      </c>
      <c r="N98" s="255">
        <v>0</v>
      </c>
      <c r="O98" s="256">
        <v>0</v>
      </c>
      <c r="P98" s="256">
        <v>0</v>
      </c>
      <c r="Q98" s="256">
        <v>0</v>
      </c>
      <c r="R98" s="256">
        <v>0</v>
      </c>
      <c r="S98" s="257">
        <v>0</v>
      </c>
      <c r="T98" s="256">
        <v>0</v>
      </c>
      <c r="U98" s="256">
        <v>0</v>
      </c>
      <c r="V98" s="256">
        <v>0</v>
      </c>
      <c r="W98" s="256">
        <v>0</v>
      </c>
      <c r="X98" s="256">
        <v>0</v>
      </c>
      <c r="Y98" s="256">
        <v>0</v>
      </c>
      <c r="Z98" s="256">
        <v>0</v>
      </c>
      <c r="AA98" s="256">
        <v>0</v>
      </c>
      <c r="AB98" s="256">
        <v>0</v>
      </c>
      <c r="AC98" s="256">
        <v>0</v>
      </c>
      <c r="AD98" s="256">
        <v>0</v>
      </c>
      <c r="AE98" s="256">
        <v>0</v>
      </c>
      <c r="AF98" s="256">
        <v>0</v>
      </c>
      <c r="AG98" s="256">
        <v>0</v>
      </c>
      <c r="AH98" s="256">
        <v>0</v>
      </c>
      <c r="AI98" s="256">
        <v>0</v>
      </c>
      <c r="AJ98" s="256">
        <v>0</v>
      </c>
      <c r="AK98" s="256">
        <v>0</v>
      </c>
      <c r="AL98" s="256">
        <v>0</v>
      </c>
    </row>
    <row r="99" spans="1:38" x14ac:dyDescent="0.35">
      <c r="A99" s="83" t="s">
        <v>189</v>
      </c>
      <c r="B99" s="84" t="s">
        <v>167</v>
      </c>
      <c r="C99" s="101"/>
      <c r="D99" s="102" t="s">
        <v>116</v>
      </c>
      <c r="E99" s="87"/>
      <c r="F99" s="87"/>
      <c r="G99" s="87"/>
      <c r="H99" s="87"/>
      <c r="I99" s="87"/>
      <c r="J99" s="87"/>
      <c r="K99" s="255">
        <v>0</v>
      </c>
      <c r="L99" s="255">
        <v>0</v>
      </c>
      <c r="M99" s="255">
        <v>0</v>
      </c>
      <c r="N99" s="255">
        <v>0</v>
      </c>
      <c r="O99" s="256">
        <v>0</v>
      </c>
      <c r="P99" s="256">
        <v>0</v>
      </c>
      <c r="Q99" s="256">
        <v>0</v>
      </c>
      <c r="R99" s="256">
        <v>0</v>
      </c>
      <c r="S99" s="257">
        <v>0</v>
      </c>
      <c r="T99" s="256">
        <v>0</v>
      </c>
      <c r="U99" s="256">
        <v>0</v>
      </c>
      <c r="V99" s="256">
        <v>0</v>
      </c>
      <c r="W99" s="256">
        <v>0</v>
      </c>
      <c r="X99" s="256">
        <v>0</v>
      </c>
      <c r="Y99" s="256">
        <v>0</v>
      </c>
      <c r="Z99" s="256">
        <v>0</v>
      </c>
      <c r="AA99" s="256">
        <v>0</v>
      </c>
      <c r="AB99" s="256">
        <v>0</v>
      </c>
      <c r="AC99" s="256">
        <v>0</v>
      </c>
      <c r="AD99" s="256">
        <v>0</v>
      </c>
      <c r="AE99" s="256">
        <v>0</v>
      </c>
      <c r="AF99" s="256">
        <v>0</v>
      </c>
      <c r="AG99" s="256">
        <v>0</v>
      </c>
      <c r="AH99" s="256">
        <v>0</v>
      </c>
      <c r="AI99" s="256">
        <v>0</v>
      </c>
      <c r="AJ99" s="256">
        <v>0</v>
      </c>
      <c r="AK99" s="256">
        <v>0</v>
      </c>
      <c r="AL99" s="256">
        <v>0</v>
      </c>
    </row>
    <row r="100" spans="1:38" x14ac:dyDescent="0.35">
      <c r="A100" s="83" t="s">
        <v>191</v>
      </c>
      <c r="B100" s="84" t="s">
        <v>168</v>
      </c>
      <c r="C100" s="101"/>
      <c r="D100" s="102" t="s">
        <v>116</v>
      </c>
      <c r="E100" s="87"/>
      <c r="F100" s="87"/>
      <c r="G100" s="87"/>
      <c r="H100" s="87"/>
      <c r="I100" s="87"/>
      <c r="J100" s="87"/>
      <c r="K100" s="255">
        <v>0</v>
      </c>
      <c r="L100" s="255">
        <v>0</v>
      </c>
      <c r="M100" s="255">
        <v>0</v>
      </c>
      <c r="N100" s="255">
        <v>0</v>
      </c>
      <c r="O100" s="256">
        <v>0</v>
      </c>
      <c r="P100" s="256">
        <v>0</v>
      </c>
      <c r="Q100" s="256">
        <v>0</v>
      </c>
      <c r="R100" s="256">
        <v>0</v>
      </c>
      <c r="S100" s="257">
        <v>0</v>
      </c>
      <c r="T100" s="256">
        <v>0</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row>
    <row r="101" spans="1:38" x14ac:dyDescent="0.35">
      <c r="A101" s="83">
        <v>15</v>
      </c>
      <c r="B101" s="111" t="s">
        <v>278</v>
      </c>
      <c r="C101" s="112"/>
      <c r="D101" s="258"/>
      <c r="E101" s="87"/>
      <c r="F101" s="87"/>
      <c r="G101" s="87"/>
      <c r="H101" s="87"/>
      <c r="I101" s="87"/>
      <c r="J101" s="87"/>
      <c r="K101" s="235">
        <f t="shared" ref="K101:AL101" si="6">SUM(K90:K100)</f>
        <v>0</v>
      </c>
      <c r="L101" s="235">
        <f t="shared" si="6"/>
        <v>0</v>
      </c>
      <c r="M101" s="235">
        <f t="shared" si="6"/>
        <v>89447.017192840576</v>
      </c>
      <c r="N101" s="235">
        <f t="shared" si="6"/>
        <v>100169.61526870728</v>
      </c>
      <c r="O101" s="235">
        <f t="shared" si="6"/>
        <v>110737.35523223877</v>
      </c>
      <c r="P101" s="235">
        <f t="shared" si="6"/>
        <v>182595.36933898926</v>
      </c>
      <c r="Q101" s="235">
        <f t="shared" si="6"/>
        <v>185474.84874725342</v>
      </c>
      <c r="R101" s="235">
        <f t="shared" si="6"/>
        <v>184358.63018035889</v>
      </c>
      <c r="S101" s="235">
        <f t="shared" si="6"/>
        <v>184958.25672149658</v>
      </c>
      <c r="T101" s="235">
        <f t="shared" si="6"/>
        <v>186644.32430267334</v>
      </c>
      <c r="U101" s="235">
        <f t="shared" si="6"/>
        <v>183951.01928710938</v>
      </c>
      <c r="V101" s="235">
        <f t="shared" si="6"/>
        <v>180934.0763092041</v>
      </c>
      <c r="W101" s="235">
        <f t="shared" si="6"/>
        <v>178688.54141235352</v>
      </c>
      <c r="X101" s="235">
        <f t="shared" si="6"/>
        <v>163969.65312957764</v>
      </c>
      <c r="Y101" s="235">
        <f t="shared" si="6"/>
        <v>160502.25639343262</v>
      </c>
      <c r="Z101" s="235">
        <f t="shared" si="6"/>
        <v>156377.54249572754</v>
      </c>
      <c r="AA101" s="235">
        <f t="shared" si="6"/>
        <v>159924.4384765625</v>
      </c>
      <c r="AB101" s="235">
        <f t="shared" si="6"/>
        <v>156949.62310791016</v>
      </c>
      <c r="AC101" s="235">
        <f t="shared" si="6"/>
        <v>153436.89250946045</v>
      </c>
      <c r="AD101" s="235">
        <f t="shared" si="6"/>
        <v>163934.96608734131</v>
      </c>
      <c r="AE101" s="235">
        <f t="shared" si="6"/>
        <v>194220.48309445381</v>
      </c>
      <c r="AF101" s="235">
        <f t="shared" si="6"/>
        <v>191338.7556374073</v>
      </c>
      <c r="AG101" s="235">
        <f t="shared" si="6"/>
        <v>210752.8580725193</v>
      </c>
      <c r="AH101" s="235">
        <f t="shared" si="6"/>
        <v>202992.03028157353</v>
      </c>
      <c r="AI101" s="235">
        <f t="shared" si="6"/>
        <v>219668.14434528351</v>
      </c>
      <c r="AJ101" s="235">
        <f t="shared" si="6"/>
        <v>242303.49060148001</v>
      </c>
      <c r="AK101" s="235">
        <f t="shared" si="6"/>
        <v>241682.1296364069</v>
      </c>
      <c r="AL101" s="235">
        <f t="shared" si="6"/>
        <v>243473.64705428481</v>
      </c>
    </row>
    <row r="102" spans="1:38" x14ac:dyDescent="0.35">
      <c r="A102" s="83"/>
      <c r="C102" s="78"/>
      <c r="D102" s="148"/>
      <c r="E102" s="150"/>
      <c r="F102" s="150"/>
      <c r="G102" s="150"/>
      <c r="H102" s="150"/>
      <c r="I102" s="150"/>
      <c r="J102" s="150"/>
      <c r="K102" s="259"/>
      <c r="L102" s="259"/>
      <c r="M102" s="259"/>
      <c r="N102" s="259"/>
      <c r="O102" s="229"/>
      <c r="P102" s="229"/>
      <c r="Q102" s="229"/>
      <c r="R102" s="229"/>
      <c r="S102" s="260"/>
      <c r="T102" s="260"/>
      <c r="U102" s="260"/>
      <c r="V102" s="260"/>
      <c r="W102" s="260"/>
      <c r="X102" s="260"/>
      <c r="Y102" s="260"/>
      <c r="Z102" s="260"/>
      <c r="AA102" s="260"/>
      <c r="AB102" s="260"/>
      <c r="AC102" s="260"/>
      <c r="AD102" s="260"/>
      <c r="AE102" s="260"/>
      <c r="AF102" s="260"/>
      <c r="AG102" s="260"/>
      <c r="AH102" s="260"/>
      <c r="AI102" s="260"/>
      <c r="AJ102" s="260"/>
      <c r="AK102" s="260"/>
      <c r="AL102" s="260"/>
    </row>
    <row r="103" spans="1:38" x14ac:dyDescent="0.35">
      <c r="A103" s="83"/>
      <c r="B103" s="36" t="s">
        <v>170</v>
      </c>
      <c r="D103" s="8"/>
      <c r="E103" s="97"/>
      <c r="F103" s="97"/>
      <c r="G103" s="97"/>
      <c r="H103" s="97"/>
      <c r="I103" s="97"/>
      <c r="J103" s="97"/>
      <c r="K103" s="200"/>
      <c r="L103" s="200"/>
      <c r="M103" s="200"/>
      <c r="N103" s="200"/>
      <c r="O103" s="201"/>
      <c r="P103" s="201"/>
      <c r="Q103" s="201"/>
      <c r="R103" s="201"/>
      <c r="S103" s="202"/>
      <c r="T103" s="202"/>
      <c r="U103" s="202"/>
      <c r="V103" s="202"/>
      <c r="W103" s="202"/>
      <c r="X103" s="202"/>
      <c r="Y103" s="202"/>
      <c r="Z103" s="202"/>
      <c r="AA103" s="202"/>
      <c r="AB103" s="202"/>
      <c r="AC103" s="202"/>
      <c r="AD103" s="202"/>
      <c r="AE103" s="202"/>
      <c r="AF103" s="202"/>
      <c r="AG103" s="202"/>
      <c r="AH103" s="202"/>
      <c r="AI103" s="202"/>
      <c r="AJ103" s="202"/>
      <c r="AK103" s="202"/>
      <c r="AL103" s="202"/>
    </row>
    <row r="104" spans="1:38" x14ac:dyDescent="0.35">
      <c r="A104" s="83"/>
      <c r="B104" s="8" t="s">
        <v>147</v>
      </c>
      <c r="D104" s="81" t="s">
        <v>88</v>
      </c>
      <c r="E104" s="53" t="s">
        <v>200</v>
      </c>
      <c r="F104" s="53" t="s">
        <v>201</v>
      </c>
      <c r="G104" s="53" t="s">
        <v>148</v>
      </c>
      <c r="H104" s="53" t="s">
        <v>41</v>
      </c>
      <c r="I104" s="53" t="s">
        <v>42</v>
      </c>
      <c r="J104" s="53" t="s">
        <v>43</v>
      </c>
      <c r="K104" s="190" t="s">
        <v>44</v>
      </c>
      <c r="L104" s="190" t="s">
        <v>45</v>
      </c>
      <c r="M104" s="190" t="s">
        <v>46</v>
      </c>
      <c r="N104" s="190" t="s">
        <v>47</v>
      </c>
      <c r="O104" s="190" t="s">
        <v>48</v>
      </c>
      <c r="P104" s="190" t="s">
        <v>49</v>
      </c>
      <c r="Q104" s="190" t="s">
        <v>50</v>
      </c>
      <c r="R104" s="190" t="s">
        <v>51</v>
      </c>
      <c r="S104" s="191" t="s">
        <v>52</v>
      </c>
      <c r="T104" s="190" t="s">
        <v>53</v>
      </c>
      <c r="U104" s="190" t="s">
        <v>54</v>
      </c>
      <c r="V104" s="190" t="s">
        <v>55</v>
      </c>
      <c r="W104" s="190" t="s">
        <v>56</v>
      </c>
      <c r="X104" s="190" t="s">
        <v>57</v>
      </c>
      <c r="Y104" s="190" t="s">
        <v>58</v>
      </c>
      <c r="Z104" s="190" t="s">
        <v>59</v>
      </c>
      <c r="AA104" s="190" t="s">
        <v>60</v>
      </c>
      <c r="AB104" s="190" t="s">
        <v>61</v>
      </c>
      <c r="AC104" s="190" t="s">
        <v>62</v>
      </c>
      <c r="AD104" s="190" t="s">
        <v>63</v>
      </c>
      <c r="AE104" s="190" t="s">
        <v>64</v>
      </c>
      <c r="AF104" s="190" t="s">
        <v>65</v>
      </c>
      <c r="AG104" s="190" t="s">
        <v>66</v>
      </c>
      <c r="AH104" s="190" t="s">
        <v>67</v>
      </c>
      <c r="AI104" s="190" t="s">
        <v>68</v>
      </c>
      <c r="AJ104" s="190" t="s">
        <v>69</v>
      </c>
      <c r="AK104" s="190" t="s">
        <v>70</v>
      </c>
      <c r="AL104" s="190" t="s">
        <v>71</v>
      </c>
    </row>
    <row r="105" spans="1:38" x14ac:dyDescent="0.35">
      <c r="A105" s="83" t="s">
        <v>279</v>
      </c>
      <c r="B105" s="84" t="s">
        <v>172</v>
      </c>
      <c r="C105" s="101"/>
      <c r="D105" s="102" t="s">
        <v>129</v>
      </c>
      <c r="E105" s="103"/>
      <c r="F105" s="103"/>
      <c r="G105" s="103"/>
      <c r="H105" s="103"/>
      <c r="I105" s="103"/>
      <c r="J105" s="103"/>
      <c r="K105" s="164">
        <v>0</v>
      </c>
      <c r="L105" s="164">
        <v>0</v>
      </c>
      <c r="M105" s="164">
        <v>766903.95927429199</v>
      </c>
      <c r="N105" s="164">
        <v>767881.89697265625</v>
      </c>
      <c r="O105" s="192">
        <v>767410.57205200195</v>
      </c>
      <c r="P105" s="192">
        <v>743992.1989440918</v>
      </c>
      <c r="Q105" s="192">
        <v>761247.99919128418</v>
      </c>
      <c r="R105" s="192">
        <v>750291.60499572754</v>
      </c>
      <c r="S105" s="193">
        <v>746624.36485290527</v>
      </c>
      <c r="T105" s="192">
        <v>767214.39361572266</v>
      </c>
      <c r="U105" s="192">
        <v>756054.931640625</v>
      </c>
      <c r="V105" s="192">
        <v>766103.01208496094</v>
      </c>
      <c r="W105" s="192">
        <v>798117.74444580078</v>
      </c>
      <c r="X105" s="192">
        <v>799462.27645874023</v>
      </c>
      <c r="Y105" s="192">
        <v>798597.19085693359</v>
      </c>
      <c r="Z105" s="192">
        <v>798107.01751708984</v>
      </c>
      <c r="AA105" s="192">
        <v>797212.16201782227</v>
      </c>
      <c r="AB105" s="192">
        <v>798503.24630737305</v>
      </c>
      <c r="AC105" s="192">
        <v>798603.39736938477</v>
      </c>
      <c r="AD105" s="192">
        <v>797580.09719848633</v>
      </c>
      <c r="AE105" s="192">
        <v>798597.19085693359</v>
      </c>
      <c r="AF105" s="192">
        <v>798597.97668457031</v>
      </c>
      <c r="AG105" s="192">
        <v>61315.901041030884</v>
      </c>
      <c r="AH105" s="192">
        <v>61393.674850463867</v>
      </c>
      <c r="AI105" s="192">
        <v>184293.08557510376</v>
      </c>
      <c r="AJ105" s="192">
        <v>184489.8624420166</v>
      </c>
      <c r="AK105" s="192">
        <v>184178.53736877441</v>
      </c>
      <c r="AL105" s="192">
        <v>183972.03683853149</v>
      </c>
    </row>
    <row r="106" spans="1:38" x14ac:dyDescent="0.35">
      <c r="A106" s="83" t="s">
        <v>280</v>
      </c>
      <c r="B106" s="84" t="s">
        <v>174</v>
      </c>
      <c r="C106" s="101"/>
      <c r="D106" s="102" t="s">
        <v>129</v>
      </c>
      <c r="E106" s="87"/>
      <c r="F106" s="87"/>
      <c r="G106" s="87"/>
      <c r="H106" s="87"/>
      <c r="I106" s="87"/>
      <c r="J106" s="87"/>
      <c r="K106" s="164">
        <v>0</v>
      </c>
      <c r="L106" s="164">
        <v>0</v>
      </c>
      <c r="M106" s="164">
        <v>0</v>
      </c>
      <c r="N106" s="164">
        <v>0</v>
      </c>
      <c r="O106" s="192">
        <v>0</v>
      </c>
      <c r="P106" s="192">
        <v>0</v>
      </c>
      <c r="Q106" s="192">
        <v>0</v>
      </c>
      <c r="R106" s="192">
        <v>0</v>
      </c>
      <c r="S106" s="193">
        <v>0</v>
      </c>
      <c r="T106" s="192">
        <v>0</v>
      </c>
      <c r="U106" s="192">
        <v>0</v>
      </c>
      <c r="V106" s="192">
        <v>0</v>
      </c>
      <c r="W106" s="192">
        <v>0</v>
      </c>
      <c r="X106" s="192">
        <v>0</v>
      </c>
      <c r="Y106" s="192">
        <v>0</v>
      </c>
      <c r="Z106" s="192">
        <v>0</v>
      </c>
      <c r="AA106" s="192">
        <v>0</v>
      </c>
      <c r="AB106" s="192">
        <v>0</v>
      </c>
      <c r="AC106" s="192">
        <v>0</v>
      </c>
      <c r="AD106" s="192">
        <v>0</v>
      </c>
      <c r="AE106" s="192">
        <v>0</v>
      </c>
      <c r="AF106" s="192">
        <v>0</v>
      </c>
      <c r="AG106" s="192">
        <v>0</v>
      </c>
      <c r="AH106" s="192">
        <v>0</v>
      </c>
      <c r="AI106" s="192">
        <v>0</v>
      </c>
      <c r="AJ106" s="192">
        <v>30748.310327529907</v>
      </c>
      <c r="AK106" s="192">
        <v>30696.423649787903</v>
      </c>
      <c r="AL106" s="192">
        <v>30662.007331848145</v>
      </c>
    </row>
    <row r="107" spans="1:38" x14ac:dyDescent="0.35">
      <c r="A107" s="83" t="s">
        <v>281</v>
      </c>
      <c r="B107" s="84" t="s">
        <v>176</v>
      </c>
      <c r="C107" s="101"/>
      <c r="D107" s="102" t="s">
        <v>134</v>
      </c>
      <c r="E107" s="87"/>
      <c r="F107" s="87"/>
      <c r="G107" s="87"/>
      <c r="H107" s="87"/>
      <c r="I107" s="87"/>
      <c r="J107" s="87"/>
      <c r="K107" s="164">
        <v>0</v>
      </c>
      <c r="L107" s="164">
        <v>0</v>
      </c>
      <c r="M107" s="164">
        <v>0</v>
      </c>
      <c r="N107" s="164">
        <v>0</v>
      </c>
      <c r="O107" s="192">
        <v>0</v>
      </c>
      <c r="P107" s="192">
        <v>0</v>
      </c>
      <c r="Q107" s="192">
        <v>0</v>
      </c>
      <c r="R107" s="192">
        <v>0</v>
      </c>
      <c r="S107" s="193">
        <v>0</v>
      </c>
      <c r="T107" s="192">
        <v>0</v>
      </c>
      <c r="U107" s="192">
        <v>0</v>
      </c>
      <c r="V107" s="192">
        <v>0</v>
      </c>
      <c r="W107" s="192">
        <v>0</v>
      </c>
      <c r="X107" s="192">
        <v>0</v>
      </c>
      <c r="Y107" s="192">
        <v>0</v>
      </c>
      <c r="Z107" s="192">
        <v>0</v>
      </c>
      <c r="AA107" s="192">
        <v>0</v>
      </c>
      <c r="AB107" s="192">
        <v>0</v>
      </c>
      <c r="AC107" s="192">
        <v>0</v>
      </c>
      <c r="AD107" s="192">
        <v>397526.30615234375</v>
      </c>
      <c r="AE107" s="192">
        <v>400320.16181945801</v>
      </c>
      <c r="AF107" s="192">
        <v>426402.05383300781</v>
      </c>
      <c r="AG107" s="192">
        <v>1220595.1995849609</v>
      </c>
      <c r="AH107" s="192">
        <v>1222525.7034301758</v>
      </c>
      <c r="AI107" s="192">
        <v>1222742.6223754883</v>
      </c>
      <c r="AJ107" s="192">
        <v>1230607.3532104492</v>
      </c>
      <c r="AK107" s="192">
        <v>1221014.7171020508</v>
      </c>
      <c r="AL107" s="192">
        <v>1221258.9950561523</v>
      </c>
    </row>
    <row r="108" spans="1:38" x14ac:dyDescent="0.35">
      <c r="A108" s="83" t="s">
        <v>282</v>
      </c>
      <c r="B108" s="84" t="s">
        <v>178</v>
      </c>
      <c r="C108" s="101"/>
      <c r="D108" s="102" t="s">
        <v>134</v>
      </c>
      <c r="E108" s="356"/>
      <c r="F108" s="356"/>
      <c r="G108" s="356"/>
      <c r="H108" s="356"/>
      <c r="I108" s="356"/>
      <c r="J108" s="356"/>
      <c r="K108" s="164">
        <v>0</v>
      </c>
      <c r="L108" s="164">
        <v>0</v>
      </c>
      <c r="M108" s="164">
        <v>0</v>
      </c>
      <c r="N108" s="164">
        <v>0</v>
      </c>
      <c r="O108" s="192">
        <v>0</v>
      </c>
      <c r="P108" s="192">
        <v>0</v>
      </c>
      <c r="Q108" s="192">
        <v>0</v>
      </c>
      <c r="R108" s="192">
        <v>0</v>
      </c>
      <c r="S108" s="193">
        <v>0</v>
      </c>
      <c r="T108" s="192">
        <v>0</v>
      </c>
      <c r="U108" s="192">
        <v>0</v>
      </c>
      <c r="V108" s="192">
        <v>0</v>
      </c>
      <c r="W108" s="192">
        <v>0</v>
      </c>
      <c r="X108" s="192">
        <v>0</v>
      </c>
      <c r="Y108" s="192">
        <v>0</v>
      </c>
      <c r="Z108" s="192">
        <v>0</v>
      </c>
      <c r="AA108" s="192">
        <v>0</v>
      </c>
      <c r="AB108" s="192">
        <v>0</v>
      </c>
      <c r="AC108" s="192">
        <v>0</v>
      </c>
      <c r="AD108" s="192">
        <v>0</v>
      </c>
      <c r="AE108" s="192">
        <v>0</v>
      </c>
      <c r="AF108" s="192">
        <v>0</v>
      </c>
      <c r="AG108" s="192">
        <v>0</v>
      </c>
      <c r="AH108" s="192">
        <v>28430.830359458923</v>
      </c>
      <c r="AI108" s="192">
        <v>28435.874104499817</v>
      </c>
      <c r="AJ108" s="192">
        <v>28618.7744140625</v>
      </c>
      <c r="AK108" s="192">
        <v>28395.691752433777</v>
      </c>
      <c r="AL108" s="192">
        <v>28401.371955871582</v>
      </c>
    </row>
    <row r="109" spans="1:38" x14ac:dyDescent="0.35">
      <c r="A109" s="83" t="s">
        <v>283</v>
      </c>
      <c r="B109" s="84" t="s">
        <v>180</v>
      </c>
      <c r="C109" s="101"/>
      <c r="D109" s="102" t="s">
        <v>134</v>
      </c>
      <c r="E109" s="87"/>
      <c r="F109" s="87"/>
      <c r="G109" s="87"/>
      <c r="H109" s="87"/>
      <c r="I109" s="87"/>
      <c r="J109" s="87"/>
      <c r="K109" s="164">
        <v>0</v>
      </c>
      <c r="L109" s="164">
        <v>0</v>
      </c>
      <c r="M109" s="164">
        <v>0</v>
      </c>
      <c r="N109" s="164">
        <v>0</v>
      </c>
      <c r="O109" s="192">
        <v>0</v>
      </c>
      <c r="P109" s="192">
        <v>0</v>
      </c>
      <c r="Q109" s="192">
        <v>0</v>
      </c>
      <c r="R109" s="192">
        <v>0</v>
      </c>
      <c r="S109" s="193">
        <v>0</v>
      </c>
      <c r="T109" s="192">
        <v>0</v>
      </c>
      <c r="U109" s="192">
        <v>0</v>
      </c>
      <c r="V109" s="192">
        <v>0</v>
      </c>
      <c r="W109" s="192">
        <v>0</v>
      </c>
      <c r="X109" s="192">
        <v>0</v>
      </c>
      <c r="Y109" s="192">
        <v>0</v>
      </c>
      <c r="Z109" s="192">
        <v>0</v>
      </c>
      <c r="AA109" s="192">
        <v>0</v>
      </c>
      <c r="AB109" s="192">
        <v>0</v>
      </c>
      <c r="AC109" s="192">
        <v>0</v>
      </c>
      <c r="AD109" s="192">
        <v>0</v>
      </c>
      <c r="AE109" s="192">
        <v>0</v>
      </c>
      <c r="AF109" s="192">
        <v>0</v>
      </c>
      <c r="AG109" s="192">
        <v>0</v>
      </c>
      <c r="AH109" s="192">
        <v>0</v>
      </c>
      <c r="AI109" s="192">
        <v>0</v>
      </c>
      <c r="AJ109" s="192">
        <v>0</v>
      </c>
      <c r="AK109" s="192">
        <v>0</v>
      </c>
      <c r="AL109" s="192">
        <v>0</v>
      </c>
    </row>
    <row r="110" spans="1:38" x14ac:dyDescent="0.35">
      <c r="A110" s="83" t="s">
        <v>284</v>
      </c>
      <c r="B110" s="84" t="s">
        <v>182</v>
      </c>
      <c r="C110" s="101"/>
      <c r="D110" s="102" t="s">
        <v>134</v>
      </c>
      <c r="E110" s="87"/>
      <c r="F110" s="87"/>
      <c r="G110" s="87"/>
      <c r="H110" s="87"/>
      <c r="I110" s="87"/>
      <c r="J110" s="87"/>
      <c r="K110" s="172">
        <v>0</v>
      </c>
      <c r="L110" s="172">
        <v>0</v>
      </c>
      <c r="M110" s="172">
        <v>14197.368502616882</v>
      </c>
      <c r="N110" s="172">
        <v>14297.148466110229</v>
      </c>
      <c r="O110" s="193">
        <v>14197.845876216888</v>
      </c>
      <c r="P110" s="193">
        <v>13611.796021461487</v>
      </c>
      <c r="Q110" s="193">
        <v>13986.367285251617</v>
      </c>
      <c r="R110" s="193">
        <v>13699.423313140869</v>
      </c>
      <c r="S110" s="193">
        <v>13887.411594390869</v>
      </c>
      <c r="T110" s="193">
        <v>14309.850633144379</v>
      </c>
      <c r="U110" s="193">
        <v>14057.47377872467</v>
      </c>
      <c r="V110" s="193">
        <v>14154.928624629974</v>
      </c>
      <c r="W110" s="193">
        <v>14215.415179729462</v>
      </c>
      <c r="X110" s="193">
        <v>14230.175793170929</v>
      </c>
      <c r="Y110" s="193">
        <v>14297.148466110229</v>
      </c>
      <c r="Z110" s="193">
        <v>14197.845876216888</v>
      </c>
      <c r="AA110" s="193">
        <v>14200.685977935791</v>
      </c>
      <c r="AB110" s="193">
        <v>14223.253011703491</v>
      </c>
      <c r="AC110" s="193">
        <v>14217.937052249908</v>
      </c>
      <c r="AD110" s="193">
        <v>14197.368502616882</v>
      </c>
      <c r="AE110" s="193">
        <v>14297.148466110229</v>
      </c>
      <c r="AF110" s="193">
        <v>14213.402032852173</v>
      </c>
      <c r="AG110" s="193">
        <v>14192.967116832733</v>
      </c>
      <c r="AH110" s="193">
        <v>14215.415179729462</v>
      </c>
      <c r="AI110" s="193">
        <v>14217.937052249908</v>
      </c>
      <c r="AJ110" s="193">
        <v>14309.38720703125</v>
      </c>
      <c r="AK110" s="193">
        <v>14197.845876216888</v>
      </c>
      <c r="AL110" s="193">
        <v>14200.685977935791</v>
      </c>
    </row>
    <row r="111" spans="1:38" x14ac:dyDescent="0.35">
      <c r="A111" s="83" t="s">
        <v>285</v>
      </c>
      <c r="B111" s="84" t="s">
        <v>184</v>
      </c>
      <c r="C111" s="101"/>
      <c r="D111" s="102" t="s">
        <v>134</v>
      </c>
      <c r="E111" s="103"/>
      <c r="F111" s="103"/>
      <c r="G111" s="103"/>
      <c r="H111" s="103"/>
      <c r="I111" s="103"/>
      <c r="J111" s="103"/>
      <c r="K111" s="172">
        <v>0</v>
      </c>
      <c r="L111" s="172">
        <v>0</v>
      </c>
      <c r="M111" s="172">
        <v>0</v>
      </c>
      <c r="N111" s="172">
        <v>0</v>
      </c>
      <c r="O111" s="193">
        <v>0</v>
      </c>
      <c r="P111" s="193">
        <v>0</v>
      </c>
      <c r="Q111" s="193">
        <v>0</v>
      </c>
      <c r="R111" s="193">
        <v>0</v>
      </c>
      <c r="S111" s="193">
        <v>0</v>
      </c>
      <c r="T111" s="193">
        <v>0</v>
      </c>
      <c r="U111" s="193">
        <v>0</v>
      </c>
      <c r="V111" s="193">
        <v>0</v>
      </c>
      <c r="W111" s="193">
        <v>0</v>
      </c>
      <c r="X111" s="193">
        <v>0</v>
      </c>
      <c r="Y111" s="193">
        <v>0</v>
      </c>
      <c r="Z111" s="193">
        <v>0</v>
      </c>
      <c r="AA111" s="193">
        <v>0</v>
      </c>
      <c r="AB111" s="193">
        <v>0</v>
      </c>
      <c r="AC111" s="193">
        <v>0</v>
      </c>
      <c r="AD111" s="193">
        <v>0</v>
      </c>
      <c r="AE111" s="193">
        <v>0</v>
      </c>
      <c r="AF111" s="193">
        <v>0</v>
      </c>
      <c r="AG111" s="193">
        <v>0</v>
      </c>
      <c r="AH111" s="193">
        <v>0</v>
      </c>
      <c r="AI111" s="193">
        <v>0</v>
      </c>
      <c r="AJ111" s="193">
        <v>0</v>
      </c>
      <c r="AK111" s="193">
        <v>0</v>
      </c>
      <c r="AL111" s="193">
        <v>0</v>
      </c>
    </row>
    <row r="112" spans="1:38" x14ac:dyDescent="0.35">
      <c r="A112" s="83" t="s">
        <v>286</v>
      </c>
      <c r="B112" s="84" t="s">
        <v>186</v>
      </c>
      <c r="C112" s="101"/>
      <c r="D112" s="102" t="s">
        <v>134</v>
      </c>
      <c r="E112" s="87"/>
      <c r="F112" s="87"/>
      <c r="G112" s="87"/>
      <c r="H112" s="87"/>
      <c r="I112" s="87"/>
      <c r="J112" s="87"/>
      <c r="K112" s="172">
        <v>0</v>
      </c>
      <c r="L112" s="172">
        <v>0</v>
      </c>
      <c r="M112" s="172">
        <v>0</v>
      </c>
      <c r="N112" s="172">
        <v>0</v>
      </c>
      <c r="O112" s="193">
        <v>0</v>
      </c>
      <c r="P112" s="193">
        <v>0</v>
      </c>
      <c r="Q112" s="193">
        <v>0</v>
      </c>
      <c r="R112" s="193">
        <v>0</v>
      </c>
      <c r="S112" s="193">
        <v>0</v>
      </c>
      <c r="T112" s="193">
        <v>0</v>
      </c>
      <c r="U112" s="193">
        <v>0</v>
      </c>
      <c r="V112" s="193">
        <v>0</v>
      </c>
      <c r="W112" s="193">
        <v>0</v>
      </c>
      <c r="X112" s="193">
        <v>0</v>
      </c>
      <c r="Y112" s="193">
        <v>0</v>
      </c>
      <c r="Z112" s="193">
        <v>0</v>
      </c>
      <c r="AA112" s="193">
        <v>0</v>
      </c>
      <c r="AB112" s="193">
        <v>0</v>
      </c>
      <c r="AC112" s="193">
        <v>0</v>
      </c>
      <c r="AD112" s="193">
        <v>0</v>
      </c>
      <c r="AE112" s="193">
        <v>0</v>
      </c>
      <c r="AF112" s="193">
        <v>0</v>
      </c>
      <c r="AG112" s="193">
        <v>0</v>
      </c>
      <c r="AH112" s="193">
        <v>0</v>
      </c>
      <c r="AI112" s="193">
        <v>0</v>
      </c>
      <c r="AJ112" s="193">
        <v>0</v>
      </c>
      <c r="AK112" s="193">
        <v>0</v>
      </c>
      <c r="AL112" s="193">
        <v>0</v>
      </c>
    </row>
    <row r="113" spans="1:38" x14ac:dyDescent="0.35">
      <c r="A113" s="83" t="s">
        <v>287</v>
      </c>
      <c r="B113" s="84" t="s">
        <v>188</v>
      </c>
      <c r="C113" s="101"/>
      <c r="D113" s="102" t="s">
        <v>134</v>
      </c>
      <c r="E113" s="103"/>
      <c r="F113" s="103"/>
      <c r="G113" s="103"/>
      <c r="H113" s="103"/>
      <c r="I113" s="103"/>
      <c r="J113" s="103"/>
      <c r="K113" s="172">
        <v>0</v>
      </c>
      <c r="L113" s="172">
        <v>0</v>
      </c>
      <c r="M113" s="172">
        <v>0</v>
      </c>
      <c r="N113" s="172">
        <v>0</v>
      </c>
      <c r="O113" s="193">
        <v>0</v>
      </c>
      <c r="P113" s="193">
        <v>0</v>
      </c>
      <c r="Q113" s="193">
        <v>0</v>
      </c>
      <c r="R113" s="193">
        <v>0</v>
      </c>
      <c r="S113" s="193">
        <v>0</v>
      </c>
      <c r="T113" s="193">
        <v>0</v>
      </c>
      <c r="U113" s="193">
        <v>0</v>
      </c>
      <c r="V113" s="193">
        <v>0</v>
      </c>
      <c r="W113" s="193">
        <v>0</v>
      </c>
      <c r="X113" s="193">
        <v>0</v>
      </c>
      <c r="Y113" s="193">
        <v>0</v>
      </c>
      <c r="Z113" s="193">
        <v>0</v>
      </c>
      <c r="AA113" s="193">
        <v>0</v>
      </c>
      <c r="AB113" s="193">
        <v>0</v>
      </c>
      <c r="AC113" s="193">
        <v>0</v>
      </c>
      <c r="AD113" s="193">
        <v>0</v>
      </c>
      <c r="AE113" s="193">
        <v>0</v>
      </c>
      <c r="AF113" s="193">
        <v>0</v>
      </c>
      <c r="AG113" s="193">
        <v>0</v>
      </c>
      <c r="AH113" s="193">
        <v>0</v>
      </c>
      <c r="AI113" s="193">
        <v>0</v>
      </c>
      <c r="AJ113" s="193">
        <v>0</v>
      </c>
      <c r="AK113" s="193">
        <v>0</v>
      </c>
      <c r="AL113" s="193">
        <v>0</v>
      </c>
    </row>
    <row r="114" spans="1:38" x14ac:dyDescent="0.35">
      <c r="A114" s="83" t="s">
        <v>288</v>
      </c>
      <c r="B114" s="84" t="s">
        <v>190</v>
      </c>
      <c r="C114" s="101"/>
      <c r="D114" s="102" t="s">
        <v>140</v>
      </c>
      <c r="E114" s="103"/>
      <c r="F114" s="103"/>
      <c r="G114" s="103"/>
      <c r="H114" s="103"/>
      <c r="I114" s="103"/>
      <c r="J114" s="103"/>
      <c r="K114" s="172">
        <v>0</v>
      </c>
      <c r="L114" s="172">
        <v>0</v>
      </c>
      <c r="M114" s="172">
        <v>0</v>
      </c>
      <c r="N114" s="172">
        <v>0</v>
      </c>
      <c r="O114" s="193">
        <v>0</v>
      </c>
      <c r="P114" s="193">
        <v>0</v>
      </c>
      <c r="Q114" s="193">
        <v>0</v>
      </c>
      <c r="R114" s="193">
        <v>0</v>
      </c>
      <c r="S114" s="193">
        <v>0</v>
      </c>
      <c r="T114" s="193">
        <v>0</v>
      </c>
      <c r="U114" s="193">
        <v>0</v>
      </c>
      <c r="V114" s="193">
        <v>0</v>
      </c>
      <c r="W114" s="193">
        <v>0</v>
      </c>
      <c r="X114" s="193">
        <v>0</v>
      </c>
      <c r="Y114" s="193">
        <v>0</v>
      </c>
      <c r="Z114" s="193">
        <v>0</v>
      </c>
      <c r="AA114" s="193">
        <v>0</v>
      </c>
      <c r="AB114" s="193">
        <v>0</v>
      </c>
      <c r="AC114" s="193">
        <v>0</v>
      </c>
      <c r="AD114" s="193">
        <v>0</v>
      </c>
      <c r="AE114" s="193">
        <v>0</v>
      </c>
      <c r="AF114" s="193">
        <v>0</v>
      </c>
      <c r="AG114" s="193">
        <v>0</v>
      </c>
      <c r="AH114" s="193">
        <v>0</v>
      </c>
      <c r="AI114" s="193">
        <v>0</v>
      </c>
      <c r="AJ114" s="193">
        <v>0</v>
      </c>
      <c r="AK114" s="193">
        <v>0</v>
      </c>
      <c r="AL114" s="193">
        <v>0</v>
      </c>
    </row>
    <row r="115" spans="1:38" x14ac:dyDescent="0.35">
      <c r="A115" s="83" t="s">
        <v>289</v>
      </c>
      <c r="B115" s="84" t="s">
        <v>192</v>
      </c>
      <c r="C115" s="101"/>
      <c r="D115" s="102" t="s">
        <v>124</v>
      </c>
      <c r="E115" s="87"/>
      <c r="F115" s="87"/>
      <c r="G115" s="87"/>
      <c r="H115" s="87"/>
      <c r="I115" s="87"/>
      <c r="J115" s="87"/>
      <c r="K115" s="172">
        <v>0</v>
      </c>
      <c r="L115" s="172">
        <v>0</v>
      </c>
      <c r="M115" s="172">
        <v>0</v>
      </c>
      <c r="N115" s="172">
        <v>0</v>
      </c>
      <c r="O115" s="193">
        <v>0</v>
      </c>
      <c r="P115" s="193">
        <v>0</v>
      </c>
      <c r="Q115" s="193">
        <v>0</v>
      </c>
      <c r="R115" s="193">
        <v>0</v>
      </c>
      <c r="S115" s="193">
        <v>0</v>
      </c>
      <c r="T115" s="193">
        <v>0</v>
      </c>
      <c r="U115" s="193">
        <v>0</v>
      </c>
      <c r="V115" s="193">
        <v>0</v>
      </c>
      <c r="W115" s="193">
        <v>0</v>
      </c>
      <c r="X115" s="193">
        <v>0</v>
      </c>
      <c r="Y115" s="193">
        <v>0</v>
      </c>
      <c r="Z115" s="193">
        <v>0</v>
      </c>
      <c r="AA115" s="193">
        <v>0</v>
      </c>
      <c r="AB115" s="193">
        <v>0</v>
      </c>
      <c r="AC115" s="193">
        <v>0</v>
      </c>
      <c r="AD115" s="193">
        <v>0</v>
      </c>
      <c r="AE115" s="193">
        <v>0</v>
      </c>
      <c r="AF115" s="193">
        <v>0</v>
      </c>
      <c r="AG115" s="193">
        <v>0</v>
      </c>
      <c r="AH115" s="193">
        <v>0</v>
      </c>
      <c r="AI115" s="193">
        <v>0</v>
      </c>
      <c r="AJ115" s="193">
        <v>0</v>
      </c>
      <c r="AK115" s="193">
        <v>0</v>
      </c>
      <c r="AL115" s="193">
        <v>0</v>
      </c>
    </row>
    <row r="116" spans="1:38" x14ac:dyDescent="0.35">
      <c r="A116" s="83" t="s">
        <v>290</v>
      </c>
      <c r="B116" s="84" t="s">
        <v>194</v>
      </c>
      <c r="C116" s="101"/>
      <c r="D116" s="102" t="s">
        <v>124</v>
      </c>
      <c r="E116" s="87"/>
      <c r="F116" s="87"/>
      <c r="G116" s="87"/>
      <c r="H116" s="87"/>
      <c r="I116" s="87"/>
      <c r="J116" s="87"/>
      <c r="K116" s="172">
        <v>0</v>
      </c>
      <c r="L116" s="172">
        <v>0</v>
      </c>
      <c r="M116" s="172">
        <v>0</v>
      </c>
      <c r="N116" s="172">
        <v>0</v>
      </c>
      <c r="O116" s="193">
        <v>0</v>
      </c>
      <c r="P116" s="193">
        <v>0</v>
      </c>
      <c r="Q116" s="193">
        <v>0</v>
      </c>
      <c r="R116" s="193">
        <v>0</v>
      </c>
      <c r="S116" s="193">
        <v>0</v>
      </c>
      <c r="T116" s="193">
        <v>0</v>
      </c>
      <c r="U116" s="193">
        <v>0</v>
      </c>
      <c r="V116" s="193">
        <v>0</v>
      </c>
      <c r="W116" s="193">
        <v>0</v>
      </c>
      <c r="X116" s="193">
        <v>0</v>
      </c>
      <c r="Y116" s="193">
        <v>0</v>
      </c>
      <c r="Z116" s="193">
        <v>0</v>
      </c>
      <c r="AA116" s="193">
        <v>0</v>
      </c>
      <c r="AB116" s="193">
        <v>0</v>
      </c>
      <c r="AC116" s="193">
        <v>0</v>
      </c>
      <c r="AD116" s="193">
        <v>0</v>
      </c>
      <c r="AE116" s="193">
        <v>0</v>
      </c>
      <c r="AF116" s="193">
        <v>0</v>
      </c>
      <c r="AG116" s="193">
        <v>0</v>
      </c>
      <c r="AH116" s="193">
        <v>0</v>
      </c>
      <c r="AI116" s="193">
        <v>0</v>
      </c>
      <c r="AJ116" s="193">
        <v>0</v>
      </c>
      <c r="AK116" s="193">
        <v>0</v>
      </c>
      <c r="AL116" s="193">
        <v>0</v>
      </c>
    </row>
    <row r="117" spans="1:38" x14ac:dyDescent="0.35">
      <c r="A117" s="83" t="s">
        <v>291</v>
      </c>
      <c r="B117" s="84" t="s">
        <v>196</v>
      </c>
      <c r="C117" s="101"/>
      <c r="D117" s="102" t="s">
        <v>129</v>
      </c>
      <c r="E117" s="356"/>
      <c r="F117" s="356"/>
      <c r="G117" s="356"/>
      <c r="H117" s="356"/>
      <c r="I117" s="356"/>
      <c r="J117" s="356"/>
      <c r="K117" s="172">
        <v>0</v>
      </c>
      <c r="L117" s="172">
        <v>0</v>
      </c>
      <c r="M117" s="172">
        <v>0</v>
      </c>
      <c r="N117" s="172">
        <v>0</v>
      </c>
      <c r="O117" s="193">
        <v>0</v>
      </c>
      <c r="P117" s="193">
        <v>0</v>
      </c>
      <c r="Q117" s="193">
        <v>0</v>
      </c>
      <c r="R117" s="193">
        <v>0</v>
      </c>
      <c r="S117" s="193">
        <v>0</v>
      </c>
      <c r="T117" s="193">
        <v>0</v>
      </c>
      <c r="U117" s="193">
        <v>0</v>
      </c>
      <c r="V117" s="193">
        <v>0</v>
      </c>
      <c r="W117" s="193">
        <v>0</v>
      </c>
      <c r="X117" s="193">
        <v>0</v>
      </c>
      <c r="Y117" s="193">
        <v>0</v>
      </c>
      <c r="Z117" s="193">
        <v>0</v>
      </c>
      <c r="AA117" s="193">
        <v>0</v>
      </c>
      <c r="AB117" s="193">
        <v>0</v>
      </c>
      <c r="AC117" s="193">
        <v>0</v>
      </c>
      <c r="AD117" s="193">
        <v>0</v>
      </c>
      <c r="AE117" s="193">
        <v>0</v>
      </c>
      <c r="AF117" s="193">
        <v>0</v>
      </c>
      <c r="AG117" s="193">
        <v>0</v>
      </c>
      <c r="AH117" s="193">
        <v>0</v>
      </c>
      <c r="AI117" s="193">
        <v>0</v>
      </c>
      <c r="AJ117" s="193">
        <v>0</v>
      </c>
      <c r="AK117" s="193">
        <v>0</v>
      </c>
      <c r="AL117" s="193">
        <v>0</v>
      </c>
    </row>
    <row r="118" spans="1:38" x14ac:dyDescent="0.35">
      <c r="A118" s="83">
        <v>16</v>
      </c>
      <c r="B118" s="111" t="s">
        <v>292</v>
      </c>
      <c r="C118" s="112"/>
      <c r="D118" s="113"/>
      <c r="E118" s="87"/>
      <c r="F118" s="87"/>
      <c r="G118" s="87"/>
      <c r="H118" s="87"/>
      <c r="I118" s="87"/>
      <c r="J118" s="87"/>
      <c r="K118" s="235">
        <f t="shared" ref="K118:AL118" si="7">SUM(K105:K117)</f>
        <v>0</v>
      </c>
      <c r="L118" s="235">
        <f t="shared" si="7"/>
        <v>0</v>
      </c>
      <c r="M118" s="235">
        <f t="shared" si="7"/>
        <v>781101.32777690887</v>
      </c>
      <c r="N118" s="235">
        <f t="shared" si="7"/>
        <v>782179.04543876648</v>
      </c>
      <c r="O118" s="235">
        <f t="shared" si="7"/>
        <v>781608.41792821884</v>
      </c>
      <c r="P118" s="235">
        <f t="shared" si="7"/>
        <v>757603.99496555328</v>
      </c>
      <c r="Q118" s="235">
        <f t="shared" si="7"/>
        <v>775234.3664765358</v>
      </c>
      <c r="R118" s="235">
        <f t="shared" si="7"/>
        <v>763991.02830886841</v>
      </c>
      <c r="S118" s="235">
        <f t="shared" si="7"/>
        <v>760511.77644729614</v>
      </c>
      <c r="T118" s="235">
        <f t="shared" si="7"/>
        <v>781524.24424886703</v>
      </c>
      <c r="U118" s="235">
        <f t="shared" si="7"/>
        <v>770112.40541934967</v>
      </c>
      <c r="V118" s="235">
        <f t="shared" si="7"/>
        <v>780257.94070959091</v>
      </c>
      <c r="W118" s="235">
        <f t="shared" si="7"/>
        <v>812333.15962553024</v>
      </c>
      <c r="X118" s="235">
        <f t="shared" si="7"/>
        <v>813692.45225191116</v>
      </c>
      <c r="Y118" s="235">
        <f t="shared" si="7"/>
        <v>812894.33932304382</v>
      </c>
      <c r="Z118" s="235">
        <f t="shared" si="7"/>
        <v>812304.86339330673</v>
      </c>
      <c r="AA118" s="235">
        <f t="shared" si="7"/>
        <v>811412.84799575806</v>
      </c>
      <c r="AB118" s="235">
        <f t="shared" si="7"/>
        <v>812726.49931907654</v>
      </c>
      <c r="AC118" s="235">
        <f t="shared" si="7"/>
        <v>812821.33442163467</v>
      </c>
      <c r="AD118" s="235">
        <f t="shared" si="7"/>
        <v>1209303.771853447</v>
      </c>
      <c r="AE118" s="235">
        <f t="shared" si="7"/>
        <v>1213214.5011425018</v>
      </c>
      <c r="AF118" s="235">
        <f t="shared" si="7"/>
        <v>1239213.4325504303</v>
      </c>
      <c r="AG118" s="235">
        <f t="shared" si="7"/>
        <v>1296104.0677428246</v>
      </c>
      <c r="AH118" s="235">
        <f t="shared" si="7"/>
        <v>1326565.623819828</v>
      </c>
      <c r="AI118" s="235">
        <f t="shared" si="7"/>
        <v>1449689.5191073418</v>
      </c>
      <c r="AJ118" s="235">
        <f t="shared" si="7"/>
        <v>1488773.6876010895</v>
      </c>
      <c r="AK118" s="235">
        <f t="shared" si="7"/>
        <v>1478483.2157492638</v>
      </c>
      <c r="AL118" s="235">
        <f t="shared" si="7"/>
        <v>1478495.0971603394</v>
      </c>
    </row>
    <row r="119" spans="1:38" x14ac:dyDescent="0.35">
      <c r="A119" s="83"/>
      <c r="B119" s="133"/>
      <c r="C119" s="155"/>
      <c r="D119" s="156"/>
      <c r="E119" s="97"/>
      <c r="F119" s="97"/>
      <c r="G119" s="97"/>
      <c r="H119" s="97"/>
      <c r="I119" s="97"/>
      <c r="J119" s="97"/>
      <c r="K119" s="200"/>
      <c r="L119" s="200"/>
      <c r="M119" s="200"/>
      <c r="N119" s="200"/>
      <c r="O119" s="200"/>
      <c r="P119" s="200"/>
      <c r="Q119" s="200"/>
      <c r="R119" s="200"/>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38" ht="15" customHeight="1" x14ac:dyDescent="0.35">
      <c r="A120" s="83">
        <v>17</v>
      </c>
      <c r="B120" s="137" t="s">
        <v>293</v>
      </c>
      <c r="C120" s="138"/>
      <c r="D120" s="89"/>
      <c r="E120" s="87"/>
      <c r="F120" s="87"/>
      <c r="G120" s="87"/>
      <c r="H120" s="87"/>
      <c r="I120" s="87"/>
      <c r="J120" s="87"/>
      <c r="K120" s="240">
        <f t="shared" ref="K120:AL120" si="8">K118+K101</f>
        <v>0</v>
      </c>
      <c r="L120" s="240">
        <f t="shared" si="8"/>
        <v>0</v>
      </c>
      <c r="M120" s="240">
        <f t="shared" si="8"/>
        <v>870548.34496974945</v>
      </c>
      <c r="N120" s="240">
        <f t="shared" si="8"/>
        <v>882348.66070747375</v>
      </c>
      <c r="O120" s="240">
        <f t="shared" si="8"/>
        <v>892345.77316045761</v>
      </c>
      <c r="P120" s="240">
        <f t="shared" si="8"/>
        <v>940199.36430454254</v>
      </c>
      <c r="Q120" s="240">
        <f t="shared" si="8"/>
        <v>960709.21522378922</v>
      </c>
      <c r="R120" s="240">
        <f t="shared" si="8"/>
        <v>948349.65848922729</v>
      </c>
      <c r="S120" s="235">
        <f t="shared" si="8"/>
        <v>945470.03316879272</v>
      </c>
      <c r="T120" s="240">
        <f t="shared" si="8"/>
        <v>968168.56855154037</v>
      </c>
      <c r="U120" s="240">
        <f t="shared" si="8"/>
        <v>954063.42470645905</v>
      </c>
      <c r="V120" s="240">
        <f t="shared" si="8"/>
        <v>961192.01701879501</v>
      </c>
      <c r="W120" s="240">
        <f t="shared" si="8"/>
        <v>991021.70103788376</v>
      </c>
      <c r="X120" s="240">
        <f t="shared" si="8"/>
        <v>977662.1053814888</v>
      </c>
      <c r="Y120" s="240">
        <f t="shared" si="8"/>
        <v>973396.59571647644</v>
      </c>
      <c r="Z120" s="240">
        <f t="shared" si="8"/>
        <v>968682.40588903427</v>
      </c>
      <c r="AA120" s="240">
        <f t="shared" si="8"/>
        <v>971337.28647232056</v>
      </c>
      <c r="AB120" s="240">
        <f t="shared" si="8"/>
        <v>969676.12242698669</v>
      </c>
      <c r="AC120" s="240">
        <f t="shared" si="8"/>
        <v>966258.22693109512</v>
      </c>
      <c r="AD120" s="240">
        <f t="shared" si="8"/>
        <v>1373238.7379407883</v>
      </c>
      <c r="AE120" s="240">
        <f t="shared" si="8"/>
        <v>1407434.9842369556</v>
      </c>
      <c r="AF120" s="240">
        <f t="shared" si="8"/>
        <v>1430552.1881878376</v>
      </c>
      <c r="AG120" s="240">
        <f t="shared" si="8"/>
        <v>1506856.9258153439</v>
      </c>
      <c r="AH120" s="240">
        <f t="shared" si="8"/>
        <v>1529557.6541014016</v>
      </c>
      <c r="AI120" s="240">
        <f t="shared" si="8"/>
        <v>1669357.6634526253</v>
      </c>
      <c r="AJ120" s="240">
        <f t="shared" si="8"/>
        <v>1731077.1782025695</v>
      </c>
      <c r="AK120" s="240">
        <f t="shared" si="8"/>
        <v>1720165.3453856707</v>
      </c>
      <c r="AL120" s="240">
        <f t="shared" si="8"/>
        <v>1721968.7442146242</v>
      </c>
    </row>
    <row r="121" spans="1:38" ht="15" customHeight="1" x14ac:dyDescent="0.35">
      <c r="A121" s="83"/>
      <c r="B121" s="12"/>
      <c r="C121" s="141"/>
      <c r="D121" s="8"/>
      <c r="E121" s="79"/>
      <c r="F121" s="79"/>
      <c r="G121" s="79"/>
      <c r="H121" s="79"/>
      <c r="I121" s="79"/>
      <c r="J121" s="79"/>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row>
    <row r="122" spans="1:38" ht="15" customHeight="1" x14ac:dyDescent="0.35">
      <c r="A122" s="83" t="s">
        <v>294</v>
      </c>
      <c r="B122" s="111" t="s">
        <v>295</v>
      </c>
      <c r="C122" s="138"/>
      <c r="D122" s="89"/>
      <c r="E122" s="87"/>
      <c r="F122" s="87"/>
      <c r="G122" s="87"/>
      <c r="H122" s="87"/>
      <c r="I122" s="87"/>
      <c r="J122" s="87"/>
      <c r="K122" s="240">
        <v>0</v>
      </c>
      <c r="L122" s="240">
        <v>0</v>
      </c>
      <c r="M122" s="240">
        <v>0</v>
      </c>
      <c r="N122" s="240">
        <v>0</v>
      </c>
      <c r="O122" s="240">
        <v>0</v>
      </c>
      <c r="P122" s="240">
        <v>0</v>
      </c>
      <c r="Q122" s="240">
        <v>0</v>
      </c>
      <c r="R122" s="240">
        <v>0</v>
      </c>
      <c r="S122" s="240">
        <v>0</v>
      </c>
      <c r="T122" s="240">
        <v>0</v>
      </c>
      <c r="U122" s="240">
        <v>0</v>
      </c>
      <c r="V122" s="240">
        <v>0</v>
      </c>
      <c r="W122" s="240">
        <v>0</v>
      </c>
      <c r="X122" s="240">
        <v>0</v>
      </c>
      <c r="Y122" s="240">
        <v>0</v>
      </c>
      <c r="Z122" s="240">
        <v>0</v>
      </c>
      <c r="AA122" s="240">
        <v>0</v>
      </c>
      <c r="AB122" s="240">
        <v>0</v>
      </c>
      <c r="AC122" s="240">
        <v>0</v>
      </c>
      <c r="AD122" s="240">
        <v>0</v>
      </c>
      <c r="AE122" s="240">
        <v>0</v>
      </c>
      <c r="AF122" s="240">
        <v>0</v>
      </c>
      <c r="AG122" s="240">
        <v>0</v>
      </c>
      <c r="AH122" s="240">
        <v>0</v>
      </c>
      <c r="AI122" s="240">
        <v>0</v>
      </c>
      <c r="AJ122" s="240">
        <v>0</v>
      </c>
      <c r="AK122" s="240">
        <v>0</v>
      </c>
      <c r="AL122" s="240">
        <v>0</v>
      </c>
    </row>
    <row r="123" spans="1:38" ht="15" customHeight="1" x14ac:dyDescent="0.35">
      <c r="A123" s="83"/>
      <c r="B123" s="262"/>
      <c r="C123" s="141"/>
      <c r="D123" s="8"/>
      <c r="E123" s="79"/>
      <c r="F123" s="79"/>
      <c r="G123" s="79"/>
      <c r="H123" s="79"/>
      <c r="I123" s="79"/>
      <c r="J123" s="79"/>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row>
    <row r="124" spans="1:38" ht="18.5" x14ac:dyDescent="0.45">
      <c r="A124" s="83"/>
      <c r="B124" s="51" t="s">
        <v>296</v>
      </c>
      <c r="D124" s="8"/>
      <c r="E124" s="142"/>
      <c r="F124" s="142"/>
      <c r="G124" s="142"/>
      <c r="H124" s="142"/>
      <c r="I124" s="142"/>
      <c r="J124" s="142"/>
      <c r="K124" s="253"/>
      <c r="L124" s="253"/>
      <c r="M124" s="253"/>
      <c r="N124" s="253"/>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row>
    <row r="125" spans="1:38" x14ac:dyDescent="0.35">
      <c r="A125" s="83"/>
      <c r="B125" s="36"/>
      <c r="C125" s="78"/>
      <c r="D125" s="36"/>
    </row>
    <row r="126" spans="1:38" x14ac:dyDescent="0.35">
      <c r="A126" s="83"/>
      <c r="B126" s="8"/>
      <c r="C126" s="31"/>
      <c r="D126" s="264"/>
      <c r="E126" s="82" t="s">
        <v>200</v>
      </c>
      <c r="F126" s="82" t="s">
        <v>201</v>
      </c>
      <c r="G126" s="82" t="s">
        <v>201</v>
      </c>
      <c r="H126" s="82" t="s">
        <v>201</v>
      </c>
      <c r="I126" s="82" t="s">
        <v>201</v>
      </c>
      <c r="J126" s="82" t="s">
        <v>43</v>
      </c>
      <c r="K126" s="190" t="s">
        <v>44</v>
      </c>
      <c r="L126" s="190" t="s">
        <v>45</v>
      </c>
      <c r="M126" s="190" t="s">
        <v>46</v>
      </c>
      <c r="N126" s="190" t="s">
        <v>47</v>
      </c>
      <c r="O126" s="190" t="s">
        <v>48</v>
      </c>
      <c r="P126" s="190" t="s">
        <v>49</v>
      </c>
      <c r="Q126" s="190" t="s">
        <v>50</v>
      </c>
      <c r="R126" s="190" t="s">
        <v>51</v>
      </c>
      <c r="S126" s="191" t="s">
        <v>52</v>
      </c>
      <c r="T126" s="190" t="s">
        <v>53</v>
      </c>
      <c r="U126" s="190" t="s">
        <v>54</v>
      </c>
      <c r="V126" s="190" t="s">
        <v>55</v>
      </c>
      <c r="W126" s="190" t="s">
        <v>56</v>
      </c>
      <c r="X126" s="190" t="s">
        <v>57</v>
      </c>
      <c r="Y126" s="190" t="s">
        <v>58</v>
      </c>
      <c r="Z126" s="190" t="s">
        <v>59</v>
      </c>
      <c r="AA126" s="190" t="s">
        <v>60</v>
      </c>
      <c r="AB126" s="190" t="s">
        <v>61</v>
      </c>
      <c r="AC126" s="190" t="s">
        <v>62</v>
      </c>
      <c r="AD126" s="190" t="s">
        <v>63</v>
      </c>
      <c r="AE126" s="190" t="s">
        <v>64</v>
      </c>
      <c r="AF126" s="190" t="s">
        <v>65</v>
      </c>
      <c r="AG126" s="190" t="s">
        <v>66</v>
      </c>
      <c r="AH126" s="190" t="s">
        <v>67</v>
      </c>
      <c r="AI126" s="190" t="s">
        <v>68</v>
      </c>
      <c r="AJ126" s="190" t="s">
        <v>69</v>
      </c>
      <c r="AK126" s="190" t="s">
        <v>70</v>
      </c>
      <c r="AL126" s="190" t="s">
        <v>71</v>
      </c>
    </row>
    <row r="127" spans="1:38" x14ac:dyDescent="0.35">
      <c r="A127" s="83">
        <v>18</v>
      </c>
      <c r="B127" s="137" t="s">
        <v>297</v>
      </c>
      <c r="C127" s="158"/>
      <c r="D127" s="265"/>
      <c r="E127" s="87"/>
      <c r="F127" s="87"/>
      <c r="G127" s="87"/>
      <c r="H127" s="87"/>
      <c r="I127" s="87"/>
      <c r="J127" s="87"/>
      <c r="K127" s="206">
        <v>380354.74824905396</v>
      </c>
      <c r="L127" s="206">
        <v>362086.8067741394</v>
      </c>
      <c r="M127" s="206">
        <v>197195.77169418335</v>
      </c>
      <c r="N127" s="266">
        <v>175895.04098892212</v>
      </c>
      <c r="O127" s="267">
        <v>130267.82536506653</v>
      </c>
      <c r="P127" s="267">
        <v>266524.82414245605</v>
      </c>
      <c r="Q127" s="267">
        <v>264427.28328704834</v>
      </c>
      <c r="R127" s="267">
        <v>302628.95202636719</v>
      </c>
      <c r="S127" s="268">
        <v>342549.14855957031</v>
      </c>
      <c r="T127" s="267">
        <v>320266.51382446289</v>
      </c>
      <c r="U127" s="267">
        <v>339003.46755981445</v>
      </c>
      <c r="V127" s="267">
        <v>329107.84244537354</v>
      </c>
      <c r="W127" s="267">
        <v>329373.17085266113</v>
      </c>
      <c r="X127" s="267">
        <v>333097.81074523926</v>
      </c>
      <c r="Y127" s="267">
        <v>331377.21252441406</v>
      </c>
      <c r="Z127" s="267">
        <v>323915.89546203613</v>
      </c>
      <c r="AA127" s="267">
        <v>329118.34526062012</v>
      </c>
      <c r="AB127" s="267">
        <v>342219.38705444336</v>
      </c>
      <c r="AC127" s="267">
        <v>344868.80874633789</v>
      </c>
      <c r="AD127" s="267">
        <v>364205.20210266113</v>
      </c>
      <c r="AE127" s="267">
        <v>394643.45169067383</v>
      </c>
      <c r="AF127" s="267">
        <v>387335.7982635498</v>
      </c>
      <c r="AG127" s="267">
        <v>620164.74533081055</v>
      </c>
      <c r="AH127" s="267">
        <v>653735.24856567383</v>
      </c>
      <c r="AI127" s="267">
        <v>609420.01342773438</v>
      </c>
      <c r="AJ127" s="267">
        <v>592320.49179077148</v>
      </c>
      <c r="AK127" s="267">
        <v>598918.46084594727</v>
      </c>
      <c r="AL127" s="267">
        <v>603176.7463684082</v>
      </c>
    </row>
    <row r="128" spans="1:38" ht="15" customHeight="1" x14ac:dyDescent="0.35">
      <c r="A128" s="83" t="s">
        <v>298</v>
      </c>
      <c r="B128" s="137" t="s">
        <v>299</v>
      </c>
      <c r="C128" s="138"/>
      <c r="D128" s="89"/>
      <c r="E128" s="357"/>
      <c r="F128" s="357"/>
      <c r="G128" s="357"/>
      <c r="H128" s="357"/>
      <c r="I128" s="357"/>
      <c r="J128" s="357"/>
      <c r="K128" s="269">
        <v>104761.81154698133</v>
      </c>
      <c r="L128" s="269">
        <v>115836.07971668243</v>
      </c>
      <c r="M128" s="269">
        <v>539079.93221282959</v>
      </c>
      <c r="N128" s="269">
        <v>575230.29518127441</v>
      </c>
      <c r="O128" s="269">
        <v>685263.00239562988</v>
      </c>
      <c r="P128" s="269">
        <v>623356.59408569336</v>
      </c>
      <c r="Q128" s="269">
        <v>609092.8955078125</v>
      </c>
      <c r="R128" s="269">
        <v>574023.9143371582</v>
      </c>
      <c r="S128" s="170">
        <v>525892.05837249756</v>
      </c>
      <c r="T128" s="269">
        <v>509693.91441345215</v>
      </c>
      <c r="U128" s="269">
        <v>489870.91255187988</v>
      </c>
      <c r="V128" s="269">
        <v>470172.90878295898</v>
      </c>
      <c r="W128" s="269">
        <v>468771.2516784668</v>
      </c>
      <c r="X128" s="269">
        <v>421259.56535339355</v>
      </c>
      <c r="Y128" s="269">
        <v>404007.7657699585</v>
      </c>
      <c r="Z128" s="269">
        <v>393896.38710021973</v>
      </c>
      <c r="AA128" s="269">
        <v>382564.83840942383</v>
      </c>
      <c r="AB128" s="269">
        <v>398365.37170410156</v>
      </c>
      <c r="AC128" s="269">
        <v>387124.36676025391</v>
      </c>
      <c r="AD128" s="269">
        <v>406092.20409393311</v>
      </c>
      <c r="AE128" s="269">
        <v>416236.67621612549</v>
      </c>
      <c r="AF128" s="269">
        <v>414805.00411987305</v>
      </c>
      <c r="AG128" s="269">
        <v>649975.74996948242</v>
      </c>
      <c r="AH128" s="269">
        <v>660508.76998901367</v>
      </c>
      <c r="AI128" s="269">
        <v>610741.21475219727</v>
      </c>
      <c r="AJ128" s="269">
        <v>603708.37020874023</v>
      </c>
      <c r="AK128" s="269">
        <v>591358.37745666504</v>
      </c>
      <c r="AL128" s="269">
        <v>586312.67738342285</v>
      </c>
    </row>
    <row r="129" spans="1:38" ht="15" customHeight="1" x14ac:dyDescent="0.35">
      <c r="A129" s="83"/>
      <c r="C129" s="141"/>
      <c r="D129" s="8"/>
      <c r="E129" s="79"/>
      <c r="F129" s="79"/>
      <c r="G129" s="79"/>
      <c r="H129" s="79"/>
      <c r="I129" s="79"/>
      <c r="J129" s="79"/>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row>
    <row r="130" spans="1:38" ht="18.5" x14ac:dyDescent="0.35">
      <c r="A130" s="83"/>
      <c r="B130" s="157" t="s">
        <v>300</v>
      </c>
      <c r="D130" s="8"/>
      <c r="E130" s="79"/>
      <c r="F130" s="79"/>
      <c r="G130" s="79"/>
      <c r="H130" s="79"/>
      <c r="I130" s="79"/>
      <c r="J130" s="79"/>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row>
    <row r="131" spans="1:38" x14ac:dyDescent="0.35">
      <c r="A131" s="83"/>
      <c r="B131" s="8"/>
      <c r="D131" s="8"/>
      <c r="E131" s="53" t="s">
        <v>200</v>
      </c>
      <c r="F131" s="53" t="s">
        <v>201</v>
      </c>
      <c r="G131" s="53" t="s">
        <v>201</v>
      </c>
      <c r="H131" s="53" t="s">
        <v>201</v>
      </c>
      <c r="I131" s="53" t="s">
        <v>201</v>
      </c>
      <c r="J131" s="53" t="s">
        <v>43</v>
      </c>
      <c r="K131" s="190" t="s">
        <v>44</v>
      </c>
      <c r="L131" s="190" t="s">
        <v>45</v>
      </c>
      <c r="M131" s="190" t="s">
        <v>46</v>
      </c>
      <c r="N131" s="190" t="s">
        <v>47</v>
      </c>
      <c r="O131" s="190" t="s">
        <v>48</v>
      </c>
      <c r="P131" s="190" t="s">
        <v>49</v>
      </c>
      <c r="Q131" s="190" t="s">
        <v>50</v>
      </c>
      <c r="R131" s="190" t="s">
        <v>51</v>
      </c>
      <c r="S131" s="191" t="s">
        <v>52</v>
      </c>
      <c r="T131" s="190" t="s">
        <v>53</v>
      </c>
      <c r="U131" s="190" t="s">
        <v>54</v>
      </c>
      <c r="V131" s="190" t="s">
        <v>55</v>
      </c>
      <c r="W131" s="190" t="s">
        <v>56</v>
      </c>
      <c r="X131" s="190" t="s">
        <v>57</v>
      </c>
      <c r="Y131" s="190" t="s">
        <v>58</v>
      </c>
      <c r="Z131" s="190" t="s">
        <v>59</v>
      </c>
      <c r="AA131" s="190" t="s">
        <v>60</v>
      </c>
      <c r="AB131" s="190" t="s">
        <v>61</v>
      </c>
      <c r="AC131" s="190" t="s">
        <v>62</v>
      </c>
      <c r="AD131" s="190" t="s">
        <v>63</v>
      </c>
      <c r="AE131" s="190" t="s">
        <v>64</v>
      </c>
      <c r="AF131" s="190" t="s">
        <v>65</v>
      </c>
      <c r="AG131" s="190" t="s">
        <v>66</v>
      </c>
      <c r="AH131" s="190" t="s">
        <v>67</v>
      </c>
      <c r="AI131" s="190" t="s">
        <v>68</v>
      </c>
      <c r="AJ131" s="190" t="s">
        <v>69</v>
      </c>
      <c r="AK131" s="190" t="s">
        <v>70</v>
      </c>
      <c r="AL131" s="190" t="s">
        <v>71</v>
      </c>
    </row>
    <row r="132" spans="1:38" x14ac:dyDescent="0.35">
      <c r="A132" s="83">
        <v>19</v>
      </c>
      <c r="B132" s="111" t="s">
        <v>301</v>
      </c>
      <c r="C132" s="101"/>
      <c r="D132" s="158"/>
      <c r="E132" s="139">
        <f t="shared" ref="E132:AL132" si="9">E80+E120+E122</f>
        <v>0</v>
      </c>
      <c r="F132" s="139">
        <f t="shared" si="9"/>
        <v>0</v>
      </c>
      <c r="G132" s="139">
        <f t="shared" si="9"/>
        <v>0</v>
      </c>
      <c r="H132" s="139">
        <f t="shared" si="9"/>
        <v>0</v>
      </c>
      <c r="I132" s="139">
        <f t="shared" si="9"/>
        <v>0</v>
      </c>
      <c r="J132" s="139">
        <f t="shared" ref="J132:J137" si="10">SUM(J118:J122,J126:J131)</f>
        <v>0</v>
      </c>
      <c r="K132" s="270">
        <f t="shared" si="9"/>
        <v>796486.48580163717</v>
      </c>
      <c r="L132" s="270">
        <f t="shared" si="9"/>
        <v>831798.44627529383</v>
      </c>
      <c r="M132" s="270">
        <f t="shared" si="9"/>
        <v>1620189.0908181667</v>
      </c>
      <c r="N132" s="270">
        <f t="shared" si="9"/>
        <v>1702988.0287796259</v>
      </c>
      <c r="O132" s="270">
        <f t="shared" si="9"/>
        <v>1909637.343339622</v>
      </c>
      <c r="P132" s="270">
        <f t="shared" si="9"/>
        <v>1819057.4651509523</v>
      </c>
      <c r="Q132" s="270">
        <f t="shared" si="9"/>
        <v>1832996.4265301824</v>
      </c>
      <c r="R132" s="270">
        <f t="shared" si="9"/>
        <v>1782452.0126730204</v>
      </c>
      <c r="S132" s="271">
        <f t="shared" si="9"/>
        <v>1717294.8283180594</v>
      </c>
      <c r="T132" s="270">
        <f t="shared" si="9"/>
        <v>1744494.9450492859</v>
      </c>
      <c r="U132" s="270">
        <f t="shared" si="9"/>
        <v>1723128.9626955986</v>
      </c>
      <c r="V132" s="270">
        <f t="shared" si="9"/>
        <v>1726960.7948064804</v>
      </c>
      <c r="W132" s="270">
        <f t="shared" si="9"/>
        <v>1732137.9325985909</v>
      </c>
      <c r="X132" s="270">
        <f t="shared" si="9"/>
        <v>1669120.7254528999</v>
      </c>
      <c r="Y132" s="270">
        <f t="shared" si="9"/>
        <v>1657678.2839000225</v>
      </c>
      <c r="Z132" s="270">
        <f t="shared" si="9"/>
        <v>1660068.9714848995</v>
      </c>
      <c r="AA132" s="270">
        <f t="shared" si="9"/>
        <v>1657747.4106550217</v>
      </c>
      <c r="AB132" s="270">
        <f t="shared" si="9"/>
        <v>1665418.8675582409</v>
      </c>
      <c r="AC132" s="270">
        <f t="shared" si="9"/>
        <v>1655489.4453883171</v>
      </c>
      <c r="AD132" s="270">
        <f t="shared" si="9"/>
        <v>1674859.9560558796</v>
      </c>
      <c r="AE132" s="270">
        <f t="shared" si="9"/>
        <v>1698166.8227910995</v>
      </c>
      <c r="AF132" s="270">
        <f t="shared" si="9"/>
        <v>1709015.9821808338</v>
      </c>
      <c r="AG132" s="270">
        <f t="shared" si="9"/>
        <v>1740954.728782177</v>
      </c>
      <c r="AH132" s="270">
        <f t="shared" si="9"/>
        <v>1716581.6351212561</v>
      </c>
      <c r="AI132" s="270">
        <f t="shared" si="9"/>
        <v>1729335.6805443764</v>
      </c>
      <c r="AJ132" s="270">
        <f t="shared" si="9"/>
        <v>1774359.801016748</v>
      </c>
      <c r="AK132" s="270">
        <f t="shared" si="9"/>
        <v>1763344.2081958055</v>
      </c>
      <c r="AL132" s="270">
        <f t="shared" si="9"/>
        <v>1765126.8865428865</v>
      </c>
    </row>
    <row r="133" spans="1:38" x14ac:dyDescent="0.35">
      <c r="A133" s="83" t="s">
        <v>302</v>
      </c>
      <c r="B133" s="236" t="s">
        <v>303</v>
      </c>
      <c r="C133" s="101"/>
      <c r="D133" s="158"/>
      <c r="E133" s="139">
        <f t="shared" ref="E133:AL133" si="11">E77</f>
        <v>0</v>
      </c>
      <c r="F133" s="139">
        <f t="shared" si="11"/>
        <v>0</v>
      </c>
      <c r="G133" s="139">
        <f t="shared" si="11"/>
        <v>0</v>
      </c>
      <c r="H133" s="139">
        <f t="shared" si="11"/>
        <v>0</v>
      </c>
      <c r="I133" s="139">
        <f t="shared" si="11"/>
        <v>0</v>
      </c>
      <c r="J133" s="139">
        <f t="shared" si="10"/>
        <v>0</v>
      </c>
      <c r="K133" s="270">
        <f t="shared" si="11"/>
        <v>0</v>
      </c>
      <c r="L133" s="270">
        <f t="shared" si="11"/>
        <v>0</v>
      </c>
      <c r="M133" s="270">
        <f t="shared" si="11"/>
        <v>0</v>
      </c>
      <c r="N133" s="270">
        <f t="shared" si="11"/>
        <v>0</v>
      </c>
      <c r="O133" s="270">
        <f t="shared" si="11"/>
        <v>0</v>
      </c>
      <c r="P133" s="270">
        <f t="shared" si="11"/>
        <v>0</v>
      </c>
      <c r="Q133" s="270">
        <f t="shared" si="11"/>
        <v>0</v>
      </c>
      <c r="R133" s="270">
        <f t="shared" si="11"/>
        <v>0</v>
      </c>
      <c r="S133" s="271">
        <f t="shared" si="11"/>
        <v>0</v>
      </c>
      <c r="T133" s="270">
        <f t="shared" si="11"/>
        <v>0</v>
      </c>
      <c r="U133" s="270">
        <f t="shared" si="11"/>
        <v>0</v>
      </c>
      <c r="V133" s="270">
        <f t="shared" si="11"/>
        <v>0</v>
      </c>
      <c r="W133" s="270">
        <f t="shared" si="11"/>
        <v>0</v>
      </c>
      <c r="X133" s="270">
        <f t="shared" si="11"/>
        <v>0</v>
      </c>
      <c r="Y133" s="270">
        <f t="shared" si="11"/>
        <v>0</v>
      </c>
      <c r="Z133" s="270">
        <f t="shared" si="11"/>
        <v>0</v>
      </c>
      <c r="AA133" s="270">
        <f t="shared" si="11"/>
        <v>0</v>
      </c>
      <c r="AB133" s="270">
        <f t="shared" si="11"/>
        <v>0</v>
      </c>
      <c r="AC133" s="270">
        <f t="shared" si="11"/>
        <v>0</v>
      </c>
      <c r="AD133" s="270">
        <f t="shared" si="11"/>
        <v>0</v>
      </c>
      <c r="AE133" s="270">
        <f t="shared" si="11"/>
        <v>0</v>
      </c>
      <c r="AF133" s="270">
        <f t="shared" si="11"/>
        <v>0</v>
      </c>
      <c r="AG133" s="270">
        <f t="shared" si="11"/>
        <v>0</v>
      </c>
      <c r="AH133" s="270">
        <f t="shared" si="11"/>
        <v>0</v>
      </c>
      <c r="AI133" s="270">
        <f t="shared" si="11"/>
        <v>0</v>
      </c>
      <c r="AJ133" s="270">
        <f t="shared" si="11"/>
        <v>0</v>
      </c>
      <c r="AK133" s="270">
        <f t="shared" si="11"/>
        <v>0</v>
      </c>
      <c r="AL133" s="270">
        <f t="shared" si="11"/>
        <v>0</v>
      </c>
    </row>
    <row r="134" spans="1:38" x14ac:dyDescent="0.35">
      <c r="A134" s="83">
        <v>20</v>
      </c>
      <c r="B134" s="111" t="s">
        <v>304</v>
      </c>
      <c r="C134" s="101"/>
      <c r="D134" s="158"/>
      <c r="E134" s="139">
        <f>E127-E128</f>
        <v>0</v>
      </c>
      <c r="F134" s="139">
        <f>F127-F128</f>
        <v>0</v>
      </c>
      <c r="G134" s="139">
        <f t="shared" ref="G134:I134" si="12">G127-G128</f>
        <v>0</v>
      </c>
      <c r="H134" s="139">
        <f t="shared" si="12"/>
        <v>0</v>
      </c>
      <c r="I134" s="139">
        <f t="shared" si="12"/>
        <v>0</v>
      </c>
      <c r="J134" s="139">
        <f t="shared" si="10"/>
        <v>0</v>
      </c>
      <c r="K134" s="270">
        <f t="shared" ref="K134:AL134" si="13">K127-K128</f>
        <v>275592.93670207262</v>
      </c>
      <c r="L134" s="270">
        <f t="shared" si="13"/>
        <v>246250.72705745697</v>
      </c>
      <c r="M134" s="270">
        <f t="shared" si="13"/>
        <v>-341884.16051864624</v>
      </c>
      <c r="N134" s="270">
        <f t="shared" si="13"/>
        <v>-399335.25419235229</v>
      </c>
      <c r="O134" s="270">
        <f t="shared" si="13"/>
        <v>-554995.17703056335</v>
      </c>
      <c r="P134" s="270">
        <f t="shared" si="13"/>
        <v>-356831.7699432373</v>
      </c>
      <c r="Q134" s="270">
        <f t="shared" si="13"/>
        <v>-344665.61222076416</v>
      </c>
      <c r="R134" s="270">
        <f t="shared" si="13"/>
        <v>-271394.96231079102</v>
      </c>
      <c r="S134" s="271">
        <f t="shared" si="13"/>
        <v>-183342.90981292725</v>
      </c>
      <c r="T134" s="270">
        <f t="shared" si="13"/>
        <v>-189427.40058898926</v>
      </c>
      <c r="U134" s="270">
        <f t="shared" si="13"/>
        <v>-150867.44499206543</v>
      </c>
      <c r="V134" s="270">
        <f t="shared" si="13"/>
        <v>-141065.06633758545</v>
      </c>
      <c r="W134" s="270">
        <f t="shared" si="13"/>
        <v>-139398.08082580566</v>
      </c>
      <c r="X134" s="270">
        <f t="shared" si="13"/>
        <v>-88161.754608154297</v>
      </c>
      <c r="Y134" s="270">
        <f t="shared" si="13"/>
        <v>-72630.553245544434</v>
      </c>
      <c r="Z134" s="270">
        <f t="shared" si="13"/>
        <v>-69980.491638183594</v>
      </c>
      <c r="AA134" s="270">
        <f t="shared" si="13"/>
        <v>-53446.493148803711</v>
      </c>
      <c r="AB134" s="270">
        <f t="shared" si="13"/>
        <v>-56145.984649658203</v>
      </c>
      <c r="AC134" s="270">
        <f t="shared" si="13"/>
        <v>-42255.558013916016</v>
      </c>
      <c r="AD134" s="270">
        <f t="shared" si="13"/>
        <v>-41887.001991271973</v>
      </c>
      <c r="AE134" s="270">
        <f t="shared" si="13"/>
        <v>-21593.22452545166</v>
      </c>
      <c r="AF134" s="270">
        <f t="shared" si="13"/>
        <v>-27469.205856323242</v>
      </c>
      <c r="AG134" s="270">
        <f t="shared" si="13"/>
        <v>-29811.004638671875</v>
      </c>
      <c r="AH134" s="270">
        <f t="shared" si="13"/>
        <v>-6773.5214233398438</v>
      </c>
      <c r="AI134" s="270">
        <f t="shared" si="13"/>
        <v>-1321.2013244628906</v>
      </c>
      <c r="AJ134" s="270">
        <f t="shared" si="13"/>
        <v>-11387.87841796875</v>
      </c>
      <c r="AK134" s="270">
        <f t="shared" si="13"/>
        <v>7560.0833892822266</v>
      </c>
      <c r="AL134" s="270">
        <f t="shared" si="13"/>
        <v>16864.068984985352</v>
      </c>
    </row>
    <row r="135" spans="1:38" x14ac:dyDescent="0.35">
      <c r="A135" s="272">
        <v>21</v>
      </c>
      <c r="B135" s="111" t="s">
        <v>305</v>
      </c>
      <c r="C135" s="101"/>
      <c r="D135" s="89"/>
      <c r="E135" s="139">
        <f t="shared" ref="E135:AL135" si="14">E132-E133+E134</f>
        <v>0</v>
      </c>
      <c r="F135" s="139">
        <f t="shared" si="14"/>
        <v>0</v>
      </c>
      <c r="G135" s="139">
        <f t="shared" si="14"/>
        <v>0</v>
      </c>
      <c r="H135" s="139">
        <f t="shared" si="14"/>
        <v>0</v>
      </c>
      <c r="I135" s="139">
        <f t="shared" si="14"/>
        <v>0</v>
      </c>
      <c r="J135" s="139">
        <f t="shared" si="10"/>
        <v>0</v>
      </c>
      <c r="K135" s="270">
        <f t="shared" si="14"/>
        <v>1072079.4225037098</v>
      </c>
      <c r="L135" s="270">
        <f t="shared" si="14"/>
        <v>1078049.1733327508</v>
      </c>
      <c r="M135" s="270">
        <f t="shared" si="14"/>
        <v>1278304.9302995205</v>
      </c>
      <c r="N135" s="270">
        <f t="shared" si="14"/>
        <v>1303652.7745872736</v>
      </c>
      <c r="O135" s="270">
        <f t="shared" si="14"/>
        <v>1354642.1663090587</v>
      </c>
      <c r="P135" s="270">
        <f t="shared" si="14"/>
        <v>1462225.695207715</v>
      </c>
      <c r="Q135" s="270">
        <f t="shared" si="14"/>
        <v>1488330.8143094182</v>
      </c>
      <c r="R135" s="270">
        <f t="shared" si="14"/>
        <v>1511057.0503622293</v>
      </c>
      <c r="S135" s="271">
        <f t="shared" si="14"/>
        <v>1533951.9185051322</v>
      </c>
      <c r="T135" s="270">
        <f t="shared" si="14"/>
        <v>1555067.5444602966</v>
      </c>
      <c r="U135" s="270">
        <f t="shared" si="14"/>
        <v>1572261.5177035332</v>
      </c>
      <c r="V135" s="270">
        <f t="shared" si="14"/>
        <v>1585895.728468895</v>
      </c>
      <c r="W135" s="270">
        <f t="shared" si="14"/>
        <v>1592739.8517727852</v>
      </c>
      <c r="X135" s="270">
        <f t="shared" si="14"/>
        <v>1580958.9708447456</v>
      </c>
      <c r="Y135" s="270">
        <f t="shared" si="14"/>
        <v>1585047.7306544781</v>
      </c>
      <c r="Z135" s="270">
        <f t="shared" si="14"/>
        <v>1590088.4798467159</v>
      </c>
      <c r="AA135" s="270">
        <f t="shared" si="14"/>
        <v>1604300.917506218</v>
      </c>
      <c r="AB135" s="270">
        <f t="shared" si="14"/>
        <v>1609272.8829085827</v>
      </c>
      <c r="AC135" s="270">
        <f t="shared" si="14"/>
        <v>1613233.8873744011</v>
      </c>
      <c r="AD135" s="270">
        <f t="shared" si="14"/>
        <v>1632972.9540646076</v>
      </c>
      <c r="AE135" s="270">
        <f t="shared" si="14"/>
        <v>1676573.5982656479</v>
      </c>
      <c r="AF135" s="270">
        <f t="shared" si="14"/>
        <v>1681546.7763245106</v>
      </c>
      <c r="AG135" s="270">
        <f t="shared" si="14"/>
        <v>1711143.7241435051</v>
      </c>
      <c r="AH135" s="270">
        <f t="shared" si="14"/>
        <v>1709808.1136979163</v>
      </c>
      <c r="AI135" s="270">
        <f t="shared" si="14"/>
        <v>1728014.4792199135</v>
      </c>
      <c r="AJ135" s="270">
        <f t="shared" si="14"/>
        <v>1762971.9225987792</v>
      </c>
      <c r="AK135" s="270">
        <f t="shared" si="14"/>
        <v>1770904.2915850878</v>
      </c>
      <c r="AL135" s="270">
        <f t="shared" si="14"/>
        <v>1781990.9555278718</v>
      </c>
    </row>
    <row r="136" spans="1:38" x14ac:dyDescent="0.35">
      <c r="A136" s="83">
        <v>22</v>
      </c>
      <c r="B136" s="111" t="s">
        <v>306</v>
      </c>
      <c r="C136" s="101"/>
      <c r="D136" s="89"/>
      <c r="E136" s="139">
        <f>E29</f>
        <v>0</v>
      </c>
      <c r="F136" s="139">
        <f>F29</f>
        <v>0</v>
      </c>
      <c r="G136" s="139">
        <f>G29</f>
        <v>0</v>
      </c>
      <c r="H136" s="139">
        <f>H29</f>
        <v>0</v>
      </c>
      <c r="I136" s="139">
        <f>I29</f>
        <v>0</v>
      </c>
      <c r="J136" s="139">
        <f t="shared" si="10"/>
        <v>0</v>
      </c>
      <c r="K136" s="240">
        <f t="shared" ref="K136:AL136" si="15">K29</f>
        <v>1072080</v>
      </c>
      <c r="L136" s="240">
        <f t="shared" si="15"/>
        <v>1078055</v>
      </c>
      <c r="M136" s="240">
        <f t="shared" si="15"/>
        <v>1278309.4160881042</v>
      </c>
      <c r="N136" s="240">
        <f t="shared" si="15"/>
        <v>1303651.0093917847</v>
      </c>
      <c r="O136" s="240">
        <f t="shared" si="15"/>
        <v>1354642.6346960068</v>
      </c>
      <c r="P136" s="240">
        <f t="shared" si="15"/>
        <v>1462225.8051557541</v>
      </c>
      <c r="Q136" s="240">
        <f t="shared" si="15"/>
        <v>1488331.6574840546</v>
      </c>
      <c r="R136" s="240">
        <f t="shared" si="15"/>
        <v>1511050.3238220215</v>
      </c>
      <c r="S136" s="235">
        <f t="shared" si="15"/>
        <v>1533948.5380334854</v>
      </c>
      <c r="T136" s="240">
        <f t="shared" si="15"/>
        <v>1555062.3723516464</v>
      </c>
      <c r="U136" s="240">
        <f t="shared" si="15"/>
        <v>1572261.5291213989</v>
      </c>
      <c r="V136" s="240">
        <f t="shared" si="15"/>
        <v>1585896.4496231079</v>
      </c>
      <c r="W136" s="240">
        <f t="shared" si="15"/>
        <v>1592733.7172045708</v>
      </c>
      <c r="X136" s="240">
        <f t="shared" si="15"/>
        <v>1580962.7001247406</v>
      </c>
      <c r="Y136" s="240">
        <f t="shared" si="15"/>
        <v>1585047.3245060444</v>
      </c>
      <c r="Z136" s="240">
        <f t="shared" si="15"/>
        <v>1590087.1138553619</v>
      </c>
      <c r="AA136" s="240">
        <f t="shared" si="15"/>
        <v>1604303.5882825851</v>
      </c>
      <c r="AB136" s="240">
        <f t="shared" si="15"/>
        <v>1609268.9568777084</v>
      </c>
      <c r="AC136" s="240">
        <f t="shared" si="15"/>
        <v>1613228.1913566589</v>
      </c>
      <c r="AD136" s="240">
        <f t="shared" si="15"/>
        <v>1632973.6693744659</v>
      </c>
      <c r="AE136" s="240">
        <f t="shared" si="15"/>
        <v>1676574.1049509048</v>
      </c>
      <c r="AF136" s="240">
        <f t="shared" si="15"/>
        <v>1681553.383310318</v>
      </c>
      <c r="AG136" s="240">
        <f t="shared" si="15"/>
        <v>1711150.4559080601</v>
      </c>
      <c r="AH136" s="240">
        <f t="shared" si="15"/>
        <v>1709810.2059285641</v>
      </c>
      <c r="AI136" s="240">
        <f t="shared" si="15"/>
        <v>1728014.0190190673</v>
      </c>
      <c r="AJ136" s="240">
        <f t="shared" si="15"/>
        <v>1762965.1864225864</v>
      </c>
      <c r="AK136" s="240">
        <f t="shared" si="15"/>
        <v>1770900.8266408443</v>
      </c>
      <c r="AL136" s="240">
        <f t="shared" si="15"/>
        <v>1781987.2720671296</v>
      </c>
    </row>
    <row r="137" spans="1:38" x14ac:dyDescent="0.35">
      <c r="A137" s="83">
        <v>23</v>
      </c>
      <c r="B137" s="111" t="s">
        <v>307</v>
      </c>
      <c r="C137" s="101"/>
      <c r="D137" s="158"/>
      <c r="E137" s="139">
        <f>E135-E136</f>
        <v>0</v>
      </c>
      <c r="F137" s="139">
        <f>F135-F136</f>
        <v>0</v>
      </c>
      <c r="G137" s="139">
        <f t="shared" ref="G137:I137" si="16">G135-G136</f>
        <v>0</v>
      </c>
      <c r="H137" s="139">
        <f t="shared" si="16"/>
        <v>0</v>
      </c>
      <c r="I137" s="139">
        <f t="shared" si="16"/>
        <v>0</v>
      </c>
      <c r="J137" s="139">
        <f t="shared" si="10"/>
        <v>0</v>
      </c>
      <c r="K137" s="240">
        <f t="shared" ref="K137:AL137" si="17">K135-K136</f>
        <v>-0.57749629020690918</v>
      </c>
      <c r="L137" s="240">
        <f t="shared" si="17"/>
        <v>-5.8266672492027283</v>
      </c>
      <c r="M137" s="240">
        <f t="shared" si="17"/>
        <v>-4.4857885837554932</v>
      </c>
      <c r="N137" s="240">
        <f t="shared" si="17"/>
        <v>1.7651954889297485</v>
      </c>
      <c r="O137" s="240">
        <f t="shared" si="17"/>
        <v>-0.4683869481086731</v>
      </c>
      <c r="P137" s="240">
        <f t="shared" si="17"/>
        <v>-0.10994803905487061</v>
      </c>
      <c r="Q137" s="240">
        <f t="shared" si="17"/>
        <v>-0.84317463636398315</v>
      </c>
      <c r="R137" s="240">
        <f t="shared" si="17"/>
        <v>6.726540207862854</v>
      </c>
      <c r="S137" s="235">
        <f t="shared" si="17"/>
        <v>3.3804716467857361</v>
      </c>
      <c r="T137" s="240">
        <f t="shared" si="17"/>
        <v>5.1721086502075195</v>
      </c>
      <c r="U137" s="240">
        <f t="shared" si="17"/>
        <v>-1.1417865753173828E-2</v>
      </c>
      <c r="V137" s="240">
        <f t="shared" si="17"/>
        <v>-0.72115421295166016</v>
      </c>
      <c r="W137" s="240">
        <f t="shared" si="17"/>
        <v>6.1345682144165039</v>
      </c>
      <c r="X137" s="240">
        <f t="shared" si="17"/>
        <v>-3.7292799949645996</v>
      </c>
      <c r="Y137" s="240">
        <f t="shared" si="17"/>
        <v>0.40614843368530273</v>
      </c>
      <c r="Z137" s="240">
        <f t="shared" si="17"/>
        <v>1.3659913539886475</v>
      </c>
      <c r="AA137" s="240">
        <f t="shared" si="17"/>
        <v>-2.6707763671875</v>
      </c>
      <c r="AB137" s="240">
        <f t="shared" si="17"/>
        <v>3.9260308742523193</v>
      </c>
      <c r="AC137" s="240">
        <f t="shared" si="17"/>
        <v>5.6960177421569824</v>
      </c>
      <c r="AD137" s="240">
        <f t="shared" si="17"/>
        <v>-0.71530985832214355</v>
      </c>
      <c r="AE137" s="240">
        <f t="shared" si="17"/>
        <v>-0.50668525695800781</v>
      </c>
      <c r="AF137" s="240">
        <f t="shared" si="17"/>
        <v>-6.6069858074188232</v>
      </c>
      <c r="AG137" s="240">
        <f t="shared" si="17"/>
        <v>-6.731764554977417</v>
      </c>
      <c r="AH137" s="240">
        <f t="shared" si="17"/>
        <v>-2.0922306478023529</v>
      </c>
      <c r="AI137" s="240">
        <f t="shared" si="17"/>
        <v>0.46020084619522095</v>
      </c>
      <c r="AJ137" s="240">
        <f t="shared" si="17"/>
        <v>6.7361761927604675</v>
      </c>
      <c r="AK137" s="240">
        <f t="shared" si="17"/>
        <v>3.4649442434310913</v>
      </c>
      <c r="AL137" s="240">
        <f t="shared" si="17"/>
        <v>3.6834607422351837</v>
      </c>
    </row>
    <row r="138" spans="1:38" x14ac:dyDescent="0.35">
      <c r="A138" s="83"/>
    </row>
  </sheetData>
  <dataConsolidate/>
  <printOptions horizontalCentered="1"/>
  <pageMargins left="0.44" right="0.5" top="0.52" bottom="0.42" header="0.52" footer="0.4"/>
  <pageSetup scale="15" pageOrder="overThenDown"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318-B7C2-4487-BEE8-DF6CEF644172}">
  <sheetPr>
    <tabColor theme="9" tint="-0.249977111117893"/>
    <pageSetUpPr fitToPage="1"/>
  </sheetPr>
  <dimension ref="A1:AL154"/>
  <sheetViews>
    <sheetView showGridLines="0" view="pageBreakPreview" zoomScale="89" zoomScaleNormal="55" zoomScaleSheetLayoutView="89" workbookViewId="0">
      <selection activeCell="C71" sqref="C71:C84"/>
    </sheetView>
  </sheetViews>
  <sheetFormatPr defaultColWidth="10.26953125" defaultRowHeight="15.5" x14ac:dyDescent="0.35"/>
  <cols>
    <col min="1" max="1" width="10.26953125" style="160"/>
    <col min="2" max="2" width="76.81640625" style="28" customWidth="1"/>
    <col min="3" max="3" width="26.1796875" style="28" customWidth="1"/>
    <col min="4" max="4" width="21.81640625" style="28" customWidth="1"/>
    <col min="5" max="10" width="11.1796875" style="29" customWidth="1"/>
    <col min="11" max="12" width="17.453125" style="29" bestFit="1" customWidth="1"/>
    <col min="13" max="14" width="11.1796875" style="29" customWidth="1"/>
    <col min="15" max="15" width="10.54296875" style="29" customWidth="1"/>
    <col min="16" max="38" width="10.54296875" style="27" customWidth="1"/>
    <col min="39" max="126" width="8.1796875" style="27" customWidth="1"/>
    <col min="127" max="16384" width="10.26953125" style="27"/>
  </cols>
  <sheetData>
    <row r="1" spans="1:38" x14ac:dyDescent="0.35">
      <c r="B1" s="8" t="s">
        <v>7</v>
      </c>
      <c r="C1" s="8"/>
      <c r="O1" s="27"/>
    </row>
    <row r="2" spans="1:38" x14ac:dyDescent="0.35">
      <c r="B2" s="8" t="s">
        <v>8</v>
      </c>
      <c r="C2" s="8"/>
      <c r="O2" s="27"/>
    </row>
    <row r="3" spans="1:38" s="30" customFormat="1" x14ac:dyDescent="0.35">
      <c r="A3" s="160"/>
      <c r="B3" s="12" t="s">
        <v>9</v>
      </c>
      <c r="C3" s="31"/>
      <c r="D3" s="32"/>
    </row>
    <row r="4" spans="1:38" s="30" customFormat="1" x14ac:dyDescent="0.35">
      <c r="A4" s="160"/>
      <c r="B4" s="33" t="s">
        <v>308</v>
      </c>
      <c r="C4" s="31"/>
      <c r="D4" s="34"/>
    </row>
    <row r="5" spans="1:38" s="30" customFormat="1" x14ac:dyDescent="0.35">
      <c r="A5" s="160"/>
      <c r="B5" s="14" t="s">
        <v>309</v>
      </c>
      <c r="C5" s="31"/>
      <c r="D5" s="34"/>
    </row>
    <row r="6" spans="1:38" s="30" customFormat="1" x14ac:dyDescent="0.35">
      <c r="A6" s="160"/>
      <c r="B6" s="34"/>
      <c r="C6" s="404"/>
      <c r="D6" s="34"/>
    </row>
    <row r="7" spans="1:38" s="30" customFormat="1" ht="34.5" customHeight="1" x14ac:dyDescent="0.35">
      <c r="A7" s="160"/>
      <c r="B7" s="35" t="s">
        <v>415</v>
      </c>
      <c r="C7" s="404"/>
      <c r="D7" s="28"/>
      <c r="E7" s="37"/>
      <c r="F7" s="37"/>
      <c r="G7" s="37"/>
      <c r="I7" s="38"/>
      <c r="J7" s="38"/>
      <c r="K7" s="38"/>
      <c r="L7" s="38"/>
      <c r="M7" s="38"/>
      <c r="N7" s="38"/>
      <c r="O7" s="38"/>
    </row>
    <row r="8" spans="1:38" s="30" customFormat="1" x14ac:dyDescent="0.35">
      <c r="A8" s="160"/>
      <c r="B8" s="8"/>
      <c r="C8" s="404"/>
      <c r="D8" s="8"/>
      <c r="E8" s="39"/>
      <c r="F8" s="39"/>
      <c r="G8" s="39"/>
      <c r="H8" s="39"/>
      <c r="I8" s="39"/>
      <c r="J8" s="40"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404"/>
      <c r="D9" s="8"/>
      <c r="E9" s="79" t="s">
        <v>310</v>
      </c>
      <c r="F9" s="79"/>
      <c r="G9" s="273"/>
      <c r="H9" s="48"/>
      <c r="I9" s="48"/>
      <c r="J9" s="47"/>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ht="15.75" customHeight="1" x14ac:dyDescent="0.45">
      <c r="B10" s="51" t="s">
        <v>311</v>
      </c>
      <c r="C10" s="52"/>
      <c r="D10" s="31"/>
      <c r="E10" s="79" t="s">
        <v>312</v>
      </c>
      <c r="F10" s="79"/>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customHeight="1" x14ac:dyDescent="0.35">
      <c r="B11" s="36" t="s">
        <v>313</v>
      </c>
      <c r="C11" s="78"/>
      <c r="D11" s="36"/>
      <c r="G11" s="79"/>
      <c r="H11" s="79"/>
      <c r="I11" s="79"/>
      <c r="J11" s="79"/>
      <c r="K11" s="79"/>
      <c r="L11" s="79"/>
      <c r="M11" s="79"/>
      <c r="N11" s="79"/>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2" spans="1:38" x14ac:dyDescent="0.35">
      <c r="A12" s="83"/>
      <c r="B12" s="80" t="s">
        <v>87</v>
      </c>
      <c r="C12" s="31"/>
      <c r="D12" s="81" t="s">
        <v>314</v>
      </c>
      <c r="E12" s="53" t="s">
        <v>200</v>
      </c>
      <c r="F12" s="53" t="s">
        <v>201</v>
      </c>
      <c r="G12" s="53" t="s">
        <v>148</v>
      </c>
      <c r="H12" s="53" t="s">
        <v>41</v>
      </c>
      <c r="I12" s="53" t="s">
        <v>42</v>
      </c>
      <c r="J12" s="53" t="s">
        <v>43</v>
      </c>
      <c r="K12" s="274" t="s">
        <v>44</v>
      </c>
      <c r="L12" s="274" t="s">
        <v>45</v>
      </c>
      <c r="M12" s="274" t="s">
        <v>46</v>
      </c>
      <c r="N12" s="274" t="s">
        <v>47</v>
      </c>
      <c r="O12" s="274" t="s">
        <v>48</v>
      </c>
      <c r="P12" s="274" t="s">
        <v>49</v>
      </c>
      <c r="Q12" s="274" t="s">
        <v>50</v>
      </c>
      <c r="R12" s="274" t="s">
        <v>51</v>
      </c>
      <c r="S12" s="274" t="s">
        <v>52</v>
      </c>
      <c r="T12" s="274" t="s">
        <v>53</v>
      </c>
      <c r="U12" s="274" t="s">
        <v>54</v>
      </c>
      <c r="V12" s="274" t="s">
        <v>55</v>
      </c>
      <c r="W12" s="274" t="s">
        <v>56</v>
      </c>
      <c r="X12" s="274" t="s">
        <v>57</v>
      </c>
      <c r="Y12" s="274" t="s">
        <v>58</v>
      </c>
      <c r="Z12" s="274" t="s">
        <v>59</v>
      </c>
      <c r="AA12" s="274" t="s">
        <v>60</v>
      </c>
      <c r="AB12" s="274" t="s">
        <v>61</v>
      </c>
      <c r="AC12" s="274" t="s">
        <v>62</v>
      </c>
      <c r="AD12" s="274" t="s">
        <v>63</v>
      </c>
      <c r="AE12" s="274" t="s">
        <v>64</v>
      </c>
      <c r="AF12" s="274" t="s">
        <v>65</v>
      </c>
      <c r="AG12" s="274" t="s">
        <v>66</v>
      </c>
      <c r="AH12" s="274" t="s">
        <v>67</v>
      </c>
      <c r="AI12" s="274" t="s">
        <v>68</v>
      </c>
      <c r="AJ12" s="274" t="s">
        <v>69</v>
      </c>
      <c r="AK12" s="274" t="s">
        <v>70</v>
      </c>
      <c r="AL12" s="274" t="s">
        <v>71</v>
      </c>
    </row>
    <row r="13" spans="1:38" x14ac:dyDescent="0.35">
      <c r="A13" s="83" t="s">
        <v>315</v>
      </c>
      <c r="B13" s="84" t="s">
        <v>90</v>
      </c>
      <c r="C13" s="275"/>
      <c r="D13" s="276">
        <v>0.79954118593894652</v>
      </c>
      <c r="E13" s="277"/>
      <c r="F13" s="277"/>
      <c r="G13" s="277"/>
      <c r="H13" s="277"/>
      <c r="I13" s="277"/>
      <c r="J13" s="277"/>
      <c r="K13" s="278">
        <v>8.1037824410655414E-4</v>
      </c>
      <c r="L13" s="278">
        <v>2.8310158404073885E-4</v>
      </c>
      <c r="M13" s="278">
        <v>0</v>
      </c>
      <c r="N13" s="278">
        <v>0</v>
      </c>
      <c r="O13" s="278">
        <v>0</v>
      </c>
      <c r="P13" s="278">
        <v>1.9016056178309669E-3</v>
      </c>
      <c r="Q13" s="278">
        <v>2.0622374597848306E-3</v>
      </c>
      <c r="R13" s="278">
        <v>2.2002495877422585E-3</v>
      </c>
      <c r="S13" s="278">
        <v>1.8720090591613577E-3</v>
      </c>
      <c r="T13" s="278">
        <v>6.7857855267362593E-4</v>
      </c>
      <c r="U13" s="278">
        <v>1.0545532724752621E-3</v>
      </c>
      <c r="V13" s="278">
        <v>2.9725662154345345E-4</v>
      </c>
      <c r="W13" s="278">
        <v>0</v>
      </c>
      <c r="X13" s="278">
        <v>0</v>
      </c>
      <c r="Y13" s="278">
        <v>0</v>
      </c>
      <c r="Z13" s="278">
        <v>0</v>
      </c>
      <c r="AA13" s="278">
        <v>0</v>
      </c>
      <c r="AB13" s="278">
        <v>0</v>
      </c>
      <c r="AC13" s="278">
        <v>0</v>
      </c>
      <c r="AD13" s="278">
        <v>0</v>
      </c>
      <c r="AE13" s="278">
        <v>0</v>
      </c>
      <c r="AF13" s="278">
        <v>0</v>
      </c>
      <c r="AG13" s="278">
        <v>0</v>
      </c>
      <c r="AH13" s="278">
        <v>0</v>
      </c>
      <c r="AI13" s="278">
        <v>0</v>
      </c>
      <c r="AJ13" s="278">
        <v>0</v>
      </c>
      <c r="AK13" s="278">
        <v>0</v>
      </c>
      <c r="AL13" s="278">
        <v>0</v>
      </c>
    </row>
    <row r="14" spans="1:38" x14ac:dyDescent="0.35">
      <c r="A14" s="83" t="s">
        <v>316</v>
      </c>
      <c r="B14" s="84" t="s">
        <v>93</v>
      </c>
      <c r="C14" s="275"/>
      <c r="D14" s="276">
        <v>0.77493656328781257</v>
      </c>
      <c r="E14" s="139"/>
      <c r="F14" s="139"/>
      <c r="G14" s="139"/>
      <c r="H14" s="139"/>
      <c r="I14" s="139"/>
      <c r="J14" s="139"/>
      <c r="K14" s="278">
        <v>2.5008725760835497E-3</v>
      </c>
      <c r="L14" s="278">
        <v>2.4974039054675985E-3</v>
      </c>
      <c r="M14" s="278">
        <v>2.913638051376563E-4</v>
      </c>
      <c r="N14" s="278">
        <v>0</v>
      </c>
      <c r="O14" s="278">
        <v>8.6021691770843964E-4</v>
      </c>
      <c r="P14" s="278">
        <v>2.037347099897808E-3</v>
      </c>
      <c r="Q14" s="278">
        <v>2.4072197627677946E-3</v>
      </c>
      <c r="R14" s="278">
        <v>2.3378475975738781E-3</v>
      </c>
      <c r="S14" s="278">
        <v>1.9493625394536092E-3</v>
      </c>
      <c r="T14" s="278">
        <v>1.0118038190639461E-3</v>
      </c>
      <c r="U14" s="278">
        <v>1.068333828998557E-3</v>
      </c>
      <c r="V14" s="278">
        <v>2.9136375894783778E-4</v>
      </c>
      <c r="W14" s="278">
        <v>0</v>
      </c>
      <c r="X14" s="278">
        <v>0</v>
      </c>
      <c r="Y14" s="278">
        <v>0</v>
      </c>
      <c r="Z14" s="278">
        <v>0</v>
      </c>
      <c r="AA14" s="278">
        <v>0</v>
      </c>
      <c r="AB14" s="278">
        <v>0</v>
      </c>
      <c r="AC14" s="278">
        <v>0</v>
      </c>
      <c r="AD14" s="278">
        <v>0</v>
      </c>
      <c r="AE14" s="278">
        <v>0</v>
      </c>
      <c r="AF14" s="278">
        <v>0</v>
      </c>
      <c r="AG14" s="278">
        <v>0</v>
      </c>
      <c r="AH14" s="278">
        <v>0</v>
      </c>
      <c r="AI14" s="278">
        <v>0</v>
      </c>
      <c r="AJ14" s="278">
        <v>0</v>
      </c>
      <c r="AK14" s="278">
        <v>0</v>
      </c>
      <c r="AL14" s="278">
        <v>0</v>
      </c>
    </row>
    <row r="15" spans="1:38" x14ac:dyDescent="0.35">
      <c r="A15" s="83" t="s">
        <v>317</v>
      </c>
      <c r="B15" s="84" t="s">
        <v>95</v>
      </c>
      <c r="C15" s="275"/>
      <c r="D15" s="276">
        <v>0.63790407874386812</v>
      </c>
      <c r="E15" s="139"/>
      <c r="F15" s="139"/>
      <c r="G15" s="139"/>
      <c r="H15" s="139"/>
      <c r="I15" s="139"/>
      <c r="J15" s="139"/>
      <c r="K15" s="278">
        <v>1.6555609160471343E-2</v>
      </c>
      <c r="L15" s="278">
        <v>2.4178168871393312E-2</v>
      </c>
      <c r="M15" s="278">
        <v>2.3700946263282247E-2</v>
      </c>
      <c r="N15" s="278">
        <v>2.3459553722604862E-2</v>
      </c>
      <c r="O15" s="278">
        <v>2.2770586340240154E-2</v>
      </c>
      <c r="P15" s="278">
        <v>2.4988419584487172E-2</v>
      </c>
      <c r="Q15" s="278">
        <v>2.2845651440627984E-2</v>
      </c>
      <c r="R15" s="278">
        <v>2.0756411797765013E-2</v>
      </c>
      <c r="S15" s="278">
        <v>2.2429731016864855E-2</v>
      </c>
      <c r="T15" s="278">
        <v>1.6360383596417259E-2</v>
      </c>
      <c r="U15" s="278">
        <v>1.687709031227801E-2</v>
      </c>
      <c r="V15" s="278">
        <v>1.6396418572284806E-2</v>
      </c>
      <c r="W15" s="278">
        <v>1.4234185308122914E-2</v>
      </c>
      <c r="X15" s="278">
        <v>1.204357965102674E-2</v>
      </c>
      <c r="Y15" s="278">
        <v>7.7169662458968094E-3</v>
      </c>
      <c r="Z15" s="278">
        <v>7.3638453146536633E-3</v>
      </c>
      <c r="AA15" s="278">
        <v>9.9167274976070894E-3</v>
      </c>
      <c r="AB15" s="278">
        <v>1.1140041543860424E-2</v>
      </c>
      <c r="AC15" s="278">
        <v>9.1284786596819122E-3</v>
      </c>
      <c r="AD15" s="278">
        <v>8.0820549202993246E-3</v>
      </c>
      <c r="AE15" s="278">
        <v>5.227264422298288E-3</v>
      </c>
      <c r="AF15" s="278">
        <v>0</v>
      </c>
      <c r="AG15" s="278">
        <v>0</v>
      </c>
      <c r="AH15" s="278">
        <v>0</v>
      </c>
      <c r="AI15" s="278">
        <v>0</v>
      </c>
      <c r="AJ15" s="278">
        <v>0</v>
      </c>
      <c r="AK15" s="278">
        <v>0</v>
      </c>
      <c r="AL15" s="278">
        <v>0</v>
      </c>
    </row>
    <row r="16" spans="1:38" x14ac:dyDescent="0.35">
      <c r="A16" s="83" t="s">
        <v>318</v>
      </c>
      <c r="B16" s="84" t="s">
        <v>97</v>
      </c>
      <c r="C16" s="275"/>
      <c r="D16" s="276">
        <v>0.63972432842344185</v>
      </c>
      <c r="E16" s="277"/>
      <c r="F16" s="277"/>
      <c r="G16" s="277"/>
      <c r="H16" s="277"/>
      <c r="I16" s="277"/>
      <c r="J16" s="277"/>
      <c r="K16" s="278">
        <v>1.5143824832834751E-2</v>
      </c>
      <c r="L16" s="278">
        <v>2.2114688957703087E-2</v>
      </c>
      <c r="M16" s="278">
        <v>2.2761117931734243E-2</v>
      </c>
      <c r="N16" s="278">
        <v>2.2474770073014395E-2</v>
      </c>
      <c r="O16" s="278">
        <v>2.1445877508421737E-2</v>
      </c>
      <c r="P16" s="278">
        <v>2.364336470491599E-2</v>
      </c>
      <c r="Q16" s="278">
        <v>2.0554562529896167E-2</v>
      </c>
      <c r="R16" s="278">
        <v>1.9213855251843673E-2</v>
      </c>
      <c r="S16" s="278">
        <v>2.0191451104202705E-2</v>
      </c>
      <c r="T16" s="278">
        <v>1.465732640708188E-2</v>
      </c>
      <c r="U16" s="278">
        <v>1.508653586789745E-2</v>
      </c>
      <c r="V16" s="278">
        <v>1.5099927733455476E-2</v>
      </c>
      <c r="W16" s="278">
        <v>1.30430764974889E-2</v>
      </c>
      <c r="X16" s="278">
        <v>1.1278585391480047E-2</v>
      </c>
      <c r="Y16" s="278">
        <v>5.2551311712374787E-3</v>
      </c>
      <c r="Z16" s="278">
        <v>9.2495912994990572E-3</v>
      </c>
      <c r="AA16" s="278">
        <v>5.8202726755429129E-3</v>
      </c>
      <c r="AB16" s="278">
        <v>7.8182773520885894E-3</v>
      </c>
      <c r="AC16" s="278">
        <v>6.6062858553796889E-3</v>
      </c>
      <c r="AD16" s="278">
        <v>5.6158800095236338E-3</v>
      </c>
      <c r="AE16" s="278">
        <v>3.0538973249460014E-3</v>
      </c>
      <c r="AF16" s="278">
        <v>0</v>
      </c>
      <c r="AG16" s="278">
        <v>0</v>
      </c>
      <c r="AH16" s="278">
        <v>0</v>
      </c>
      <c r="AI16" s="278">
        <v>0</v>
      </c>
      <c r="AJ16" s="278">
        <v>0</v>
      </c>
      <c r="AK16" s="278">
        <v>0</v>
      </c>
      <c r="AL16" s="278">
        <v>0</v>
      </c>
    </row>
    <row r="17" spans="1:38" x14ac:dyDescent="0.35">
      <c r="A17" s="83" t="s">
        <v>319</v>
      </c>
      <c r="B17" s="279" t="s">
        <v>99</v>
      </c>
      <c r="C17" s="275"/>
      <c r="D17" s="276">
        <v>0.60996473768812787</v>
      </c>
      <c r="E17" s="280"/>
      <c r="F17" s="280"/>
      <c r="G17" s="280"/>
      <c r="H17" s="280"/>
      <c r="I17" s="280"/>
      <c r="J17" s="280"/>
      <c r="K17" s="278">
        <v>3.5041830985974361E-2</v>
      </c>
      <c r="L17" s="278">
        <v>3.5260542321178569E-2</v>
      </c>
      <c r="M17" s="278">
        <v>3.4312881209488423E-2</v>
      </c>
      <c r="N17" s="278">
        <v>3.4062892369034335E-2</v>
      </c>
      <c r="O17" s="278">
        <v>3.464092836151933E-2</v>
      </c>
      <c r="P17" s="278">
        <v>3.51827959230906E-2</v>
      </c>
      <c r="Q17" s="278">
        <v>3.4066539994461367E-2</v>
      </c>
      <c r="R17" s="278">
        <v>3.3800527388140197E-2</v>
      </c>
      <c r="S17" s="278">
        <v>3.2441460337687127E-2</v>
      </c>
      <c r="T17" s="278">
        <v>3.4416274154981608E-2</v>
      </c>
      <c r="U17" s="278">
        <v>3.2934675757425251E-2</v>
      </c>
      <c r="V17" s="278">
        <v>3.0735904183141965E-2</v>
      </c>
      <c r="W17" s="278">
        <v>2.9469206135478907E-2</v>
      </c>
      <c r="X17" s="278">
        <v>3.3805240674813851E-2</v>
      </c>
      <c r="Y17" s="278">
        <v>3.1953515771457185E-2</v>
      </c>
      <c r="Z17" s="278">
        <v>3.323126837419136E-2</v>
      </c>
      <c r="AA17" s="278">
        <v>3.0634112460818177E-2</v>
      </c>
      <c r="AB17" s="278">
        <v>3.2667892679249799E-2</v>
      </c>
      <c r="AC17" s="278">
        <v>3.2678809515021931E-2</v>
      </c>
      <c r="AD17" s="278">
        <v>3.3307002499903413E-2</v>
      </c>
      <c r="AE17" s="278">
        <v>3.1478992728946935E-2</v>
      </c>
      <c r="AF17" s="278">
        <v>3.2016351801313174E-2</v>
      </c>
      <c r="AG17" s="278">
        <v>1.4845605258998428E-2</v>
      </c>
      <c r="AH17" s="278">
        <v>0</v>
      </c>
      <c r="AI17" s="278">
        <v>0</v>
      </c>
      <c r="AJ17" s="278">
        <v>0</v>
      </c>
      <c r="AK17" s="278">
        <v>0</v>
      </c>
      <c r="AL17" s="278">
        <v>0</v>
      </c>
    </row>
    <row r="18" spans="1:38" x14ac:dyDescent="0.35">
      <c r="A18" s="83"/>
      <c r="B18" s="90"/>
      <c r="D18" s="8"/>
      <c r="E18" s="91"/>
      <c r="F18" s="92"/>
      <c r="G18" s="92"/>
      <c r="H18" s="92"/>
      <c r="I18" s="92"/>
      <c r="J18" s="92"/>
      <c r="K18" s="92"/>
      <c r="L18" s="92"/>
      <c r="M18" s="92"/>
      <c r="N18" s="92"/>
      <c r="O18" s="115"/>
      <c r="P18" s="115"/>
      <c r="Q18" s="115"/>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x14ac:dyDescent="0.35">
      <c r="A19" s="83"/>
      <c r="B19" s="36" t="s">
        <v>100</v>
      </c>
      <c r="C19" s="78"/>
      <c r="D19" s="36"/>
      <c r="E19" s="96"/>
      <c r="F19" s="97"/>
      <c r="G19" s="97"/>
      <c r="H19" s="97"/>
      <c r="I19" s="97"/>
      <c r="J19" s="97"/>
      <c r="K19" s="97"/>
      <c r="L19" s="97"/>
      <c r="M19" s="97"/>
      <c r="N19" s="97"/>
      <c r="O19" s="119"/>
      <c r="P19" s="119"/>
      <c r="Q19" s="119"/>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x14ac:dyDescent="0.35">
      <c r="A20" s="83"/>
      <c r="B20" s="80" t="s">
        <v>101</v>
      </c>
      <c r="C20" s="31"/>
      <c r="D20" s="81" t="s">
        <v>320</v>
      </c>
      <c r="E20" s="53" t="s">
        <v>200</v>
      </c>
      <c r="F20" s="53" t="s">
        <v>201</v>
      </c>
      <c r="G20" s="53" t="s">
        <v>148</v>
      </c>
      <c r="H20" s="53" t="s">
        <v>41</v>
      </c>
      <c r="I20" s="53" t="s">
        <v>42</v>
      </c>
      <c r="J20" s="53" t="s">
        <v>43</v>
      </c>
      <c r="K20" s="53" t="s">
        <v>44</v>
      </c>
      <c r="L20" s="53" t="s">
        <v>45</v>
      </c>
      <c r="M20" s="53" t="s">
        <v>46</v>
      </c>
      <c r="N20" s="53" t="s">
        <v>47</v>
      </c>
      <c r="O20" s="53" t="s">
        <v>48</v>
      </c>
      <c r="P20" s="53" t="s">
        <v>49</v>
      </c>
      <c r="Q20" s="53" t="s">
        <v>50</v>
      </c>
      <c r="R20" s="53" t="s">
        <v>51</v>
      </c>
      <c r="S20" s="53" t="s">
        <v>52</v>
      </c>
      <c r="T20" s="53" t="s">
        <v>53</v>
      </c>
      <c r="U20" s="53" t="s">
        <v>54</v>
      </c>
      <c r="V20" s="53" t="s">
        <v>55</v>
      </c>
      <c r="W20" s="53" t="s">
        <v>56</v>
      </c>
      <c r="X20" s="53" t="s">
        <v>57</v>
      </c>
      <c r="Y20" s="53" t="s">
        <v>58</v>
      </c>
      <c r="Z20" s="53" t="s">
        <v>59</v>
      </c>
      <c r="AA20" s="53" t="s">
        <v>60</v>
      </c>
      <c r="AB20" s="53" t="s">
        <v>61</v>
      </c>
      <c r="AC20" s="53" t="s">
        <v>62</v>
      </c>
      <c r="AD20" s="53" t="s">
        <v>63</v>
      </c>
      <c r="AE20" s="53" t="s">
        <v>64</v>
      </c>
      <c r="AF20" s="53" t="s">
        <v>65</v>
      </c>
      <c r="AG20" s="53" t="s">
        <v>66</v>
      </c>
      <c r="AH20" s="53" t="s">
        <v>67</v>
      </c>
      <c r="AI20" s="53" t="s">
        <v>68</v>
      </c>
      <c r="AJ20" s="53" t="s">
        <v>69</v>
      </c>
      <c r="AK20" s="53" t="s">
        <v>70</v>
      </c>
      <c r="AL20" s="53" t="s">
        <v>71</v>
      </c>
    </row>
    <row r="21" spans="1:38" x14ac:dyDescent="0.35">
      <c r="A21" s="83" t="s">
        <v>321</v>
      </c>
      <c r="B21" s="84" t="s">
        <v>103</v>
      </c>
      <c r="C21" s="275"/>
      <c r="D21" s="276">
        <v>0.94561183103902269</v>
      </c>
      <c r="E21" s="281"/>
      <c r="F21" s="281"/>
      <c r="G21" s="281"/>
      <c r="H21" s="281"/>
      <c r="I21" s="281"/>
      <c r="J21" s="281"/>
      <c r="K21" s="278">
        <v>0.28988400728912178</v>
      </c>
      <c r="L21" s="278">
        <v>0.30436093490087707</v>
      </c>
      <c r="M21" s="278">
        <v>6.6091248325916341E-2</v>
      </c>
      <c r="N21" s="278">
        <v>0</v>
      </c>
      <c r="O21" s="278">
        <v>0</v>
      </c>
      <c r="P21" s="278">
        <v>0</v>
      </c>
      <c r="Q21" s="278">
        <v>0</v>
      </c>
      <c r="R21" s="278">
        <v>0</v>
      </c>
      <c r="S21" s="278">
        <v>0</v>
      </c>
      <c r="T21" s="278">
        <v>0</v>
      </c>
      <c r="U21" s="278">
        <v>0</v>
      </c>
      <c r="V21" s="278">
        <v>0</v>
      </c>
      <c r="W21" s="278">
        <v>0</v>
      </c>
      <c r="X21" s="278">
        <v>0</v>
      </c>
      <c r="Y21" s="278">
        <v>0</v>
      </c>
      <c r="Z21" s="278">
        <v>0</v>
      </c>
      <c r="AA21" s="278">
        <v>0</v>
      </c>
      <c r="AB21" s="278">
        <v>0</v>
      </c>
      <c r="AC21" s="278">
        <v>0</v>
      </c>
      <c r="AD21" s="278">
        <v>0</v>
      </c>
      <c r="AE21" s="278">
        <v>0</v>
      </c>
      <c r="AF21" s="278">
        <v>0</v>
      </c>
      <c r="AG21" s="278">
        <v>0</v>
      </c>
      <c r="AH21" s="278">
        <v>0</v>
      </c>
      <c r="AI21" s="278">
        <v>0</v>
      </c>
      <c r="AJ21" s="278">
        <v>0</v>
      </c>
      <c r="AK21" s="278">
        <v>0</v>
      </c>
      <c r="AL21" s="278">
        <v>0</v>
      </c>
    </row>
    <row r="22" spans="1:38" x14ac:dyDescent="0.35">
      <c r="A22" s="83" t="s">
        <v>322</v>
      </c>
      <c r="B22" s="282" t="s">
        <v>106</v>
      </c>
      <c r="C22" s="275"/>
      <c r="D22" s="276">
        <v>0.36294843061145743</v>
      </c>
      <c r="E22" s="281"/>
      <c r="F22" s="281"/>
      <c r="G22" s="281"/>
      <c r="H22" s="281"/>
      <c r="I22" s="281"/>
      <c r="J22" s="281"/>
      <c r="K22" s="278">
        <v>0</v>
      </c>
      <c r="L22" s="278">
        <v>0</v>
      </c>
      <c r="M22" s="278">
        <v>6.7741718733932588E-2</v>
      </c>
      <c r="N22" s="278">
        <v>0.12441214552550189</v>
      </c>
      <c r="O22" s="278">
        <v>5.0228112224022535E-2</v>
      </c>
      <c r="P22" s="278">
        <v>0</v>
      </c>
      <c r="Q22" s="278">
        <v>0</v>
      </c>
      <c r="R22" s="278">
        <v>0</v>
      </c>
      <c r="S22" s="278">
        <v>0</v>
      </c>
      <c r="T22" s="278">
        <v>0</v>
      </c>
      <c r="U22" s="278">
        <v>0</v>
      </c>
      <c r="V22" s="278">
        <v>0</v>
      </c>
      <c r="W22" s="278">
        <v>0</v>
      </c>
      <c r="X22" s="278">
        <v>0</v>
      </c>
      <c r="Y22" s="278">
        <v>0</v>
      </c>
      <c r="Z22" s="278">
        <v>0</v>
      </c>
      <c r="AA22" s="278">
        <v>0</v>
      </c>
      <c r="AB22" s="278">
        <v>0</v>
      </c>
      <c r="AC22" s="278">
        <v>0</v>
      </c>
      <c r="AD22" s="278">
        <v>0</v>
      </c>
      <c r="AE22" s="278">
        <v>0</v>
      </c>
      <c r="AF22" s="278">
        <v>0</v>
      </c>
      <c r="AG22" s="278">
        <v>0</v>
      </c>
      <c r="AH22" s="278">
        <v>0</v>
      </c>
      <c r="AI22" s="278">
        <v>0</v>
      </c>
      <c r="AJ22" s="278">
        <v>0</v>
      </c>
      <c r="AK22" s="278">
        <v>0</v>
      </c>
      <c r="AL22" s="278">
        <v>0</v>
      </c>
    </row>
    <row r="23" spans="1:38" x14ac:dyDescent="0.35">
      <c r="A23" s="83" t="s">
        <v>323</v>
      </c>
      <c r="B23" s="84" t="s">
        <v>108</v>
      </c>
      <c r="C23" s="275"/>
      <c r="D23" s="276">
        <v>0.41023308543526577</v>
      </c>
      <c r="E23" s="139"/>
      <c r="F23" s="139"/>
      <c r="G23" s="139"/>
      <c r="H23" s="139"/>
      <c r="I23" s="139"/>
      <c r="J23" s="139"/>
      <c r="K23" s="278">
        <v>3.6697810927472638E-2</v>
      </c>
      <c r="L23" s="278">
        <v>3.8824459150821521E-2</v>
      </c>
      <c r="M23" s="278">
        <v>3.379336100731082E-2</v>
      </c>
      <c r="N23" s="278">
        <v>2.8886972898627138E-2</v>
      </c>
      <c r="O23" s="278">
        <v>3.1469800406092485E-2</v>
      </c>
      <c r="P23" s="278">
        <v>3.0626361282592142E-2</v>
      </c>
      <c r="Q23" s="278">
        <v>2.8864820548315802E-2</v>
      </c>
      <c r="R23" s="278">
        <v>2.4640497329698849E-2</v>
      </c>
      <c r="S23" s="278">
        <v>2.2040243368599808E-2</v>
      </c>
      <c r="T23" s="278">
        <v>2.7521717357744481E-2</v>
      </c>
      <c r="U23" s="278">
        <v>2.7945119985608641E-2</v>
      </c>
      <c r="V23" s="278">
        <v>2.8312646442087704E-2</v>
      </c>
      <c r="W23" s="278">
        <v>2.5194874836288177E-2</v>
      </c>
      <c r="X23" s="278">
        <v>6.0747316140220553E-3</v>
      </c>
      <c r="Y23" s="278">
        <v>0</v>
      </c>
      <c r="Z23" s="278">
        <v>0</v>
      </c>
      <c r="AA23" s="278">
        <v>0</v>
      </c>
      <c r="AB23" s="278">
        <v>0</v>
      </c>
      <c r="AC23" s="278">
        <v>0</v>
      </c>
      <c r="AD23" s="278">
        <v>0</v>
      </c>
      <c r="AE23" s="278">
        <v>0</v>
      </c>
      <c r="AF23" s="278">
        <v>0</v>
      </c>
      <c r="AG23" s="278">
        <v>0</v>
      </c>
      <c r="AH23" s="278">
        <v>0</v>
      </c>
      <c r="AI23" s="278">
        <v>0</v>
      </c>
      <c r="AJ23" s="278">
        <v>0</v>
      </c>
      <c r="AK23" s="278">
        <v>0</v>
      </c>
      <c r="AL23" s="278">
        <v>0</v>
      </c>
    </row>
    <row r="24" spans="1:38" x14ac:dyDescent="0.35">
      <c r="A24" s="83" t="s">
        <v>324</v>
      </c>
      <c r="B24" s="84" t="s">
        <v>110</v>
      </c>
      <c r="C24" s="275"/>
      <c r="D24" s="276">
        <v>0</v>
      </c>
      <c r="E24" s="277"/>
      <c r="F24" s="277"/>
      <c r="G24" s="277"/>
      <c r="H24" s="277"/>
      <c r="I24" s="277"/>
      <c r="J24" s="277"/>
      <c r="K24" s="278">
        <v>0</v>
      </c>
      <c r="L24" s="278">
        <v>0</v>
      </c>
      <c r="M24" s="278">
        <v>0</v>
      </c>
      <c r="N24" s="278">
        <v>0</v>
      </c>
      <c r="O24" s="278">
        <v>0</v>
      </c>
      <c r="P24" s="278">
        <v>0</v>
      </c>
      <c r="Q24" s="278">
        <v>0</v>
      </c>
      <c r="R24" s="278">
        <v>0</v>
      </c>
      <c r="S24" s="278">
        <v>0</v>
      </c>
      <c r="T24" s="278">
        <v>0</v>
      </c>
      <c r="U24" s="278">
        <v>0</v>
      </c>
      <c r="V24" s="278">
        <v>0</v>
      </c>
      <c r="W24" s="278">
        <v>0</v>
      </c>
      <c r="X24" s="278">
        <v>0</v>
      </c>
      <c r="Y24" s="278">
        <v>0</v>
      </c>
      <c r="Z24" s="278">
        <v>0</v>
      </c>
      <c r="AA24" s="278">
        <v>0</v>
      </c>
      <c r="AB24" s="278">
        <v>0</v>
      </c>
      <c r="AC24" s="278">
        <v>0</v>
      </c>
      <c r="AD24" s="278">
        <v>0</v>
      </c>
      <c r="AE24" s="278">
        <v>0</v>
      </c>
      <c r="AF24" s="278">
        <v>0</v>
      </c>
      <c r="AG24" s="278">
        <v>0</v>
      </c>
      <c r="AH24" s="278">
        <v>0</v>
      </c>
      <c r="AI24" s="278">
        <v>0</v>
      </c>
      <c r="AJ24" s="278">
        <v>0</v>
      </c>
      <c r="AK24" s="278">
        <v>0</v>
      </c>
      <c r="AL24" s="278">
        <v>0</v>
      </c>
    </row>
    <row r="25" spans="1:38" x14ac:dyDescent="0.35">
      <c r="A25" s="83" t="s">
        <v>325</v>
      </c>
      <c r="B25" s="84" t="s">
        <v>113</v>
      </c>
      <c r="C25" s="275"/>
      <c r="D25" s="276">
        <v>0</v>
      </c>
      <c r="E25" s="277"/>
      <c r="F25" s="277"/>
      <c r="G25" s="277"/>
      <c r="H25" s="277"/>
      <c r="I25" s="277"/>
      <c r="J25" s="277"/>
      <c r="K25" s="278">
        <v>0</v>
      </c>
      <c r="L25" s="278">
        <v>0</v>
      </c>
      <c r="M25" s="278">
        <v>0</v>
      </c>
      <c r="N25" s="278">
        <v>0</v>
      </c>
      <c r="O25" s="278">
        <v>0</v>
      </c>
      <c r="P25" s="278">
        <v>0</v>
      </c>
      <c r="Q25" s="278">
        <v>0</v>
      </c>
      <c r="R25" s="278">
        <v>0</v>
      </c>
      <c r="S25" s="278">
        <v>0</v>
      </c>
      <c r="T25" s="278">
        <v>0</v>
      </c>
      <c r="U25" s="278">
        <v>0</v>
      </c>
      <c r="V25" s="278">
        <v>0</v>
      </c>
      <c r="W25" s="278">
        <v>0</v>
      </c>
      <c r="X25" s="278">
        <v>0</v>
      </c>
      <c r="Y25" s="278">
        <v>0</v>
      </c>
      <c r="Z25" s="278">
        <v>0</v>
      </c>
      <c r="AA25" s="278">
        <v>0</v>
      </c>
      <c r="AB25" s="278">
        <v>0</v>
      </c>
      <c r="AC25" s="278">
        <v>0</v>
      </c>
      <c r="AD25" s="278">
        <v>0</v>
      </c>
      <c r="AE25" s="278">
        <v>0</v>
      </c>
      <c r="AF25" s="278">
        <v>0</v>
      </c>
      <c r="AG25" s="278">
        <v>0</v>
      </c>
      <c r="AH25" s="278">
        <v>0</v>
      </c>
      <c r="AI25" s="278">
        <v>0</v>
      </c>
      <c r="AJ25" s="278">
        <v>0</v>
      </c>
      <c r="AK25" s="278">
        <v>0</v>
      </c>
      <c r="AL25" s="278">
        <v>0</v>
      </c>
    </row>
    <row r="26" spans="1:38" x14ac:dyDescent="0.35">
      <c r="A26" s="83" t="s">
        <v>326</v>
      </c>
      <c r="B26" s="84" t="s">
        <v>115</v>
      </c>
      <c r="C26" s="283"/>
      <c r="D26" s="276">
        <v>0.42799999999999999</v>
      </c>
      <c r="E26" s="280"/>
      <c r="F26" s="280"/>
      <c r="G26" s="280"/>
      <c r="H26" s="280"/>
      <c r="I26" s="280"/>
      <c r="J26" s="280"/>
      <c r="K26" s="278">
        <v>0</v>
      </c>
      <c r="L26" s="278">
        <v>0</v>
      </c>
      <c r="M26" s="278">
        <v>0</v>
      </c>
      <c r="N26" s="278">
        <v>0</v>
      </c>
      <c r="O26" s="278">
        <v>8.2955512688159937E-3</v>
      </c>
      <c r="P26" s="278">
        <v>9.6513037018775942E-3</v>
      </c>
      <c r="Q26" s="278">
        <v>1.0256461685180664E-2</v>
      </c>
      <c r="R26" s="278">
        <v>1.0084721734046936E-2</v>
      </c>
      <c r="S26" s="278">
        <v>9.6208707094192509E-3</v>
      </c>
      <c r="T26" s="278">
        <v>8.5818120808601375E-3</v>
      </c>
      <c r="U26" s="278">
        <v>8.0762455861568445E-3</v>
      </c>
      <c r="V26" s="278">
        <v>7.431363198757172E-3</v>
      </c>
      <c r="W26" s="278">
        <v>6.7586286177635192E-3</v>
      </c>
      <c r="X26" s="278">
        <v>4.6715748040676115E-3</v>
      </c>
      <c r="Y26" s="278">
        <v>3.9075677514076234E-3</v>
      </c>
      <c r="Z26" s="278">
        <v>3.8819044727087023E-3</v>
      </c>
      <c r="AA26" s="278">
        <v>4.1837082552909849E-3</v>
      </c>
      <c r="AB26" s="278">
        <v>4.0018886219263076E-3</v>
      </c>
      <c r="AC26" s="278">
        <v>3.8431871707439421E-3</v>
      </c>
      <c r="AD26" s="278">
        <v>3.6200763882398607E-3</v>
      </c>
      <c r="AE26" s="278">
        <v>3.683230308175087E-3</v>
      </c>
      <c r="AF26" s="278">
        <v>3.6293326332569121E-3</v>
      </c>
      <c r="AG26" s="278">
        <v>3.5464123808145523E-3</v>
      </c>
      <c r="AH26" s="278">
        <v>3.5089656627774238E-3</v>
      </c>
      <c r="AI26" s="278">
        <v>0</v>
      </c>
      <c r="AJ26" s="278">
        <v>0</v>
      </c>
      <c r="AK26" s="278">
        <v>0</v>
      </c>
      <c r="AL26" s="278">
        <v>0</v>
      </c>
    </row>
    <row r="27" spans="1:38" x14ac:dyDescent="0.35">
      <c r="A27" s="27"/>
      <c r="B27" s="105"/>
      <c r="C27" s="284"/>
      <c r="D27" s="285"/>
      <c r="E27" s="286"/>
      <c r="F27" s="286"/>
      <c r="G27" s="286"/>
      <c r="H27" s="286"/>
      <c r="I27" s="286"/>
      <c r="J27" s="286"/>
      <c r="K27" s="286"/>
      <c r="L27" s="286"/>
      <c r="M27" s="286"/>
      <c r="N27" s="286"/>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row>
    <row r="28" spans="1:38" ht="31" x14ac:dyDescent="0.35">
      <c r="A28" s="83">
        <v>1</v>
      </c>
      <c r="B28" s="128" t="s">
        <v>327</v>
      </c>
      <c r="C28" s="287"/>
      <c r="D28" s="207"/>
      <c r="E28" s="299">
        <f t="shared" ref="E28:AL28" si="0">SUM(E13:E17,E21:E27)</f>
        <v>0</v>
      </c>
      <c r="F28" s="296">
        <f t="shared" si="0"/>
        <v>0</v>
      </c>
      <c r="G28" s="296">
        <f t="shared" si="0"/>
        <v>0</v>
      </c>
      <c r="H28" s="296">
        <f t="shared" si="0"/>
        <v>0</v>
      </c>
      <c r="I28" s="296">
        <f t="shared" si="0"/>
        <v>0</v>
      </c>
      <c r="J28" s="296">
        <f t="shared" si="0"/>
        <v>0</v>
      </c>
      <c r="K28" s="299">
        <f t="shared" si="0"/>
        <v>0.39663433401606502</v>
      </c>
      <c r="L28" s="299">
        <f t="shared" si="0"/>
        <v>0.42751929969148189</v>
      </c>
      <c r="M28" s="299">
        <f t="shared" si="0"/>
        <v>0.24869263727680233</v>
      </c>
      <c r="N28" s="299">
        <f t="shared" si="0"/>
        <v>0.23329633458878263</v>
      </c>
      <c r="O28" s="299">
        <f t="shared" si="0"/>
        <v>0.16971107302682067</v>
      </c>
      <c r="P28" s="299">
        <f t="shared" si="0"/>
        <v>0.12803119791469225</v>
      </c>
      <c r="Q28" s="299">
        <f t="shared" si="0"/>
        <v>0.12105749342103461</v>
      </c>
      <c r="R28" s="299">
        <f t="shared" si="0"/>
        <v>0.11303411068681081</v>
      </c>
      <c r="S28" s="299">
        <f t="shared" si="0"/>
        <v>0.11054512813538871</v>
      </c>
      <c r="T28" s="299">
        <f t="shared" si="0"/>
        <v>0.10322789596882294</v>
      </c>
      <c r="U28" s="299">
        <f t="shared" si="0"/>
        <v>0.10304255461084001</v>
      </c>
      <c r="V28" s="299">
        <f t="shared" si="0"/>
        <v>9.8564880510218417E-2</v>
      </c>
      <c r="W28" s="299">
        <f t="shared" si="0"/>
        <v>8.8699971395142421E-2</v>
      </c>
      <c r="X28" s="299">
        <f t="shared" si="0"/>
        <v>6.7873712135410311E-2</v>
      </c>
      <c r="Y28" s="299">
        <f t="shared" si="0"/>
        <v>4.8833180939999096E-2</v>
      </c>
      <c r="Z28" s="299">
        <f t="shared" si="0"/>
        <v>5.3726609461052781E-2</v>
      </c>
      <c r="AA28" s="299">
        <f t="shared" si="0"/>
        <v>5.055482088925916E-2</v>
      </c>
      <c r="AB28" s="299">
        <f t="shared" si="0"/>
        <v>5.5628100197125122E-2</v>
      </c>
      <c r="AC28" s="299">
        <f t="shared" si="0"/>
        <v>5.2256761200827478E-2</v>
      </c>
      <c r="AD28" s="299">
        <f t="shared" si="0"/>
        <v>5.0625013817966233E-2</v>
      </c>
      <c r="AE28" s="299">
        <f t="shared" si="0"/>
        <v>4.344338478436631E-2</v>
      </c>
      <c r="AF28" s="299">
        <f t="shared" si="0"/>
        <v>3.5645684434570085E-2</v>
      </c>
      <c r="AG28" s="299">
        <f t="shared" si="0"/>
        <v>1.839201763981298E-2</v>
      </c>
      <c r="AH28" s="299">
        <f t="shared" si="0"/>
        <v>3.5089656627774238E-3</v>
      </c>
      <c r="AI28" s="299">
        <f t="shared" si="0"/>
        <v>0</v>
      </c>
      <c r="AJ28" s="299">
        <f t="shared" si="0"/>
        <v>0</v>
      </c>
      <c r="AK28" s="299">
        <f t="shared" si="0"/>
        <v>0</v>
      </c>
      <c r="AL28" s="299">
        <f t="shared" si="0"/>
        <v>0</v>
      </c>
    </row>
    <row r="29" spans="1:38" x14ac:dyDescent="0.35">
      <c r="A29" s="83"/>
      <c r="B29" s="78"/>
      <c r="C29" s="78"/>
      <c r="D29" s="36"/>
      <c r="E29" s="288"/>
      <c r="F29" s="211"/>
      <c r="G29" s="211"/>
      <c r="H29" s="211"/>
      <c r="I29" s="211"/>
      <c r="J29" s="211"/>
      <c r="K29" s="211"/>
      <c r="L29" s="211"/>
      <c r="M29" s="211"/>
      <c r="N29" s="211"/>
      <c r="O29" s="211"/>
      <c r="P29" s="211"/>
      <c r="Q29" s="211"/>
      <c r="R29" s="289"/>
      <c r="S29" s="289"/>
      <c r="T29" s="289"/>
      <c r="U29" s="289"/>
      <c r="V29" s="289"/>
      <c r="W29" s="289"/>
      <c r="X29" s="289"/>
      <c r="Y29" s="289"/>
      <c r="Z29" s="289"/>
      <c r="AA29" s="289"/>
      <c r="AB29" s="289"/>
      <c r="AC29" s="289"/>
      <c r="AD29" s="289"/>
      <c r="AE29" s="289"/>
      <c r="AF29" s="289"/>
      <c r="AG29" s="289"/>
      <c r="AH29" s="289"/>
      <c r="AI29" s="289"/>
      <c r="AJ29" s="289"/>
      <c r="AK29" s="289"/>
      <c r="AL29" s="289"/>
    </row>
    <row r="30" spans="1:38" x14ac:dyDescent="0.35">
      <c r="A30" s="83"/>
      <c r="B30" s="36" t="s">
        <v>260</v>
      </c>
      <c r="C30" s="78"/>
      <c r="D30" s="8"/>
      <c r="E30" s="117"/>
      <c r="F30" s="118"/>
      <c r="G30" s="118"/>
      <c r="H30" s="118"/>
      <c r="I30" s="118"/>
      <c r="J30" s="118"/>
      <c r="K30" s="118"/>
      <c r="L30" s="118"/>
      <c r="M30" s="118"/>
      <c r="N30" s="118"/>
      <c r="O30" s="119"/>
      <c r="P30" s="119"/>
      <c r="Q30" s="119"/>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x14ac:dyDescent="0.35">
      <c r="A31" s="83"/>
      <c r="B31" s="8" t="s">
        <v>119</v>
      </c>
      <c r="D31" s="81" t="s">
        <v>320</v>
      </c>
      <c r="E31" s="53" t="s">
        <v>200</v>
      </c>
      <c r="F31" s="53" t="s">
        <v>201</v>
      </c>
      <c r="G31" s="53" t="s">
        <v>148</v>
      </c>
      <c r="H31" s="53" t="s">
        <v>41</v>
      </c>
      <c r="I31" s="53" t="s">
        <v>42</v>
      </c>
      <c r="J31" s="53" t="s">
        <v>43</v>
      </c>
      <c r="K31" s="53" t="s">
        <v>44</v>
      </c>
      <c r="L31" s="53" t="s">
        <v>45</v>
      </c>
      <c r="M31" s="53" t="s">
        <v>46</v>
      </c>
      <c r="N31" s="53" t="s">
        <v>47</v>
      </c>
      <c r="O31" s="53" t="s">
        <v>48</v>
      </c>
      <c r="P31" s="53" t="s">
        <v>49</v>
      </c>
      <c r="Q31" s="53" t="s">
        <v>50</v>
      </c>
      <c r="R31" s="53" t="s">
        <v>51</v>
      </c>
      <c r="S31" s="53" t="s">
        <v>52</v>
      </c>
      <c r="T31" s="53" t="s">
        <v>53</v>
      </c>
      <c r="U31" s="53" t="s">
        <v>54</v>
      </c>
      <c r="V31" s="53" t="s">
        <v>55</v>
      </c>
      <c r="W31" s="53" t="s">
        <v>56</v>
      </c>
      <c r="X31" s="53" t="s">
        <v>57</v>
      </c>
      <c r="Y31" s="53" t="s">
        <v>58</v>
      </c>
      <c r="Z31" s="53" t="s">
        <v>59</v>
      </c>
      <c r="AA31" s="53" t="s">
        <v>60</v>
      </c>
      <c r="AB31" s="53" t="s">
        <v>61</v>
      </c>
      <c r="AC31" s="53" t="s">
        <v>62</v>
      </c>
      <c r="AD31" s="53" t="s">
        <v>63</v>
      </c>
      <c r="AE31" s="53" t="s">
        <v>64</v>
      </c>
      <c r="AF31" s="53" t="s">
        <v>65</v>
      </c>
      <c r="AG31" s="53" t="s">
        <v>66</v>
      </c>
      <c r="AH31" s="53" t="s">
        <v>67</v>
      </c>
      <c r="AI31" s="53" t="s">
        <v>68</v>
      </c>
      <c r="AJ31" s="53" t="s">
        <v>69</v>
      </c>
      <c r="AK31" s="53" t="s">
        <v>70</v>
      </c>
      <c r="AL31" s="53" t="s">
        <v>71</v>
      </c>
    </row>
    <row r="32" spans="1:38" x14ac:dyDescent="0.35">
      <c r="A32" s="83" t="s">
        <v>74</v>
      </c>
      <c r="B32" s="84"/>
      <c r="C32" s="101"/>
      <c r="D32" s="102"/>
      <c r="E32" s="103"/>
      <c r="F32" s="103"/>
      <c r="G32" s="103"/>
      <c r="H32" s="103"/>
      <c r="I32" s="103"/>
      <c r="J32" s="103"/>
      <c r="K32" s="122"/>
      <c r="L32" s="122"/>
      <c r="M32" s="122"/>
      <c r="N32" s="123"/>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8" x14ac:dyDescent="0.35">
      <c r="A33" s="27"/>
      <c r="B33" s="90"/>
      <c r="C33" s="90"/>
      <c r="D33" s="290"/>
      <c r="E33" s="91"/>
      <c r="F33" s="92"/>
      <c r="G33" s="92"/>
      <c r="H33" s="92"/>
      <c r="I33" s="92"/>
      <c r="J33" s="92"/>
      <c r="K33" s="92"/>
      <c r="L33" s="92"/>
      <c r="M33" s="92"/>
      <c r="N33" s="92"/>
      <c r="O33" s="115"/>
      <c r="P33" s="115"/>
      <c r="Q33" s="115"/>
      <c r="R33" s="116"/>
      <c r="S33" s="116"/>
      <c r="T33" s="116"/>
      <c r="U33" s="116"/>
      <c r="V33" s="116"/>
      <c r="W33" s="116"/>
      <c r="X33" s="116"/>
      <c r="Y33" s="116"/>
      <c r="Z33" s="116"/>
      <c r="AA33" s="116"/>
      <c r="AB33" s="116"/>
      <c r="AC33" s="116"/>
      <c r="AD33" s="116"/>
      <c r="AE33" s="116"/>
      <c r="AF33" s="116"/>
      <c r="AG33" s="116"/>
      <c r="AH33" s="116"/>
      <c r="AI33" s="116"/>
      <c r="AJ33" s="116"/>
      <c r="AK33" s="116"/>
      <c r="AL33" s="116"/>
    </row>
    <row r="34" spans="1:38" x14ac:dyDescent="0.35">
      <c r="A34" s="83"/>
      <c r="B34" s="36" t="s">
        <v>121</v>
      </c>
      <c r="D34" s="36"/>
      <c r="E34" s="96"/>
      <c r="F34" s="97"/>
      <c r="G34" s="97"/>
      <c r="H34" s="97"/>
      <c r="I34" s="97"/>
      <c r="J34" s="97"/>
      <c r="K34" s="97"/>
      <c r="L34" s="97"/>
      <c r="M34" s="97"/>
      <c r="N34" s="97"/>
      <c r="O34" s="119"/>
      <c r="P34" s="119"/>
      <c r="Q34" s="119"/>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x14ac:dyDescent="0.35">
      <c r="A35" s="83"/>
      <c r="B35" s="8" t="s">
        <v>101</v>
      </c>
      <c r="D35" s="81" t="s">
        <v>320</v>
      </c>
      <c r="E35" s="53" t="s">
        <v>200</v>
      </c>
      <c r="F35" s="53" t="s">
        <v>201</v>
      </c>
      <c r="G35" s="53" t="s">
        <v>148</v>
      </c>
      <c r="H35" s="53" t="s">
        <v>41</v>
      </c>
      <c r="I35" s="53" t="s">
        <v>42</v>
      </c>
      <c r="J35" s="53" t="s">
        <v>43</v>
      </c>
      <c r="K35" s="53" t="s">
        <v>44</v>
      </c>
      <c r="L35" s="53" t="s">
        <v>45</v>
      </c>
      <c r="M35" s="53" t="s">
        <v>46</v>
      </c>
      <c r="N35" s="53" t="s">
        <v>47</v>
      </c>
      <c r="O35" s="53" t="s">
        <v>48</v>
      </c>
      <c r="P35" s="53" t="s">
        <v>49</v>
      </c>
      <c r="Q35" s="53" t="s">
        <v>50</v>
      </c>
      <c r="R35" s="53" t="s">
        <v>51</v>
      </c>
      <c r="S35" s="53" t="s">
        <v>52</v>
      </c>
      <c r="T35" s="53" t="s">
        <v>53</v>
      </c>
      <c r="U35" s="53" t="s">
        <v>54</v>
      </c>
      <c r="V35" s="53" t="s">
        <v>55</v>
      </c>
      <c r="W35" s="53" t="s">
        <v>56</v>
      </c>
      <c r="X35" s="53" t="s">
        <v>57</v>
      </c>
      <c r="Y35" s="53" t="s">
        <v>58</v>
      </c>
      <c r="Z35" s="53" t="s">
        <v>59</v>
      </c>
      <c r="AA35" s="53" t="s">
        <v>60</v>
      </c>
      <c r="AB35" s="53" t="s">
        <v>61</v>
      </c>
      <c r="AC35" s="53" t="s">
        <v>62</v>
      </c>
      <c r="AD35" s="53" t="s">
        <v>63</v>
      </c>
      <c r="AE35" s="53" t="s">
        <v>64</v>
      </c>
      <c r="AF35" s="53" t="s">
        <v>65</v>
      </c>
      <c r="AG35" s="53" t="s">
        <v>66</v>
      </c>
      <c r="AH35" s="53" t="s">
        <v>67</v>
      </c>
      <c r="AI35" s="53" t="s">
        <v>68</v>
      </c>
      <c r="AJ35" s="53" t="s">
        <v>69</v>
      </c>
      <c r="AK35" s="53" t="s">
        <v>70</v>
      </c>
      <c r="AL35" s="53" t="s">
        <v>71</v>
      </c>
    </row>
    <row r="36" spans="1:38" x14ac:dyDescent="0.35">
      <c r="A36" s="83" t="s">
        <v>328</v>
      </c>
      <c r="B36" s="84" t="s">
        <v>123</v>
      </c>
      <c r="C36" s="101"/>
      <c r="D36" s="276">
        <v>0</v>
      </c>
      <c r="E36" s="359"/>
      <c r="F36" s="359"/>
      <c r="G36" s="359"/>
      <c r="H36" s="359"/>
      <c r="I36" s="359"/>
      <c r="J36" s="359"/>
      <c r="K36" s="360">
        <v>0</v>
      </c>
      <c r="L36" s="361">
        <v>0</v>
      </c>
      <c r="M36" s="361">
        <v>0</v>
      </c>
      <c r="N36" s="362">
        <v>0</v>
      </c>
      <c r="O36" s="363">
        <v>0</v>
      </c>
      <c r="P36" s="363">
        <v>0</v>
      </c>
      <c r="Q36" s="363">
        <v>0</v>
      </c>
      <c r="R36" s="363">
        <v>0</v>
      </c>
      <c r="S36" s="363">
        <v>0</v>
      </c>
      <c r="T36" s="363">
        <v>0</v>
      </c>
      <c r="U36" s="363">
        <v>0</v>
      </c>
      <c r="V36" s="363">
        <v>0</v>
      </c>
      <c r="W36" s="363">
        <v>0</v>
      </c>
      <c r="X36" s="363">
        <v>0</v>
      </c>
      <c r="Y36" s="363">
        <v>0</v>
      </c>
      <c r="Z36" s="363">
        <v>0</v>
      </c>
      <c r="AA36" s="363">
        <v>0</v>
      </c>
      <c r="AB36" s="363">
        <v>0</v>
      </c>
      <c r="AC36" s="363">
        <v>0</v>
      </c>
      <c r="AD36" s="363">
        <v>0</v>
      </c>
      <c r="AE36" s="363">
        <v>0</v>
      </c>
      <c r="AF36" s="363">
        <v>0</v>
      </c>
      <c r="AG36" s="363">
        <v>0</v>
      </c>
      <c r="AH36" s="363">
        <v>0</v>
      </c>
      <c r="AI36" s="363">
        <v>0</v>
      </c>
      <c r="AJ36" s="363">
        <v>0</v>
      </c>
      <c r="AK36" s="363">
        <v>0</v>
      </c>
      <c r="AL36" s="363">
        <v>0</v>
      </c>
    </row>
    <row r="37" spans="1:38" x14ac:dyDescent="0.35">
      <c r="A37" s="83" t="s">
        <v>329</v>
      </c>
      <c r="B37" s="84" t="s">
        <v>126</v>
      </c>
      <c r="C37" s="101"/>
      <c r="D37" s="276">
        <v>0</v>
      </c>
      <c r="E37" s="359"/>
      <c r="F37" s="359"/>
      <c r="G37" s="359"/>
      <c r="H37" s="359"/>
      <c r="I37" s="359"/>
      <c r="J37" s="359"/>
      <c r="K37" s="361">
        <v>0</v>
      </c>
      <c r="L37" s="361">
        <v>0</v>
      </c>
      <c r="M37" s="361">
        <v>0</v>
      </c>
      <c r="N37" s="362">
        <v>0</v>
      </c>
      <c r="O37" s="363">
        <v>0</v>
      </c>
      <c r="P37" s="363">
        <v>0</v>
      </c>
      <c r="Q37" s="363">
        <v>0</v>
      </c>
      <c r="R37" s="363">
        <v>0</v>
      </c>
      <c r="S37" s="363">
        <v>0</v>
      </c>
      <c r="T37" s="363">
        <v>0</v>
      </c>
      <c r="U37" s="363">
        <v>0</v>
      </c>
      <c r="V37" s="363">
        <v>0</v>
      </c>
      <c r="W37" s="363">
        <v>0</v>
      </c>
      <c r="X37" s="363">
        <v>0</v>
      </c>
      <c r="Y37" s="363">
        <v>0</v>
      </c>
      <c r="Z37" s="363">
        <v>0</v>
      </c>
      <c r="AA37" s="363">
        <v>0</v>
      </c>
      <c r="AB37" s="363">
        <v>0</v>
      </c>
      <c r="AC37" s="363">
        <v>0</v>
      </c>
      <c r="AD37" s="363">
        <v>0</v>
      </c>
      <c r="AE37" s="363">
        <v>0</v>
      </c>
      <c r="AF37" s="363">
        <v>0</v>
      </c>
      <c r="AG37" s="363">
        <v>0</v>
      </c>
      <c r="AH37" s="363">
        <v>0</v>
      </c>
      <c r="AI37" s="363">
        <v>0</v>
      </c>
      <c r="AJ37" s="363">
        <v>0</v>
      </c>
      <c r="AK37" s="363">
        <v>0</v>
      </c>
      <c r="AL37" s="363">
        <v>0</v>
      </c>
    </row>
    <row r="38" spans="1:38" x14ac:dyDescent="0.35">
      <c r="A38" s="83" t="s">
        <v>330</v>
      </c>
      <c r="B38" s="84" t="s">
        <v>128</v>
      </c>
      <c r="C38" s="101"/>
      <c r="D38" s="276">
        <v>0</v>
      </c>
      <c r="E38" s="359"/>
      <c r="F38" s="359"/>
      <c r="G38" s="359"/>
      <c r="H38" s="359"/>
      <c r="I38" s="359"/>
      <c r="J38" s="359"/>
      <c r="K38" s="361">
        <v>0</v>
      </c>
      <c r="L38" s="361">
        <v>0</v>
      </c>
      <c r="M38" s="361">
        <v>0</v>
      </c>
      <c r="N38" s="362">
        <v>0</v>
      </c>
      <c r="O38" s="363">
        <v>0</v>
      </c>
      <c r="P38" s="363">
        <v>0</v>
      </c>
      <c r="Q38" s="363">
        <v>0</v>
      </c>
      <c r="R38" s="363">
        <v>0</v>
      </c>
      <c r="S38" s="363">
        <v>0</v>
      </c>
      <c r="T38" s="363">
        <v>0</v>
      </c>
      <c r="U38" s="363">
        <v>0</v>
      </c>
      <c r="V38" s="363">
        <v>0</v>
      </c>
      <c r="W38" s="363">
        <v>0</v>
      </c>
      <c r="X38" s="363">
        <v>0</v>
      </c>
      <c r="Y38" s="363">
        <v>0</v>
      </c>
      <c r="Z38" s="363">
        <v>0</v>
      </c>
      <c r="AA38" s="363">
        <v>0</v>
      </c>
      <c r="AB38" s="363">
        <v>0</v>
      </c>
      <c r="AC38" s="363">
        <v>0</v>
      </c>
      <c r="AD38" s="363">
        <v>0</v>
      </c>
      <c r="AE38" s="363">
        <v>0</v>
      </c>
      <c r="AF38" s="363">
        <v>0</v>
      </c>
      <c r="AG38" s="363">
        <v>0</v>
      </c>
      <c r="AH38" s="363">
        <v>0</v>
      </c>
      <c r="AI38" s="363">
        <v>0</v>
      </c>
      <c r="AJ38" s="363">
        <v>0</v>
      </c>
      <c r="AK38" s="363">
        <v>0</v>
      </c>
      <c r="AL38" s="363">
        <v>0</v>
      </c>
    </row>
    <row r="39" spans="1:38" x14ac:dyDescent="0.35">
      <c r="A39" s="83" t="s">
        <v>331</v>
      </c>
      <c r="B39" s="84" t="s">
        <v>131</v>
      </c>
      <c r="C39" s="101"/>
      <c r="D39" s="276">
        <v>0</v>
      </c>
      <c r="E39" s="359"/>
      <c r="F39" s="359"/>
      <c r="G39" s="359"/>
      <c r="H39" s="359"/>
      <c r="I39" s="359"/>
      <c r="J39" s="359"/>
      <c r="K39" s="361">
        <v>0</v>
      </c>
      <c r="L39" s="361">
        <v>0</v>
      </c>
      <c r="M39" s="361">
        <v>0</v>
      </c>
      <c r="N39" s="362">
        <v>0</v>
      </c>
      <c r="O39" s="363">
        <v>0</v>
      </c>
      <c r="P39" s="363">
        <v>0</v>
      </c>
      <c r="Q39" s="363">
        <v>0</v>
      </c>
      <c r="R39" s="363">
        <v>0</v>
      </c>
      <c r="S39" s="363">
        <v>0</v>
      </c>
      <c r="T39" s="363">
        <v>0</v>
      </c>
      <c r="U39" s="363">
        <v>0</v>
      </c>
      <c r="V39" s="363">
        <v>0</v>
      </c>
      <c r="W39" s="363">
        <v>0</v>
      </c>
      <c r="X39" s="363">
        <v>0</v>
      </c>
      <c r="Y39" s="363">
        <v>0</v>
      </c>
      <c r="Z39" s="363">
        <v>0</v>
      </c>
      <c r="AA39" s="363">
        <v>0</v>
      </c>
      <c r="AB39" s="363">
        <v>0</v>
      </c>
      <c r="AC39" s="363">
        <v>0</v>
      </c>
      <c r="AD39" s="363">
        <v>0</v>
      </c>
      <c r="AE39" s="363">
        <v>0</v>
      </c>
      <c r="AF39" s="363">
        <v>0</v>
      </c>
      <c r="AG39" s="363">
        <v>0</v>
      </c>
      <c r="AH39" s="363">
        <v>0</v>
      </c>
      <c r="AI39" s="363">
        <v>0</v>
      </c>
      <c r="AJ39" s="363">
        <v>0</v>
      </c>
      <c r="AK39" s="363">
        <v>0</v>
      </c>
      <c r="AL39" s="363">
        <v>0</v>
      </c>
    </row>
    <row r="40" spans="1:38" x14ac:dyDescent="0.35">
      <c r="A40" s="83" t="s">
        <v>328</v>
      </c>
      <c r="B40" s="84" t="s">
        <v>133</v>
      </c>
      <c r="C40" s="101"/>
      <c r="D40" s="276">
        <v>0</v>
      </c>
      <c r="E40" s="359"/>
      <c r="F40" s="359"/>
      <c r="G40" s="359"/>
      <c r="H40" s="359"/>
      <c r="I40" s="359"/>
      <c r="J40" s="359"/>
      <c r="K40" s="361">
        <v>0</v>
      </c>
      <c r="L40" s="361">
        <v>0</v>
      </c>
      <c r="M40" s="361">
        <v>0</v>
      </c>
      <c r="N40" s="362">
        <v>0</v>
      </c>
      <c r="O40" s="363">
        <v>0</v>
      </c>
      <c r="P40" s="363">
        <v>0</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row>
    <row r="41" spans="1:38" x14ac:dyDescent="0.35">
      <c r="A41" s="83" t="s">
        <v>329</v>
      </c>
      <c r="B41" s="84" t="s">
        <v>135</v>
      </c>
      <c r="C41" s="101"/>
      <c r="D41" s="276">
        <v>0</v>
      </c>
      <c r="E41" s="359"/>
      <c r="F41" s="359"/>
      <c r="G41" s="359"/>
      <c r="H41" s="359"/>
      <c r="I41" s="359"/>
      <c r="J41" s="359"/>
      <c r="K41" s="361">
        <v>0</v>
      </c>
      <c r="L41" s="361">
        <v>0</v>
      </c>
      <c r="M41" s="361">
        <v>0</v>
      </c>
      <c r="N41" s="362">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row>
    <row r="42" spans="1:38" x14ac:dyDescent="0.35">
      <c r="A42" s="83" t="s">
        <v>330</v>
      </c>
      <c r="B42" s="84" t="s">
        <v>136</v>
      </c>
      <c r="C42" s="101"/>
      <c r="D42" s="276">
        <v>0</v>
      </c>
      <c r="E42" s="359"/>
      <c r="F42" s="359"/>
      <c r="G42" s="359"/>
      <c r="H42" s="359"/>
      <c r="I42" s="359"/>
      <c r="J42" s="359"/>
      <c r="K42" s="361">
        <v>0</v>
      </c>
      <c r="L42" s="361">
        <v>0</v>
      </c>
      <c r="M42" s="361">
        <v>0</v>
      </c>
      <c r="N42" s="362">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row>
    <row r="43" spans="1:38" x14ac:dyDescent="0.35">
      <c r="A43" s="83" t="s">
        <v>331</v>
      </c>
      <c r="B43" s="84" t="s">
        <v>137</v>
      </c>
      <c r="C43" s="101"/>
      <c r="D43" s="276">
        <v>0</v>
      </c>
      <c r="E43" s="359"/>
      <c r="F43" s="359"/>
      <c r="G43" s="359"/>
      <c r="H43" s="359"/>
      <c r="I43" s="359"/>
      <c r="J43" s="359"/>
      <c r="K43" s="361">
        <v>0</v>
      </c>
      <c r="L43" s="361">
        <v>0</v>
      </c>
      <c r="M43" s="361">
        <v>0</v>
      </c>
      <c r="N43" s="362">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row>
    <row r="44" spans="1:38" x14ac:dyDescent="0.35">
      <c r="A44" s="83" t="s">
        <v>329</v>
      </c>
      <c r="B44" s="84" t="s">
        <v>138</v>
      </c>
      <c r="C44" s="101"/>
      <c r="D44" s="276">
        <v>0</v>
      </c>
      <c r="E44" s="359"/>
      <c r="F44" s="359"/>
      <c r="G44" s="359"/>
      <c r="H44" s="359"/>
      <c r="I44" s="359"/>
      <c r="J44" s="359"/>
      <c r="K44" s="361">
        <v>0</v>
      </c>
      <c r="L44" s="361">
        <v>0</v>
      </c>
      <c r="M44" s="361">
        <v>0</v>
      </c>
      <c r="N44" s="362">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row>
    <row r="45" spans="1:38" x14ac:dyDescent="0.35">
      <c r="A45" s="83" t="s">
        <v>330</v>
      </c>
      <c r="B45" s="84" t="s">
        <v>139</v>
      </c>
      <c r="C45" s="101"/>
      <c r="D45" s="276">
        <v>0</v>
      </c>
      <c r="E45" s="359"/>
      <c r="F45" s="359"/>
      <c r="G45" s="359"/>
      <c r="H45" s="359"/>
      <c r="I45" s="359"/>
      <c r="J45" s="359"/>
      <c r="K45" s="361">
        <v>0</v>
      </c>
      <c r="L45" s="361">
        <v>0</v>
      </c>
      <c r="M45" s="361">
        <v>0</v>
      </c>
      <c r="N45" s="362">
        <v>0</v>
      </c>
      <c r="O45" s="363">
        <v>0</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row>
    <row r="46" spans="1:38" x14ac:dyDescent="0.35">
      <c r="A46" s="83" t="s">
        <v>331</v>
      </c>
      <c r="B46" s="84" t="s">
        <v>141</v>
      </c>
      <c r="C46" s="101"/>
      <c r="D46" s="276">
        <v>0</v>
      </c>
      <c r="E46" s="359"/>
      <c r="F46" s="359"/>
      <c r="G46" s="359"/>
      <c r="H46" s="359"/>
      <c r="I46" s="359"/>
      <c r="J46" s="359"/>
      <c r="K46" s="361">
        <v>0</v>
      </c>
      <c r="L46" s="361">
        <v>0</v>
      </c>
      <c r="M46" s="361">
        <v>0</v>
      </c>
      <c r="N46" s="362">
        <v>0</v>
      </c>
      <c r="O46" s="363">
        <v>0</v>
      </c>
      <c r="P46" s="363">
        <v>0</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row>
    <row r="47" spans="1:38" x14ac:dyDescent="0.35">
      <c r="A47" s="83" t="s">
        <v>328</v>
      </c>
      <c r="B47" s="84" t="s">
        <v>142</v>
      </c>
      <c r="C47" s="101"/>
      <c r="D47" s="276">
        <v>0</v>
      </c>
      <c r="E47" s="359"/>
      <c r="F47" s="359"/>
      <c r="G47" s="359"/>
      <c r="H47" s="359"/>
      <c r="I47" s="359"/>
      <c r="J47" s="359"/>
      <c r="K47" s="361">
        <v>0</v>
      </c>
      <c r="L47" s="361">
        <v>0</v>
      </c>
      <c r="M47" s="361">
        <v>0</v>
      </c>
      <c r="N47" s="362">
        <v>0</v>
      </c>
      <c r="O47" s="363">
        <v>0</v>
      </c>
      <c r="P47" s="363">
        <v>0</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row>
    <row r="48" spans="1:38" x14ac:dyDescent="0.35">
      <c r="A48" s="83"/>
      <c r="B48" s="291"/>
      <c r="C48" s="292"/>
      <c r="D48" s="364"/>
      <c r="E48" s="365"/>
      <c r="F48" s="365"/>
      <c r="G48" s="365"/>
      <c r="H48" s="365"/>
      <c r="I48" s="365"/>
      <c r="J48" s="365"/>
      <c r="K48" s="365"/>
      <c r="L48" s="365"/>
      <c r="M48" s="365"/>
      <c r="N48" s="366"/>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row>
    <row r="49" spans="1:38" x14ac:dyDescent="0.35">
      <c r="A49" s="83">
        <v>2</v>
      </c>
      <c r="B49" s="293" t="s">
        <v>332</v>
      </c>
      <c r="C49" s="294"/>
      <c r="D49" s="368"/>
      <c r="E49" s="369">
        <f t="shared" ref="E49:AL49" si="1">SUM(E32:E32,E36:E47)</f>
        <v>0</v>
      </c>
      <c r="F49" s="369">
        <f t="shared" si="1"/>
        <v>0</v>
      </c>
      <c r="G49" s="369">
        <f t="shared" si="1"/>
        <v>0</v>
      </c>
      <c r="H49" s="369">
        <f t="shared" si="1"/>
        <v>0</v>
      </c>
      <c r="I49" s="369">
        <f t="shared" si="1"/>
        <v>0</v>
      </c>
      <c r="J49" s="369">
        <f t="shared" si="1"/>
        <v>0</v>
      </c>
      <c r="K49" s="370">
        <f t="shared" si="1"/>
        <v>0</v>
      </c>
      <c r="L49" s="370">
        <f t="shared" si="1"/>
        <v>0</v>
      </c>
      <c r="M49" s="370">
        <f t="shared" si="1"/>
        <v>0</v>
      </c>
      <c r="N49" s="370">
        <f t="shared" si="1"/>
        <v>0</v>
      </c>
      <c r="O49" s="370">
        <f t="shared" si="1"/>
        <v>0</v>
      </c>
      <c r="P49" s="370">
        <f t="shared" si="1"/>
        <v>0</v>
      </c>
      <c r="Q49" s="370">
        <f t="shared" si="1"/>
        <v>0</v>
      </c>
      <c r="R49" s="370">
        <f t="shared" si="1"/>
        <v>0</v>
      </c>
      <c r="S49" s="370">
        <f t="shared" si="1"/>
        <v>0</v>
      </c>
      <c r="T49" s="370">
        <f t="shared" si="1"/>
        <v>0</v>
      </c>
      <c r="U49" s="370">
        <f t="shared" si="1"/>
        <v>0</v>
      </c>
      <c r="V49" s="370">
        <f t="shared" si="1"/>
        <v>0</v>
      </c>
      <c r="W49" s="370">
        <f t="shared" si="1"/>
        <v>0</v>
      </c>
      <c r="X49" s="370">
        <f t="shared" si="1"/>
        <v>0</v>
      </c>
      <c r="Y49" s="370">
        <f t="shared" si="1"/>
        <v>0</v>
      </c>
      <c r="Z49" s="370">
        <f t="shared" si="1"/>
        <v>0</v>
      </c>
      <c r="AA49" s="370">
        <f t="shared" si="1"/>
        <v>0</v>
      </c>
      <c r="AB49" s="370">
        <f t="shared" si="1"/>
        <v>0</v>
      </c>
      <c r="AC49" s="370">
        <f t="shared" si="1"/>
        <v>0</v>
      </c>
      <c r="AD49" s="370">
        <f t="shared" si="1"/>
        <v>0</v>
      </c>
      <c r="AE49" s="370">
        <f t="shared" si="1"/>
        <v>0</v>
      </c>
      <c r="AF49" s="370">
        <f t="shared" si="1"/>
        <v>0</v>
      </c>
      <c r="AG49" s="370">
        <f t="shared" si="1"/>
        <v>0</v>
      </c>
      <c r="AH49" s="370">
        <f t="shared" si="1"/>
        <v>0</v>
      </c>
      <c r="AI49" s="370">
        <f t="shared" si="1"/>
        <v>0</v>
      </c>
      <c r="AJ49" s="370">
        <f t="shared" si="1"/>
        <v>0</v>
      </c>
      <c r="AK49" s="370">
        <f t="shared" si="1"/>
        <v>0</v>
      </c>
      <c r="AL49" s="370">
        <f t="shared" si="1"/>
        <v>0</v>
      </c>
    </row>
    <row r="50" spans="1:38" x14ac:dyDescent="0.35">
      <c r="A50" s="83"/>
      <c r="B50" s="241"/>
      <c r="C50" s="242"/>
      <c r="D50" s="371"/>
      <c r="E50" s="372"/>
      <c r="F50" s="372"/>
      <c r="G50" s="372"/>
      <c r="H50" s="372"/>
      <c r="I50" s="372"/>
      <c r="J50" s="372"/>
      <c r="K50" s="372"/>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38" ht="15" customHeight="1" x14ac:dyDescent="0.35">
      <c r="A51" s="83">
        <v>3</v>
      </c>
      <c r="B51" s="247" t="s">
        <v>333</v>
      </c>
      <c r="C51" s="248"/>
      <c r="D51" s="374"/>
      <c r="E51" s="375">
        <f t="shared" ref="E51:AL51" si="2">E28+E49</f>
        <v>0</v>
      </c>
      <c r="F51" s="375">
        <f t="shared" si="2"/>
        <v>0</v>
      </c>
      <c r="G51" s="375">
        <f t="shared" si="2"/>
        <v>0</v>
      </c>
      <c r="H51" s="375">
        <f t="shared" si="2"/>
        <v>0</v>
      </c>
      <c r="I51" s="375">
        <f t="shared" si="2"/>
        <v>0</v>
      </c>
      <c r="J51" s="375">
        <f t="shared" si="2"/>
        <v>0</v>
      </c>
      <c r="K51" s="376">
        <f t="shared" si="2"/>
        <v>0.39663433401606502</v>
      </c>
      <c r="L51" s="376">
        <f t="shared" si="2"/>
        <v>0.42751929969148189</v>
      </c>
      <c r="M51" s="376">
        <f t="shared" si="2"/>
        <v>0.24869263727680233</v>
      </c>
      <c r="N51" s="376">
        <f t="shared" si="2"/>
        <v>0.23329633458878263</v>
      </c>
      <c r="O51" s="376">
        <f t="shared" si="2"/>
        <v>0.16971107302682067</v>
      </c>
      <c r="P51" s="376">
        <f t="shared" si="2"/>
        <v>0.12803119791469225</v>
      </c>
      <c r="Q51" s="376">
        <f t="shared" si="2"/>
        <v>0.12105749342103461</v>
      </c>
      <c r="R51" s="376">
        <f t="shared" si="2"/>
        <v>0.11303411068681081</v>
      </c>
      <c r="S51" s="376">
        <f t="shared" si="2"/>
        <v>0.11054512813538871</v>
      </c>
      <c r="T51" s="376">
        <f t="shared" si="2"/>
        <v>0.10322789596882294</v>
      </c>
      <c r="U51" s="376">
        <f t="shared" si="2"/>
        <v>0.10304255461084001</v>
      </c>
      <c r="V51" s="376">
        <f t="shared" si="2"/>
        <v>9.8564880510218417E-2</v>
      </c>
      <c r="W51" s="376">
        <f t="shared" si="2"/>
        <v>8.8699971395142421E-2</v>
      </c>
      <c r="X51" s="376">
        <f t="shared" si="2"/>
        <v>6.7873712135410311E-2</v>
      </c>
      <c r="Y51" s="376">
        <f t="shared" si="2"/>
        <v>4.8833180939999096E-2</v>
      </c>
      <c r="Z51" s="376">
        <f t="shared" si="2"/>
        <v>5.3726609461052781E-2</v>
      </c>
      <c r="AA51" s="376">
        <f t="shared" si="2"/>
        <v>5.055482088925916E-2</v>
      </c>
      <c r="AB51" s="376">
        <f t="shared" si="2"/>
        <v>5.5628100197125122E-2</v>
      </c>
      <c r="AC51" s="376">
        <f t="shared" si="2"/>
        <v>5.2256761200827478E-2</v>
      </c>
      <c r="AD51" s="376">
        <f t="shared" si="2"/>
        <v>5.0625013817966233E-2</v>
      </c>
      <c r="AE51" s="376">
        <f t="shared" si="2"/>
        <v>4.344338478436631E-2</v>
      </c>
      <c r="AF51" s="376">
        <f t="shared" si="2"/>
        <v>3.5645684434570085E-2</v>
      </c>
      <c r="AG51" s="376">
        <f t="shared" si="2"/>
        <v>1.839201763981298E-2</v>
      </c>
      <c r="AH51" s="376">
        <f t="shared" si="2"/>
        <v>3.5089656627774238E-3</v>
      </c>
      <c r="AI51" s="376">
        <f t="shared" si="2"/>
        <v>0</v>
      </c>
      <c r="AJ51" s="376">
        <f t="shared" si="2"/>
        <v>0</v>
      </c>
      <c r="AK51" s="376">
        <f t="shared" si="2"/>
        <v>0</v>
      </c>
      <c r="AL51" s="376">
        <f t="shared" si="2"/>
        <v>0</v>
      </c>
    </row>
    <row r="52" spans="1:38" x14ac:dyDescent="0.35">
      <c r="A52" s="83"/>
      <c r="B52" s="36"/>
      <c r="C52" s="78"/>
      <c r="D52" s="36"/>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ht="15" customHeight="1" x14ac:dyDescent="0.35">
      <c r="A53" s="83"/>
      <c r="B53" s="12"/>
      <c r="C53" s="141"/>
      <c r="D53" s="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ht="15" customHeight="1" x14ac:dyDescent="0.45">
      <c r="A54" s="83"/>
      <c r="B54" s="51" t="s">
        <v>334</v>
      </c>
      <c r="D54" s="8"/>
      <c r="E54" s="8"/>
      <c r="F54" s="8"/>
      <c r="G54" s="142"/>
      <c r="H54" s="142"/>
      <c r="I54" s="142"/>
      <c r="J54" s="142"/>
      <c r="K54" s="142"/>
      <c r="L54" s="142"/>
      <c r="M54" s="142"/>
      <c r="N54" s="142"/>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15" customHeight="1" x14ac:dyDescent="0.35">
      <c r="A55" s="83"/>
      <c r="B55" s="36" t="s">
        <v>146</v>
      </c>
      <c r="C55" s="78"/>
      <c r="D55" s="8"/>
      <c r="E55" s="8"/>
      <c r="F55" s="8"/>
      <c r="G55" s="142"/>
      <c r="H55" s="142"/>
      <c r="I55" s="142"/>
      <c r="J55" s="142"/>
      <c r="K55" s="142"/>
      <c r="L55" s="142"/>
      <c r="M55" s="142"/>
      <c r="N55" s="142"/>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x14ac:dyDescent="0.35">
      <c r="A56" s="83"/>
      <c r="B56" s="8" t="s">
        <v>147</v>
      </c>
      <c r="C56" s="78"/>
      <c r="D56" s="81" t="s">
        <v>320</v>
      </c>
      <c r="E56" s="53" t="s">
        <v>200</v>
      </c>
      <c r="F56" s="53" t="s">
        <v>201</v>
      </c>
      <c r="G56" s="53" t="s">
        <v>148</v>
      </c>
      <c r="H56" s="53" t="s">
        <v>41</v>
      </c>
      <c r="I56" s="53" t="s">
        <v>42</v>
      </c>
      <c r="J56" s="53" t="s">
        <v>43</v>
      </c>
      <c r="K56" s="53" t="s">
        <v>44</v>
      </c>
      <c r="L56" s="53" t="s">
        <v>45</v>
      </c>
      <c r="M56" s="53" t="s">
        <v>46</v>
      </c>
      <c r="N56" s="53" t="s">
        <v>47</v>
      </c>
      <c r="O56" s="53" t="s">
        <v>48</v>
      </c>
      <c r="P56" s="53" t="s">
        <v>49</v>
      </c>
      <c r="Q56" s="53" t="s">
        <v>50</v>
      </c>
      <c r="R56" s="53" t="s">
        <v>51</v>
      </c>
      <c r="S56" s="53" t="s">
        <v>52</v>
      </c>
      <c r="T56" s="53" t="s">
        <v>53</v>
      </c>
      <c r="U56" s="53" t="s">
        <v>54</v>
      </c>
      <c r="V56" s="53" t="s">
        <v>55</v>
      </c>
      <c r="W56" s="53" t="s">
        <v>56</v>
      </c>
      <c r="X56" s="53" t="s">
        <v>57</v>
      </c>
      <c r="Y56" s="53" t="s">
        <v>58</v>
      </c>
      <c r="Z56" s="53" t="s">
        <v>59</v>
      </c>
      <c r="AA56" s="53" t="s">
        <v>60</v>
      </c>
      <c r="AB56" s="53" t="s">
        <v>61</v>
      </c>
      <c r="AC56" s="53" t="s">
        <v>62</v>
      </c>
      <c r="AD56" s="53" t="s">
        <v>63</v>
      </c>
      <c r="AE56" s="53" t="s">
        <v>64</v>
      </c>
      <c r="AF56" s="53" t="s">
        <v>65</v>
      </c>
      <c r="AG56" s="53" t="s">
        <v>66</v>
      </c>
      <c r="AH56" s="53" t="s">
        <v>67</v>
      </c>
      <c r="AI56" s="53" t="s">
        <v>68</v>
      </c>
      <c r="AJ56" s="53" t="s">
        <v>69</v>
      </c>
      <c r="AK56" s="53" t="s">
        <v>70</v>
      </c>
      <c r="AL56" s="53" t="s">
        <v>71</v>
      </c>
    </row>
    <row r="57" spans="1:38" x14ac:dyDescent="0.35">
      <c r="A57" s="83" t="s">
        <v>335</v>
      </c>
      <c r="B57" s="84" t="s">
        <v>150</v>
      </c>
      <c r="C57" s="143"/>
      <c r="D57" s="276">
        <v>0.42799999999999999</v>
      </c>
      <c r="E57" s="377"/>
      <c r="F57" s="377"/>
      <c r="G57" s="377"/>
      <c r="H57" s="377"/>
      <c r="I57" s="377"/>
      <c r="J57" s="377"/>
      <c r="K57" s="378">
        <v>0</v>
      </c>
      <c r="L57" s="378">
        <v>0</v>
      </c>
      <c r="M57" s="378">
        <v>0</v>
      </c>
      <c r="N57" s="379">
        <v>0</v>
      </c>
      <c r="O57" s="380">
        <v>0</v>
      </c>
      <c r="P57" s="380">
        <v>0</v>
      </c>
      <c r="Q57" s="380">
        <v>0</v>
      </c>
      <c r="R57" s="380">
        <v>0</v>
      </c>
      <c r="S57" s="380">
        <v>0</v>
      </c>
      <c r="T57" s="380">
        <v>0</v>
      </c>
      <c r="U57" s="380">
        <v>0</v>
      </c>
      <c r="V57" s="380">
        <v>0</v>
      </c>
      <c r="W57" s="380">
        <v>0</v>
      </c>
      <c r="X57" s="380">
        <v>0</v>
      </c>
      <c r="Y57" s="380">
        <v>0</v>
      </c>
      <c r="Z57" s="380">
        <v>0</v>
      </c>
      <c r="AA57" s="380">
        <v>0</v>
      </c>
      <c r="AB57" s="380">
        <v>0</v>
      </c>
      <c r="AC57" s="380">
        <v>0</v>
      </c>
      <c r="AD57" s="380">
        <v>0</v>
      </c>
      <c r="AE57" s="380">
        <v>0</v>
      </c>
      <c r="AF57" s="380">
        <v>0</v>
      </c>
      <c r="AG57" s="380">
        <v>0</v>
      </c>
      <c r="AH57" s="380">
        <v>0</v>
      </c>
      <c r="AI57" s="380">
        <v>0</v>
      </c>
      <c r="AJ57" s="380">
        <v>0</v>
      </c>
      <c r="AK57" s="380">
        <v>0</v>
      </c>
      <c r="AL57" s="380">
        <v>0</v>
      </c>
    </row>
    <row r="58" spans="1:38" x14ac:dyDescent="0.35">
      <c r="A58" s="83" t="s">
        <v>336</v>
      </c>
      <c r="B58" s="84" t="s">
        <v>152</v>
      </c>
      <c r="C58" s="101"/>
      <c r="D58" s="276">
        <v>0.42799999999999999</v>
      </c>
      <c r="E58" s="377"/>
      <c r="F58" s="377"/>
      <c r="G58" s="377"/>
      <c r="H58" s="377"/>
      <c r="I58" s="377"/>
      <c r="J58" s="377"/>
      <c r="K58" s="378">
        <v>0</v>
      </c>
      <c r="L58" s="378">
        <v>0</v>
      </c>
      <c r="M58" s="378">
        <v>0</v>
      </c>
      <c r="N58" s="379">
        <v>0</v>
      </c>
      <c r="O58" s="380">
        <v>0</v>
      </c>
      <c r="P58" s="380">
        <v>0</v>
      </c>
      <c r="Q58" s="380">
        <v>0</v>
      </c>
      <c r="R58" s="380">
        <v>0</v>
      </c>
      <c r="S58" s="380">
        <v>0</v>
      </c>
      <c r="T58" s="380">
        <v>0</v>
      </c>
      <c r="U58" s="380">
        <v>0</v>
      </c>
      <c r="V58" s="380">
        <v>0</v>
      </c>
      <c r="W58" s="380">
        <v>0</v>
      </c>
      <c r="X58" s="380">
        <v>0</v>
      </c>
      <c r="Y58" s="380">
        <v>0</v>
      </c>
      <c r="Z58" s="380">
        <v>0</v>
      </c>
      <c r="AA58" s="380">
        <v>0</v>
      </c>
      <c r="AB58" s="380">
        <v>0</v>
      </c>
      <c r="AC58" s="380">
        <v>0</v>
      </c>
      <c r="AD58" s="380">
        <v>0</v>
      </c>
      <c r="AE58" s="380">
        <v>9.8996399724483484E-4</v>
      </c>
      <c r="AF58" s="380">
        <v>1.9431199964284897E-3</v>
      </c>
      <c r="AG58" s="380">
        <v>1.8806319845914841E-3</v>
      </c>
      <c r="AH58" s="380">
        <v>1.7937479934692383E-3</v>
      </c>
      <c r="AI58" s="380">
        <v>1.7051520180106164E-3</v>
      </c>
      <c r="AJ58" s="380">
        <v>1.9041720131635666E-3</v>
      </c>
      <c r="AK58" s="380">
        <v>1.8968959984183311E-3</v>
      </c>
      <c r="AL58" s="380">
        <v>1.9152999910712243E-3</v>
      </c>
    </row>
    <row r="59" spans="1:38" x14ac:dyDescent="0.35">
      <c r="A59" s="83" t="s">
        <v>337</v>
      </c>
      <c r="B59" s="84" t="s">
        <v>154</v>
      </c>
      <c r="C59" s="101"/>
      <c r="D59" s="276">
        <v>0.42799999999999999</v>
      </c>
      <c r="E59" s="377"/>
      <c r="F59" s="377"/>
      <c r="G59" s="377"/>
      <c r="H59" s="377"/>
      <c r="I59" s="377"/>
      <c r="J59" s="377"/>
      <c r="K59" s="378">
        <v>0</v>
      </c>
      <c r="L59" s="378">
        <v>0</v>
      </c>
      <c r="M59" s="378">
        <v>0</v>
      </c>
      <c r="N59" s="379">
        <v>0</v>
      </c>
      <c r="O59" s="380">
        <v>0</v>
      </c>
      <c r="P59" s="380">
        <v>0</v>
      </c>
      <c r="Q59" s="380">
        <v>0</v>
      </c>
      <c r="R59" s="380">
        <v>0</v>
      </c>
      <c r="S59" s="380">
        <v>0</v>
      </c>
      <c r="T59" s="380">
        <v>0</v>
      </c>
      <c r="U59" s="380">
        <v>0</v>
      </c>
      <c r="V59" s="380">
        <v>0</v>
      </c>
      <c r="W59" s="380">
        <v>0</v>
      </c>
      <c r="X59" s="380">
        <v>0</v>
      </c>
      <c r="Y59" s="380">
        <v>0</v>
      </c>
      <c r="Z59" s="380">
        <v>0</v>
      </c>
      <c r="AA59" s="380">
        <v>0</v>
      </c>
      <c r="AB59" s="380">
        <v>0</v>
      </c>
      <c r="AC59" s="380">
        <v>0</v>
      </c>
      <c r="AD59" s="380">
        <v>0</v>
      </c>
      <c r="AE59" s="380">
        <v>0</v>
      </c>
      <c r="AF59" s="380">
        <v>0</v>
      </c>
      <c r="AG59" s="380">
        <v>0</v>
      </c>
      <c r="AH59" s="380">
        <v>0</v>
      </c>
      <c r="AI59" s="380">
        <v>0</v>
      </c>
      <c r="AJ59" s="380">
        <v>0</v>
      </c>
      <c r="AK59" s="380">
        <v>0</v>
      </c>
      <c r="AL59" s="380">
        <v>0</v>
      </c>
    </row>
    <row r="60" spans="1:38" x14ac:dyDescent="0.35">
      <c r="A60" s="83" t="s">
        <v>338</v>
      </c>
      <c r="B60" s="84" t="s">
        <v>156</v>
      </c>
      <c r="C60" s="101"/>
      <c r="D60" s="276">
        <v>0.42799999999999999</v>
      </c>
      <c r="E60" s="377"/>
      <c r="F60" s="377"/>
      <c r="G60" s="377"/>
      <c r="H60" s="377"/>
      <c r="I60" s="377"/>
      <c r="J60" s="377"/>
      <c r="K60" s="378">
        <v>0</v>
      </c>
      <c r="L60" s="378">
        <v>0</v>
      </c>
      <c r="M60" s="378">
        <v>3.8283323358535765E-2</v>
      </c>
      <c r="N60" s="379">
        <v>4.2872595335006716E-2</v>
      </c>
      <c r="O60" s="380">
        <v>4.7395588039398195E-2</v>
      </c>
      <c r="P60" s="380">
        <v>7.8150818077087403E-2</v>
      </c>
      <c r="Q60" s="380">
        <v>7.9383235263824459E-2</v>
      </c>
      <c r="R60" s="380">
        <v>7.8905493717193603E-2</v>
      </c>
      <c r="S60" s="380">
        <v>7.9162133876800531E-2</v>
      </c>
      <c r="T60" s="380">
        <v>7.9883770801544185E-2</v>
      </c>
      <c r="U60" s="380">
        <v>7.8731036254882814E-2</v>
      </c>
      <c r="V60" s="380">
        <v>7.743978466033935E-2</v>
      </c>
      <c r="W60" s="380">
        <v>7.6478695724487303E-2</v>
      </c>
      <c r="X60" s="380">
        <v>7.0179011539459227E-2</v>
      </c>
      <c r="Y60" s="380">
        <v>6.8694965736389155E-2</v>
      </c>
      <c r="Z60" s="380">
        <v>6.6929588188171393E-2</v>
      </c>
      <c r="AA60" s="380">
        <v>6.8447659667968744E-2</v>
      </c>
      <c r="AB60" s="380">
        <v>6.7174438690185551E-2</v>
      </c>
      <c r="AC60" s="380">
        <v>6.5670989994049078E-2</v>
      </c>
      <c r="AD60" s="380">
        <v>7.0164165485382082E-2</v>
      </c>
      <c r="AE60" s="380">
        <v>8.2136402767181399E-2</v>
      </c>
      <c r="AF60" s="380">
        <v>7.994986741638184E-2</v>
      </c>
      <c r="AG60" s="380">
        <v>8.8321591270446781E-2</v>
      </c>
      <c r="AH60" s="380">
        <v>8.4200962265014653E-2</v>
      </c>
      <c r="AI60" s="380">
        <v>9.1389275360107422E-2</v>
      </c>
      <c r="AJ60" s="380">
        <v>9.9926532390594486E-2</v>
      </c>
      <c r="AK60" s="380">
        <v>9.9680335735321049E-2</v>
      </c>
      <c r="AL60" s="380">
        <v>0.10051267560195923</v>
      </c>
    </row>
    <row r="61" spans="1:38" x14ac:dyDescent="0.35">
      <c r="A61" s="83" t="s">
        <v>339</v>
      </c>
      <c r="B61" s="84" t="s">
        <v>158</v>
      </c>
      <c r="C61" s="101"/>
      <c r="D61" s="276">
        <v>0.42799999999999999</v>
      </c>
      <c r="E61" s="377"/>
      <c r="F61" s="377"/>
      <c r="G61" s="377"/>
      <c r="H61" s="377"/>
      <c r="I61" s="377"/>
      <c r="J61" s="377"/>
      <c r="K61" s="378">
        <v>0</v>
      </c>
      <c r="L61" s="378">
        <v>0</v>
      </c>
      <c r="M61" s="378">
        <v>0</v>
      </c>
      <c r="N61" s="379">
        <v>0</v>
      </c>
      <c r="O61" s="380">
        <v>0</v>
      </c>
      <c r="P61" s="380">
        <v>0</v>
      </c>
      <c r="Q61" s="380">
        <v>0</v>
      </c>
      <c r="R61" s="380">
        <v>0</v>
      </c>
      <c r="S61" s="380">
        <v>0</v>
      </c>
      <c r="T61" s="380">
        <v>0</v>
      </c>
      <c r="U61" s="380">
        <v>0</v>
      </c>
      <c r="V61" s="380">
        <v>0</v>
      </c>
      <c r="W61" s="380">
        <v>0</v>
      </c>
      <c r="X61" s="380">
        <v>0</v>
      </c>
      <c r="Y61" s="380">
        <v>0</v>
      </c>
      <c r="Z61" s="380">
        <v>0</v>
      </c>
      <c r="AA61" s="380">
        <v>0</v>
      </c>
      <c r="AB61" s="380">
        <v>0</v>
      </c>
      <c r="AC61" s="380">
        <v>0</v>
      </c>
      <c r="AD61" s="380">
        <v>0</v>
      </c>
      <c r="AE61" s="380">
        <v>0</v>
      </c>
      <c r="AF61" s="380">
        <v>0</v>
      </c>
      <c r="AG61" s="380">
        <v>0</v>
      </c>
      <c r="AH61" s="380">
        <v>8.8587870202958582E-4</v>
      </c>
      <c r="AI61" s="380">
        <v>9.2353840166330343E-4</v>
      </c>
      <c r="AJ61" s="380">
        <v>9.5873713138699534E-4</v>
      </c>
      <c r="AK61" s="380">
        <v>9.4449755802750591E-4</v>
      </c>
      <c r="AL61" s="380">
        <v>9.0096142925322057E-4</v>
      </c>
    </row>
    <row r="62" spans="1:38" x14ac:dyDescent="0.35">
      <c r="A62" s="83" t="s">
        <v>340</v>
      </c>
      <c r="B62" s="84" t="s">
        <v>160</v>
      </c>
      <c r="C62" s="101"/>
      <c r="D62" s="276">
        <v>0.42799999999999999</v>
      </c>
      <c r="E62" s="377"/>
      <c r="F62" s="377"/>
      <c r="G62" s="377"/>
      <c r="H62" s="377"/>
      <c r="I62" s="377"/>
      <c r="J62" s="377"/>
      <c r="K62" s="378">
        <v>0</v>
      </c>
      <c r="L62" s="378">
        <v>0</v>
      </c>
      <c r="M62" s="378">
        <v>0</v>
      </c>
      <c r="N62" s="379">
        <v>0</v>
      </c>
      <c r="O62" s="380">
        <v>0</v>
      </c>
      <c r="P62" s="380">
        <v>0</v>
      </c>
      <c r="Q62" s="380">
        <v>0</v>
      </c>
      <c r="R62" s="380">
        <v>0</v>
      </c>
      <c r="S62" s="380">
        <v>0</v>
      </c>
      <c r="T62" s="380">
        <v>0</v>
      </c>
      <c r="U62" s="380">
        <v>0</v>
      </c>
      <c r="V62" s="380">
        <v>0</v>
      </c>
      <c r="W62" s="380">
        <v>0</v>
      </c>
      <c r="X62" s="380">
        <v>0</v>
      </c>
      <c r="Y62" s="380">
        <v>0</v>
      </c>
      <c r="Z62" s="380">
        <v>0</v>
      </c>
      <c r="AA62" s="380">
        <v>0</v>
      </c>
      <c r="AB62" s="380">
        <v>0</v>
      </c>
      <c r="AC62" s="380">
        <v>0</v>
      </c>
      <c r="AD62" s="380">
        <v>0</v>
      </c>
      <c r="AE62" s="380">
        <v>0</v>
      </c>
      <c r="AF62" s="380">
        <v>0</v>
      </c>
      <c r="AG62" s="380">
        <v>0</v>
      </c>
      <c r="AH62" s="380">
        <v>0</v>
      </c>
      <c r="AI62" s="380">
        <v>0</v>
      </c>
      <c r="AJ62" s="380">
        <v>0</v>
      </c>
      <c r="AK62" s="380">
        <v>0</v>
      </c>
      <c r="AL62" s="380">
        <v>0</v>
      </c>
    </row>
    <row r="63" spans="1:38" x14ac:dyDescent="0.35">
      <c r="A63" s="83" t="s">
        <v>341</v>
      </c>
      <c r="B63" s="84" t="s">
        <v>162</v>
      </c>
      <c r="C63" s="101"/>
      <c r="D63" s="276">
        <v>0.42799999999999999</v>
      </c>
      <c r="E63" s="377"/>
      <c r="F63" s="377"/>
      <c r="G63" s="377"/>
      <c r="H63" s="377"/>
      <c r="I63" s="377"/>
      <c r="J63" s="377"/>
      <c r="K63" s="378">
        <v>0</v>
      </c>
      <c r="L63" s="378">
        <v>0</v>
      </c>
      <c r="M63" s="378">
        <v>0</v>
      </c>
      <c r="N63" s="379">
        <v>0</v>
      </c>
      <c r="O63" s="380">
        <v>0</v>
      </c>
      <c r="P63" s="380">
        <v>0</v>
      </c>
      <c r="Q63" s="380">
        <v>0</v>
      </c>
      <c r="R63" s="380">
        <v>0</v>
      </c>
      <c r="S63" s="380">
        <v>0</v>
      </c>
      <c r="T63" s="380">
        <v>0</v>
      </c>
      <c r="U63" s="380">
        <v>0</v>
      </c>
      <c r="V63" s="380">
        <v>0</v>
      </c>
      <c r="W63" s="380">
        <v>0</v>
      </c>
      <c r="X63" s="380">
        <v>0</v>
      </c>
      <c r="Y63" s="380">
        <v>0</v>
      </c>
      <c r="Z63" s="380">
        <v>0</v>
      </c>
      <c r="AA63" s="380">
        <v>0</v>
      </c>
      <c r="AB63" s="380">
        <v>0</v>
      </c>
      <c r="AC63" s="380">
        <v>0</v>
      </c>
      <c r="AD63" s="380">
        <v>0</v>
      </c>
      <c r="AE63" s="380">
        <v>0</v>
      </c>
      <c r="AF63" s="380">
        <v>0</v>
      </c>
      <c r="AG63" s="380">
        <v>0</v>
      </c>
      <c r="AH63" s="380">
        <v>0</v>
      </c>
      <c r="AI63" s="380">
        <v>0</v>
      </c>
      <c r="AJ63" s="380">
        <v>9.1645244228839872E-4</v>
      </c>
      <c r="AK63" s="380">
        <v>9.1822219261527064E-4</v>
      </c>
      <c r="AL63" s="380">
        <v>8.7778391695022585E-4</v>
      </c>
    </row>
    <row r="64" spans="1:38" x14ac:dyDescent="0.35">
      <c r="A64" s="83" t="s">
        <v>342</v>
      </c>
      <c r="B64" s="84" t="s">
        <v>164</v>
      </c>
      <c r="C64" s="101"/>
      <c r="D64" s="276">
        <v>0.42799999999999999</v>
      </c>
      <c r="E64" s="377"/>
      <c r="F64" s="377"/>
      <c r="G64" s="377"/>
      <c r="H64" s="377"/>
      <c r="I64" s="377"/>
      <c r="J64" s="377"/>
      <c r="K64" s="378">
        <v>0</v>
      </c>
      <c r="L64" s="378">
        <v>0</v>
      </c>
      <c r="M64" s="378">
        <v>0</v>
      </c>
      <c r="N64" s="379">
        <v>0</v>
      </c>
      <c r="O64" s="380">
        <v>0</v>
      </c>
      <c r="P64" s="380">
        <v>0</v>
      </c>
      <c r="Q64" s="380">
        <v>0</v>
      </c>
      <c r="R64" s="380">
        <v>0</v>
      </c>
      <c r="S64" s="380">
        <v>0</v>
      </c>
      <c r="T64" s="380">
        <v>0</v>
      </c>
      <c r="U64" s="380">
        <v>0</v>
      </c>
      <c r="V64" s="380">
        <v>0</v>
      </c>
      <c r="W64" s="380">
        <v>0</v>
      </c>
      <c r="X64" s="380">
        <v>0</v>
      </c>
      <c r="Y64" s="380">
        <v>0</v>
      </c>
      <c r="Z64" s="380">
        <v>0</v>
      </c>
      <c r="AA64" s="380">
        <v>0</v>
      </c>
      <c r="AB64" s="380">
        <v>0</v>
      </c>
      <c r="AC64" s="380">
        <v>0</v>
      </c>
      <c r="AD64" s="380">
        <v>0</v>
      </c>
      <c r="AE64" s="380">
        <v>0</v>
      </c>
      <c r="AF64" s="380">
        <v>0</v>
      </c>
      <c r="AG64" s="380">
        <v>0</v>
      </c>
      <c r="AH64" s="380">
        <v>0</v>
      </c>
      <c r="AI64" s="380">
        <v>0</v>
      </c>
      <c r="AJ64" s="380">
        <v>0</v>
      </c>
      <c r="AK64" s="380">
        <v>0</v>
      </c>
      <c r="AL64" s="380">
        <v>0</v>
      </c>
    </row>
    <row r="65" spans="1:38" x14ac:dyDescent="0.35">
      <c r="A65" s="83" t="s">
        <v>343</v>
      </c>
      <c r="B65" s="84" t="s">
        <v>166</v>
      </c>
      <c r="C65" s="101"/>
      <c r="D65" s="276">
        <v>0.42799999999999999</v>
      </c>
      <c r="E65" s="377"/>
      <c r="F65" s="377"/>
      <c r="G65" s="377"/>
      <c r="H65" s="377"/>
      <c r="I65" s="377"/>
      <c r="J65" s="377"/>
      <c r="K65" s="378">
        <v>0</v>
      </c>
      <c r="L65" s="378">
        <v>0</v>
      </c>
      <c r="M65" s="378">
        <v>0</v>
      </c>
      <c r="N65" s="379">
        <v>0</v>
      </c>
      <c r="O65" s="380">
        <v>0</v>
      </c>
      <c r="P65" s="380">
        <v>0</v>
      </c>
      <c r="Q65" s="380">
        <v>0</v>
      </c>
      <c r="R65" s="380">
        <v>0</v>
      </c>
      <c r="S65" s="380">
        <v>0</v>
      </c>
      <c r="T65" s="380">
        <v>0</v>
      </c>
      <c r="U65" s="380">
        <v>0</v>
      </c>
      <c r="V65" s="380">
        <v>0</v>
      </c>
      <c r="W65" s="380">
        <v>0</v>
      </c>
      <c r="X65" s="380">
        <v>0</v>
      </c>
      <c r="Y65" s="380">
        <v>0</v>
      </c>
      <c r="Z65" s="380">
        <v>0</v>
      </c>
      <c r="AA65" s="380">
        <v>0</v>
      </c>
      <c r="AB65" s="380">
        <v>0</v>
      </c>
      <c r="AC65" s="380">
        <v>0</v>
      </c>
      <c r="AD65" s="380">
        <v>0</v>
      </c>
      <c r="AE65" s="380">
        <v>0</v>
      </c>
      <c r="AF65" s="380">
        <v>0</v>
      </c>
      <c r="AG65" s="380">
        <v>0</v>
      </c>
      <c r="AH65" s="380">
        <v>0</v>
      </c>
      <c r="AI65" s="380">
        <v>0</v>
      </c>
      <c r="AJ65" s="380">
        <v>0</v>
      </c>
      <c r="AK65" s="380">
        <v>0</v>
      </c>
      <c r="AL65" s="380">
        <v>0</v>
      </c>
    </row>
    <row r="66" spans="1:38" x14ac:dyDescent="0.35">
      <c r="A66" s="83" t="s">
        <v>344</v>
      </c>
      <c r="B66" s="84" t="s">
        <v>167</v>
      </c>
      <c r="C66" s="101"/>
      <c r="D66" s="276">
        <v>0.42799999999999999</v>
      </c>
      <c r="E66" s="377"/>
      <c r="F66" s="377"/>
      <c r="G66" s="377"/>
      <c r="H66" s="377"/>
      <c r="I66" s="377"/>
      <c r="J66" s="377"/>
      <c r="K66" s="378">
        <v>0</v>
      </c>
      <c r="L66" s="378">
        <v>0</v>
      </c>
      <c r="M66" s="378">
        <v>0</v>
      </c>
      <c r="N66" s="379">
        <v>0</v>
      </c>
      <c r="O66" s="380">
        <v>0</v>
      </c>
      <c r="P66" s="380">
        <v>0</v>
      </c>
      <c r="Q66" s="380">
        <v>0</v>
      </c>
      <c r="R66" s="380">
        <v>0</v>
      </c>
      <c r="S66" s="380">
        <v>0</v>
      </c>
      <c r="T66" s="380">
        <v>0</v>
      </c>
      <c r="U66" s="380">
        <v>0</v>
      </c>
      <c r="V66" s="380">
        <v>0</v>
      </c>
      <c r="W66" s="380">
        <v>0</v>
      </c>
      <c r="X66" s="380">
        <v>0</v>
      </c>
      <c r="Y66" s="380">
        <v>0</v>
      </c>
      <c r="Z66" s="380">
        <v>0</v>
      </c>
      <c r="AA66" s="380">
        <v>0</v>
      </c>
      <c r="AB66" s="380">
        <v>0</v>
      </c>
      <c r="AC66" s="380">
        <v>0</v>
      </c>
      <c r="AD66" s="380">
        <v>0</v>
      </c>
      <c r="AE66" s="380">
        <v>0</v>
      </c>
      <c r="AF66" s="380">
        <v>0</v>
      </c>
      <c r="AG66" s="380">
        <v>0</v>
      </c>
      <c r="AH66" s="380">
        <v>0</v>
      </c>
      <c r="AI66" s="380">
        <v>0</v>
      </c>
      <c r="AJ66" s="380">
        <v>0</v>
      </c>
      <c r="AK66" s="380">
        <v>0</v>
      </c>
      <c r="AL66" s="380">
        <v>0</v>
      </c>
    </row>
    <row r="67" spans="1:38" x14ac:dyDescent="0.35">
      <c r="A67" s="83" t="s">
        <v>345</v>
      </c>
      <c r="B67" s="84" t="s">
        <v>168</v>
      </c>
      <c r="C67" s="101"/>
      <c r="D67" s="276">
        <v>0.42799999999999999</v>
      </c>
      <c r="E67" s="377"/>
      <c r="F67" s="377"/>
      <c r="G67" s="377"/>
      <c r="H67" s="377"/>
      <c r="I67" s="377"/>
      <c r="J67" s="377"/>
      <c r="K67" s="378">
        <v>0</v>
      </c>
      <c r="L67" s="378">
        <v>0</v>
      </c>
      <c r="M67" s="378">
        <v>0</v>
      </c>
      <c r="N67" s="379">
        <v>0</v>
      </c>
      <c r="O67" s="380">
        <v>0</v>
      </c>
      <c r="P67" s="380">
        <v>0</v>
      </c>
      <c r="Q67" s="380">
        <v>0</v>
      </c>
      <c r="R67" s="380">
        <v>0</v>
      </c>
      <c r="S67" s="380">
        <v>0</v>
      </c>
      <c r="T67" s="380">
        <v>0</v>
      </c>
      <c r="U67" s="380">
        <v>0</v>
      </c>
      <c r="V67" s="380">
        <v>0</v>
      </c>
      <c r="W67" s="380">
        <v>0</v>
      </c>
      <c r="X67" s="380">
        <v>0</v>
      </c>
      <c r="Y67" s="380">
        <v>0</v>
      </c>
      <c r="Z67" s="380">
        <v>0</v>
      </c>
      <c r="AA67" s="380">
        <v>0</v>
      </c>
      <c r="AB67" s="380">
        <v>0</v>
      </c>
      <c r="AC67" s="380">
        <v>0</v>
      </c>
      <c r="AD67" s="380">
        <v>0</v>
      </c>
      <c r="AE67" s="380">
        <v>0</v>
      </c>
      <c r="AF67" s="380">
        <v>0</v>
      </c>
      <c r="AG67" s="380">
        <v>0</v>
      </c>
      <c r="AH67" s="380">
        <v>0</v>
      </c>
      <c r="AI67" s="380">
        <v>0</v>
      </c>
      <c r="AJ67" s="380">
        <v>0</v>
      </c>
      <c r="AK67" s="380">
        <v>0</v>
      </c>
      <c r="AL67" s="380">
        <v>0</v>
      </c>
    </row>
    <row r="68" spans="1:38" x14ac:dyDescent="0.35">
      <c r="A68" s="83">
        <v>4</v>
      </c>
      <c r="B68" s="111" t="s">
        <v>346</v>
      </c>
      <c r="C68" s="112"/>
      <c r="D68" s="381"/>
      <c r="E68" s="382">
        <f t="shared" ref="E68:AL68" si="3">SUM(E57:E67)</f>
        <v>0</v>
      </c>
      <c r="F68" s="382">
        <f t="shared" si="3"/>
        <v>0</v>
      </c>
      <c r="G68" s="382">
        <f t="shared" si="3"/>
        <v>0</v>
      </c>
      <c r="H68" s="382">
        <f t="shared" si="3"/>
        <v>0</v>
      </c>
      <c r="I68" s="382">
        <f t="shared" si="3"/>
        <v>0</v>
      </c>
      <c r="J68" s="382">
        <f t="shared" si="3"/>
        <v>0</v>
      </c>
      <c r="K68" s="296">
        <f t="shared" si="3"/>
        <v>0</v>
      </c>
      <c r="L68" s="296">
        <f t="shared" si="3"/>
        <v>0</v>
      </c>
      <c r="M68" s="296">
        <f t="shared" si="3"/>
        <v>3.8283323358535765E-2</v>
      </c>
      <c r="N68" s="296">
        <f t="shared" si="3"/>
        <v>4.2872595335006716E-2</v>
      </c>
      <c r="O68" s="296">
        <f t="shared" si="3"/>
        <v>4.7395588039398195E-2</v>
      </c>
      <c r="P68" s="296">
        <f t="shared" si="3"/>
        <v>7.8150818077087403E-2</v>
      </c>
      <c r="Q68" s="296">
        <f t="shared" si="3"/>
        <v>7.9383235263824459E-2</v>
      </c>
      <c r="R68" s="296">
        <f t="shared" si="3"/>
        <v>7.8905493717193603E-2</v>
      </c>
      <c r="S68" s="296">
        <f t="shared" si="3"/>
        <v>7.9162133876800531E-2</v>
      </c>
      <c r="T68" s="296">
        <f t="shared" si="3"/>
        <v>7.9883770801544185E-2</v>
      </c>
      <c r="U68" s="296">
        <f t="shared" si="3"/>
        <v>7.8731036254882814E-2</v>
      </c>
      <c r="V68" s="296">
        <f t="shared" si="3"/>
        <v>7.743978466033935E-2</v>
      </c>
      <c r="W68" s="296">
        <f t="shared" si="3"/>
        <v>7.6478695724487303E-2</v>
      </c>
      <c r="X68" s="296">
        <f t="shared" si="3"/>
        <v>7.0179011539459227E-2</v>
      </c>
      <c r="Y68" s="296">
        <f t="shared" si="3"/>
        <v>6.8694965736389155E-2</v>
      </c>
      <c r="Z68" s="296">
        <f t="shared" si="3"/>
        <v>6.6929588188171393E-2</v>
      </c>
      <c r="AA68" s="296">
        <f t="shared" si="3"/>
        <v>6.8447659667968744E-2</v>
      </c>
      <c r="AB68" s="296">
        <f t="shared" si="3"/>
        <v>6.7174438690185551E-2</v>
      </c>
      <c r="AC68" s="296">
        <f t="shared" si="3"/>
        <v>6.5670989994049078E-2</v>
      </c>
      <c r="AD68" s="296">
        <f t="shared" si="3"/>
        <v>7.0164165485382082E-2</v>
      </c>
      <c r="AE68" s="296">
        <f t="shared" si="3"/>
        <v>8.3126366764426238E-2</v>
      </c>
      <c r="AF68" s="296">
        <f t="shared" si="3"/>
        <v>8.1892987412810328E-2</v>
      </c>
      <c r="AG68" s="296">
        <f t="shared" si="3"/>
        <v>9.0202223255038266E-2</v>
      </c>
      <c r="AH68" s="296">
        <f t="shared" si="3"/>
        <v>8.6880588960513469E-2</v>
      </c>
      <c r="AI68" s="296">
        <f t="shared" si="3"/>
        <v>9.4017965779781346E-2</v>
      </c>
      <c r="AJ68" s="296">
        <f t="shared" si="3"/>
        <v>0.10370589397743345</v>
      </c>
      <c r="AK68" s="296">
        <f t="shared" si="3"/>
        <v>0.10343995148438215</v>
      </c>
      <c r="AL68" s="296">
        <f t="shared" si="3"/>
        <v>0.1042067209392339</v>
      </c>
    </row>
    <row r="69" spans="1:38" x14ac:dyDescent="0.35">
      <c r="A69" s="83"/>
      <c r="C69" s="78"/>
      <c r="D69" s="148"/>
      <c r="E69" s="297"/>
      <c r="F69" s="298"/>
      <c r="G69" s="150"/>
      <c r="H69" s="150"/>
      <c r="I69" s="150"/>
      <c r="J69" s="150"/>
      <c r="K69" s="150"/>
      <c r="L69" s="150"/>
      <c r="M69" s="150"/>
      <c r="N69" s="150"/>
      <c r="O69" s="151"/>
      <c r="P69" s="151"/>
      <c r="Q69" s="151"/>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8" x14ac:dyDescent="0.35">
      <c r="A70" s="83"/>
      <c r="B70" s="36" t="s">
        <v>170</v>
      </c>
      <c r="D70" s="8"/>
      <c r="E70" s="96"/>
      <c r="F70" s="97"/>
      <c r="G70" s="97"/>
      <c r="H70" s="97"/>
      <c r="I70" s="97"/>
      <c r="J70" s="97"/>
      <c r="K70" s="97"/>
      <c r="L70" s="97"/>
      <c r="M70" s="97"/>
      <c r="N70" s="97"/>
      <c r="O70" s="119"/>
      <c r="P70" s="119"/>
      <c r="Q70" s="119"/>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x14ac:dyDescent="0.35">
      <c r="A71" s="83"/>
      <c r="B71" s="8" t="s">
        <v>147</v>
      </c>
      <c r="D71" s="81" t="s">
        <v>320</v>
      </c>
      <c r="E71" s="53" t="s">
        <v>200</v>
      </c>
      <c r="F71" s="53" t="s">
        <v>201</v>
      </c>
      <c r="G71" s="53" t="s">
        <v>148</v>
      </c>
      <c r="H71" s="53" t="s">
        <v>41</v>
      </c>
      <c r="I71" s="53" t="s">
        <v>42</v>
      </c>
      <c r="J71" s="53" t="s">
        <v>43</v>
      </c>
      <c r="K71" s="53" t="s">
        <v>44</v>
      </c>
      <c r="L71" s="53" t="s">
        <v>45</v>
      </c>
      <c r="M71" s="53" t="s">
        <v>46</v>
      </c>
      <c r="N71" s="53" t="s">
        <v>47</v>
      </c>
      <c r="O71" s="53" t="s">
        <v>48</v>
      </c>
      <c r="P71" s="53" t="s">
        <v>49</v>
      </c>
      <c r="Q71" s="53" t="s">
        <v>50</v>
      </c>
      <c r="R71" s="53" t="s">
        <v>51</v>
      </c>
      <c r="S71" s="53" t="s">
        <v>52</v>
      </c>
      <c r="T71" s="53" t="s">
        <v>53</v>
      </c>
      <c r="U71" s="53" t="s">
        <v>54</v>
      </c>
      <c r="V71" s="53" t="s">
        <v>55</v>
      </c>
      <c r="W71" s="53" t="s">
        <v>56</v>
      </c>
      <c r="X71" s="53" t="s">
        <v>57</v>
      </c>
      <c r="Y71" s="53" t="s">
        <v>58</v>
      </c>
      <c r="Z71" s="53" t="s">
        <v>59</v>
      </c>
      <c r="AA71" s="53" t="s">
        <v>60</v>
      </c>
      <c r="AB71" s="53" t="s">
        <v>61</v>
      </c>
      <c r="AC71" s="53" t="s">
        <v>62</v>
      </c>
      <c r="AD71" s="53" t="s">
        <v>63</v>
      </c>
      <c r="AE71" s="53" t="s">
        <v>64</v>
      </c>
      <c r="AF71" s="53" t="s">
        <v>65</v>
      </c>
      <c r="AG71" s="53" t="s">
        <v>66</v>
      </c>
      <c r="AH71" s="53" t="s">
        <v>67</v>
      </c>
      <c r="AI71" s="53" t="s">
        <v>68</v>
      </c>
      <c r="AJ71" s="53" t="s">
        <v>69</v>
      </c>
      <c r="AK71" s="53" t="s">
        <v>70</v>
      </c>
      <c r="AL71" s="53" t="s">
        <v>71</v>
      </c>
    </row>
    <row r="72" spans="1:38" x14ac:dyDescent="0.35">
      <c r="A72" s="83" t="s">
        <v>347</v>
      </c>
      <c r="B72" s="295" t="s">
        <v>172</v>
      </c>
      <c r="C72" s="101"/>
      <c r="D72" s="276">
        <v>0</v>
      </c>
      <c r="E72" s="383"/>
      <c r="F72" s="384"/>
      <c r="G72" s="384"/>
      <c r="H72" s="384"/>
      <c r="I72" s="384"/>
      <c r="J72" s="384"/>
      <c r="K72" s="385">
        <v>0</v>
      </c>
      <c r="L72" s="385">
        <v>0</v>
      </c>
      <c r="M72" s="385">
        <v>0</v>
      </c>
      <c r="N72" s="385">
        <v>0</v>
      </c>
      <c r="O72" s="386">
        <v>0</v>
      </c>
      <c r="P72" s="386">
        <v>0</v>
      </c>
      <c r="Q72" s="386">
        <v>0</v>
      </c>
      <c r="R72" s="386">
        <v>0</v>
      </c>
      <c r="S72" s="386">
        <v>0</v>
      </c>
      <c r="T72" s="386">
        <v>0</v>
      </c>
      <c r="U72" s="386">
        <v>0</v>
      </c>
      <c r="V72" s="386">
        <v>0</v>
      </c>
      <c r="W72" s="386">
        <v>0</v>
      </c>
      <c r="X72" s="386">
        <v>0</v>
      </c>
      <c r="Y72" s="386">
        <v>0</v>
      </c>
      <c r="Z72" s="386">
        <v>0</v>
      </c>
      <c r="AA72" s="386">
        <v>0</v>
      </c>
      <c r="AB72" s="386">
        <v>0</v>
      </c>
      <c r="AC72" s="386">
        <v>0</v>
      </c>
      <c r="AD72" s="386">
        <v>0</v>
      </c>
      <c r="AE72" s="386">
        <v>0</v>
      </c>
      <c r="AF72" s="386">
        <v>0</v>
      </c>
      <c r="AG72" s="386">
        <v>0</v>
      </c>
      <c r="AH72" s="386">
        <v>0</v>
      </c>
      <c r="AI72" s="386">
        <v>0</v>
      </c>
      <c r="AJ72" s="386">
        <v>0</v>
      </c>
      <c r="AK72" s="386">
        <v>0</v>
      </c>
      <c r="AL72" s="386">
        <v>0</v>
      </c>
    </row>
    <row r="73" spans="1:38" x14ac:dyDescent="0.35">
      <c r="A73" s="83" t="s">
        <v>348</v>
      </c>
      <c r="B73" s="295" t="s">
        <v>174</v>
      </c>
      <c r="C73" s="101"/>
      <c r="D73" s="276">
        <v>0</v>
      </c>
      <c r="E73" s="384"/>
      <c r="F73" s="384"/>
      <c r="G73" s="384"/>
      <c r="H73" s="384"/>
      <c r="I73" s="384"/>
      <c r="J73" s="384"/>
      <c r="K73" s="385">
        <v>0</v>
      </c>
      <c r="L73" s="385">
        <v>0</v>
      </c>
      <c r="M73" s="385">
        <v>0</v>
      </c>
      <c r="N73" s="385">
        <v>0</v>
      </c>
      <c r="O73" s="386">
        <v>0</v>
      </c>
      <c r="P73" s="386">
        <v>0</v>
      </c>
      <c r="Q73" s="386">
        <v>0</v>
      </c>
      <c r="R73" s="386">
        <v>0</v>
      </c>
      <c r="S73" s="386">
        <v>0</v>
      </c>
      <c r="T73" s="386">
        <v>0</v>
      </c>
      <c r="U73" s="386">
        <v>0</v>
      </c>
      <c r="V73" s="386">
        <v>0</v>
      </c>
      <c r="W73" s="386">
        <v>0</v>
      </c>
      <c r="X73" s="386">
        <v>0</v>
      </c>
      <c r="Y73" s="386">
        <v>0</v>
      </c>
      <c r="Z73" s="386">
        <v>0</v>
      </c>
      <c r="AA73" s="386">
        <v>0</v>
      </c>
      <c r="AB73" s="386">
        <v>0</v>
      </c>
      <c r="AC73" s="386">
        <v>0</v>
      </c>
      <c r="AD73" s="386">
        <v>0</v>
      </c>
      <c r="AE73" s="386">
        <v>0</v>
      </c>
      <c r="AF73" s="386">
        <v>0</v>
      </c>
      <c r="AG73" s="386">
        <v>0</v>
      </c>
      <c r="AH73" s="386">
        <v>0</v>
      </c>
      <c r="AI73" s="386">
        <v>0</v>
      </c>
      <c r="AJ73" s="386">
        <v>0</v>
      </c>
      <c r="AK73" s="386">
        <v>0</v>
      </c>
      <c r="AL73" s="386">
        <v>0</v>
      </c>
    </row>
    <row r="74" spans="1:38" x14ac:dyDescent="0.35">
      <c r="A74" s="83" t="s">
        <v>349</v>
      </c>
      <c r="B74" s="295" t="s">
        <v>176</v>
      </c>
      <c r="C74" s="101"/>
      <c r="D74" s="276">
        <v>0</v>
      </c>
      <c r="E74" s="384"/>
      <c r="F74" s="384"/>
      <c r="G74" s="384"/>
      <c r="H74" s="384"/>
      <c r="I74" s="384"/>
      <c r="J74" s="384"/>
      <c r="K74" s="385">
        <v>0</v>
      </c>
      <c r="L74" s="385">
        <v>0</v>
      </c>
      <c r="M74" s="385">
        <v>0</v>
      </c>
      <c r="N74" s="385">
        <v>0</v>
      </c>
      <c r="O74" s="386">
        <v>0</v>
      </c>
      <c r="P74" s="386">
        <v>0</v>
      </c>
      <c r="Q74" s="386">
        <v>0</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c r="AH74" s="386">
        <v>0</v>
      </c>
      <c r="AI74" s="386">
        <v>0</v>
      </c>
      <c r="AJ74" s="386">
        <v>0</v>
      </c>
      <c r="AK74" s="386">
        <v>0</v>
      </c>
      <c r="AL74" s="386">
        <v>0</v>
      </c>
    </row>
    <row r="75" spans="1:38" x14ac:dyDescent="0.35">
      <c r="A75" s="83" t="s">
        <v>350</v>
      </c>
      <c r="B75" s="295" t="s">
        <v>178</v>
      </c>
      <c r="C75" s="101"/>
      <c r="D75" s="276">
        <v>0</v>
      </c>
      <c r="E75" s="384"/>
      <c r="F75" s="384"/>
      <c r="G75" s="384"/>
      <c r="H75" s="384"/>
      <c r="I75" s="384"/>
      <c r="J75" s="384"/>
      <c r="K75" s="385">
        <v>0</v>
      </c>
      <c r="L75" s="385">
        <v>0</v>
      </c>
      <c r="M75" s="385">
        <v>0</v>
      </c>
      <c r="N75" s="385">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c r="AH75" s="386">
        <v>0</v>
      </c>
      <c r="AI75" s="386">
        <v>0</v>
      </c>
      <c r="AJ75" s="386">
        <v>0</v>
      </c>
      <c r="AK75" s="386">
        <v>0</v>
      </c>
      <c r="AL75" s="386">
        <v>0</v>
      </c>
    </row>
    <row r="76" spans="1:38" x14ac:dyDescent="0.35">
      <c r="A76" s="83" t="s">
        <v>351</v>
      </c>
      <c r="B76" s="295" t="s">
        <v>180</v>
      </c>
      <c r="C76" s="101"/>
      <c r="D76" s="276">
        <v>0</v>
      </c>
      <c r="E76" s="384"/>
      <c r="F76" s="384"/>
      <c r="G76" s="384"/>
      <c r="H76" s="384"/>
      <c r="I76" s="384"/>
      <c r="J76" s="384"/>
      <c r="K76" s="385">
        <v>0</v>
      </c>
      <c r="L76" s="385">
        <v>0</v>
      </c>
      <c r="M76" s="385">
        <v>0</v>
      </c>
      <c r="N76" s="385">
        <v>0</v>
      </c>
      <c r="O76" s="386">
        <v>0</v>
      </c>
      <c r="P76" s="386">
        <v>0</v>
      </c>
      <c r="Q76" s="386">
        <v>0</v>
      </c>
      <c r="R76" s="386">
        <v>0</v>
      </c>
      <c r="S76" s="386">
        <v>0</v>
      </c>
      <c r="T76" s="386">
        <v>0</v>
      </c>
      <c r="U76" s="386">
        <v>0</v>
      </c>
      <c r="V76" s="386">
        <v>0</v>
      </c>
      <c r="W76" s="386">
        <v>0</v>
      </c>
      <c r="X76" s="386">
        <v>0</v>
      </c>
      <c r="Y76" s="386">
        <v>0</v>
      </c>
      <c r="Z76" s="386">
        <v>0</v>
      </c>
      <c r="AA76" s="386">
        <v>0</v>
      </c>
      <c r="AB76" s="386">
        <v>0</v>
      </c>
      <c r="AC76" s="386">
        <v>0</v>
      </c>
      <c r="AD76" s="386">
        <v>0</v>
      </c>
      <c r="AE76" s="386">
        <v>0</v>
      </c>
      <c r="AF76" s="386">
        <v>0</v>
      </c>
      <c r="AG76" s="386">
        <v>0</v>
      </c>
      <c r="AH76" s="386">
        <v>0</v>
      </c>
      <c r="AI76" s="386">
        <v>0</v>
      </c>
      <c r="AJ76" s="386">
        <v>0</v>
      </c>
      <c r="AK76" s="386">
        <v>0</v>
      </c>
      <c r="AL76" s="386">
        <v>0</v>
      </c>
    </row>
    <row r="77" spans="1:38" x14ac:dyDescent="0.35">
      <c r="A77" s="83" t="s">
        <v>352</v>
      </c>
      <c r="B77" s="295" t="s">
        <v>182</v>
      </c>
      <c r="C77" s="101"/>
      <c r="D77" s="276">
        <v>0</v>
      </c>
      <c r="E77" s="384"/>
      <c r="F77" s="384"/>
      <c r="G77" s="384"/>
      <c r="H77" s="384"/>
      <c r="I77" s="384"/>
      <c r="J77" s="384"/>
      <c r="K77" s="385">
        <v>0</v>
      </c>
      <c r="L77" s="385">
        <v>0</v>
      </c>
      <c r="M77" s="385">
        <v>0</v>
      </c>
      <c r="N77" s="385">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c r="AH77" s="386">
        <v>0</v>
      </c>
      <c r="AI77" s="386">
        <v>0</v>
      </c>
      <c r="AJ77" s="386">
        <v>0</v>
      </c>
      <c r="AK77" s="386">
        <v>0</v>
      </c>
      <c r="AL77" s="386">
        <v>0</v>
      </c>
    </row>
    <row r="78" spans="1:38" x14ac:dyDescent="0.35">
      <c r="A78" s="83" t="s">
        <v>353</v>
      </c>
      <c r="B78" s="295" t="s">
        <v>184</v>
      </c>
      <c r="C78" s="101"/>
      <c r="D78" s="276">
        <v>0</v>
      </c>
      <c r="E78" s="384"/>
      <c r="F78" s="384"/>
      <c r="G78" s="384"/>
      <c r="H78" s="384"/>
      <c r="I78" s="384"/>
      <c r="J78" s="384"/>
      <c r="K78" s="385">
        <v>0</v>
      </c>
      <c r="L78" s="385">
        <v>0</v>
      </c>
      <c r="M78" s="385">
        <v>0</v>
      </c>
      <c r="N78" s="385">
        <v>0</v>
      </c>
      <c r="O78" s="386">
        <v>0</v>
      </c>
      <c r="P78" s="386">
        <v>0</v>
      </c>
      <c r="Q78" s="386">
        <v>0</v>
      </c>
      <c r="R78" s="386">
        <v>0</v>
      </c>
      <c r="S78" s="386">
        <v>0</v>
      </c>
      <c r="T78" s="386">
        <v>0</v>
      </c>
      <c r="U78" s="386">
        <v>0</v>
      </c>
      <c r="V78" s="386">
        <v>0</v>
      </c>
      <c r="W78" s="386">
        <v>0</v>
      </c>
      <c r="X78" s="386">
        <v>0</v>
      </c>
      <c r="Y78" s="386">
        <v>0</v>
      </c>
      <c r="Z78" s="386">
        <v>0</v>
      </c>
      <c r="AA78" s="386">
        <v>0</v>
      </c>
      <c r="AB78" s="386">
        <v>0</v>
      </c>
      <c r="AC78" s="386">
        <v>0</v>
      </c>
      <c r="AD78" s="386">
        <v>0</v>
      </c>
      <c r="AE78" s="386">
        <v>0</v>
      </c>
      <c r="AF78" s="386">
        <v>0</v>
      </c>
      <c r="AG78" s="386">
        <v>0</v>
      </c>
      <c r="AH78" s="386">
        <v>0</v>
      </c>
      <c r="AI78" s="386">
        <v>0</v>
      </c>
      <c r="AJ78" s="386">
        <v>0</v>
      </c>
      <c r="AK78" s="386">
        <v>0</v>
      </c>
      <c r="AL78" s="386">
        <v>0</v>
      </c>
    </row>
    <row r="79" spans="1:38" x14ac:dyDescent="0.35">
      <c r="A79" s="83" t="s">
        <v>354</v>
      </c>
      <c r="B79" s="295" t="s">
        <v>186</v>
      </c>
      <c r="C79" s="101"/>
      <c r="D79" s="276">
        <v>0</v>
      </c>
      <c r="E79" s="384"/>
      <c r="F79" s="384"/>
      <c r="G79" s="384"/>
      <c r="H79" s="384"/>
      <c r="I79" s="384"/>
      <c r="J79" s="384"/>
      <c r="K79" s="385">
        <v>0</v>
      </c>
      <c r="L79" s="385">
        <v>0</v>
      </c>
      <c r="M79" s="385">
        <v>0</v>
      </c>
      <c r="N79" s="385">
        <v>0</v>
      </c>
      <c r="O79" s="386">
        <v>0</v>
      </c>
      <c r="P79" s="386">
        <v>0</v>
      </c>
      <c r="Q79" s="386">
        <v>0</v>
      </c>
      <c r="R79" s="386">
        <v>0</v>
      </c>
      <c r="S79" s="386">
        <v>0</v>
      </c>
      <c r="T79" s="386">
        <v>0</v>
      </c>
      <c r="U79" s="386">
        <v>0</v>
      </c>
      <c r="V79" s="386">
        <v>0</v>
      </c>
      <c r="W79" s="386">
        <v>0</v>
      </c>
      <c r="X79" s="386">
        <v>0</v>
      </c>
      <c r="Y79" s="386">
        <v>0</v>
      </c>
      <c r="Z79" s="386">
        <v>0</v>
      </c>
      <c r="AA79" s="386">
        <v>0</v>
      </c>
      <c r="AB79" s="386">
        <v>0</v>
      </c>
      <c r="AC79" s="386">
        <v>0</v>
      </c>
      <c r="AD79" s="386">
        <v>0</v>
      </c>
      <c r="AE79" s="386">
        <v>0</v>
      </c>
      <c r="AF79" s="386">
        <v>0</v>
      </c>
      <c r="AG79" s="386">
        <v>0</v>
      </c>
      <c r="AH79" s="386">
        <v>0</v>
      </c>
      <c r="AI79" s="386">
        <v>0</v>
      </c>
      <c r="AJ79" s="386">
        <v>0</v>
      </c>
      <c r="AK79" s="386">
        <v>0</v>
      </c>
      <c r="AL79" s="386">
        <v>0</v>
      </c>
    </row>
    <row r="80" spans="1:38" x14ac:dyDescent="0.35">
      <c r="A80" s="83" t="s">
        <v>355</v>
      </c>
      <c r="B80" s="295" t="s">
        <v>188</v>
      </c>
      <c r="C80" s="101"/>
      <c r="D80" s="276">
        <v>0</v>
      </c>
      <c r="E80" s="384"/>
      <c r="F80" s="384"/>
      <c r="G80" s="384"/>
      <c r="H80" s="384"/>
      <c r="I80" s="384"/>
      <c r="J80" s="384"/>
      <c r="K80" s="385">
        <v>0</v>
      </c>
      <c r="L80" s="385">
        <v>0</v>
      </c>
      <c r="M80" s="385">
        <v>0</v>
      </c>
      <c r="N80" s="385">
        <v>0</v>
      </c>
      <c r="O80" s="386">
        <v>0</v>
      </c>
      <c r="P80" s="386">
        <v>0</v>
      </c>
      <c r="Q80" s="386">
        <v>0</v>
      </c>
      <c r="R80" s="386">
        <v>0</v>
      </c>
      <c r="S80" s="386">
        <v>0</v>
      </c>
      <c r="T80" s="386">
        <v>0</v>
      </c>
      <c r="U80" s="386">
        <v>0</v>
      </c>
      <c r="V80" s="386">
        <v>0</v>
      </c>
      <c r="W80" s="386">
        <v>0</v>
      </c>
      <c r="X80" s="386">
        <v>0</v>
      </c>
      <c r="Y80" s="386">
        <v>0</v>
      </c>
      <c r="Z80" s="386">
        <v>0</v>
      </c>
      <c r="AA80" s="386">
        <v>0</v>
      </c>
      <c r="AB80" s="386">
        <v>0</v>
      </c>
      <c r="AC80" s="386">
        <v>0</v>
      </c>
      <c r="AD80" s="386">
        <v>0</v>
      </c>
      <c r="AE80" s="386">
        <v>0</v>
      </c>
      <c r="AF80" s="386">
        <v>0</v>
      </c>
      <c r="AG80" s="386">
        <v>0</v>
      </c>
      <c r="AH80" s="386">
        <v>0</v>
      </c>
      <c r="AI80" s="386">
        <v>0</v>
      </c>
      <c r="AJ80" s="386">
        <v>0</v>
      </c>
      <c r="AK80" s="386">
        <v>0</v>
      </c>
      <c r="AL80" s="386">
        <v>0</v>
      </c>
    </row>
    <row r="81" spans="1:38" x14ac:dyDescent="0.35">
      <c r="A81" s="83" t="s">
        <v>356</v>
      </c>
      <c r="B81" s="295" t="s">
        <v>190</v>
      </c>
      <c r="C81" s="101"/>
      <c r="D81" s="276">
        <v>0</v>
      </c>
      <c r="E81" s="384"/>
      <c r="F81" s="384"/>
      <c r="G81" s="384"/>
      <c r="H81" s="384"/>
      <c r="I81" s="384"/>
      <c r="J81" s="384"/>
      <c r="K81" s="385">
        <v>0</v>
      </c>
      <c r="L81" s="385">
        <v>0</v>
      </c>
      <c r="M81" s="385">
        <v>0</v>
      </c>
      <c r="N81" s="385">
        <v>0</v>
      </c>
      <c r="O81" s="386">
        <v>0</v>
      </c>
      <c r="P81" s="386">
        <v>0</v>
      </c>
      <c r="Q81" s="386">
        <v>0</v>
      </c>
      <c r="R81" s="386">
        <v>0</v>
      </c>
      <c r="S81" s="386">
        <v>0</v>
      </c>
      <c r="T81" s="386">
        <v>0</v>
      </c>
      <c r="U81" s="386">
        <v>0</v>
      </c>
      <c r="V81" s="386">
        <v>0</v>
      </c>
      <c r="W81" s="386">
        <v>0</v>
      </c>
      <c r="X81" s="386">
        <v>0</v>
      </c>
      <c r="Y81" s="386">
        <v>0</v>
      </c>
      <c r="Z81" s="386">
        <v>0</v>
      </c>
      <c r="AA81" s="386">
        <v>0</v>
      </c>
      <c r="AB81" s="386">
        <v>0</v>
      </c>
      <c r="AC81" s="386">
        <v>0</v>
      </c>
      <c r="AD81" s="386">
        <v>0</v>
      </c>
      <c r="AE81" s="386">
        <v>0</v>
      </c>
      <c r="AF81" s="386">
        <v>0</v>
      </c>
      <c r="AG81" s="386">
        <v>0</v>
      </c>
      <c r="AH81" s="386">
        <v>0</v>
      </c>
      <c r="AI81" s="386">
        <v>0</v>
      </c>
      <c r="AJ81" s="386">
        <v>0</v>
      </c>
      <c r="AK81" s="386">
        <v>0</v>
      </c>
      <c r="AL81" s="386">
        <v>0</v>
      </c>
    </row>
    <row r="82" spans="1:38" x14ac:dyDescent="0.35">
      <c r="A82" s="83" t="s">
        <v>357</v>
      </c>
      <c r="B82" s="295" t="s">
        <v>192</v>
      </c>
      <c r="C82" s="101"/>
      <c r="D82" s="276">
        <v>0</v>
      </c>
      <c r="E82" s="384"/>
      <c r="F82" s="384"/>
      <c r="G82" s="384"/>
      <c r="H82" s="384"/>
      <c r="I82" s="384"/>
      <c r="J82" s="384"/>
      <c r="K82" s="385">
        <v>0</v>
      </c>
      <c r="L82" s="385">
        <v>0</v>
      </c>
      <c r="M82" s="385">
        <v>0</v>
      </c>
      <c r="N82" s="385">
        <v>0</v>
      </c>
      <c r="O82" s="386">
        <v>0</v>
      </c>
      <c r="P82" s="386">
        <v>0</v>
      </c>
      <c r="Q82" s="386">
        <v>0</v>
      </c>
      <c r="R82" s="386">
        <v>0</v>
      </c>
      <c r="S82" s="386">
        <v>0</v>
      </c>
      <c r="T82" s="386">
        <v>0</v>
      </c>
      <c r="U82" s="386">
        <v>0</v>
      </c>
      <c r="V82" s="386">
        <v>0</v>
      </c>
      <c r="W82" s="386">
        <v>0</v>
      </c>
      <c r="X82" s="386">
        <v>0</v>
      </c>
      <c r="Y82" s="386">
        <v>0</v>
      </c>
      <c r="Z82" s="386">
        <v>0</v>
      </c>
      <c r="AA82" s="386">
        <v>0</v>
      </c>
      <c r="AB82" s="386">
        <v>0</v>
      </c>
      <c r="AC82" s="386">
        <v>0</v>
      </c>
      <c r="AD82" s="386">
        <v>0</v>
      </c>
      <c r="AE82" s="386">
        <v>0</v>
      </c>
      <c r="AF82" s="386">
        <v>0</v>
      </c>
      <c r="AG82" s="386">
        <v>0</v>
      </c>
      <c r="AH82" s="386">
        <v>0</v>
      </c>
      <c r="AI82" s="386">
        <v>0</v>
      </c>
      <c r="AJ82" s="386">
        <v>0</v>
      </c>
      <c r="AK82" s="386">
        <v>0</v>
      </c>
      <c r="AL82" s="386">
        <v>0</v>
      </c>
    </row>
    <row r="83" spans="1:38" x14ac:dyDescent="0.35">
      <c r="A83" s="83" t="s">
        <v>358</v>
      </c>
      <c r="B83" s="295" t="s">
        <v>194</v>
      </c>
      <c r="C83" s="101"/>
      <c r="D83" s="276">
        <v>0</v>
      </c>
      <c r="E83" s="384"/>
      <c r="F83" s="384"/>
      <c r="G83" s="384"/>
      <c r="H83" s="384"/>
      <c r="I83" s="384"/>
      <c r="J83" s="384"/>
      <c r="K83" s="385">
        <v>0</v>
      </c>
      <c r="L83" s="385">
        <v>0</v>
      </c>
      <c r="M83" s="385">
        <v>0</v>
      </c>
      <c r="N83" s="385">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c r="AH83" s="386">
        <v>0</v>
      </c>
      <c r="AI83" s="386">
        <v>0</v>
      </c>
      <c r="AJ83" s="386">
        <v>0</v>
      </c>
      <c r="AK83" s="386">
        <v>0</v>
      </c>
      <c r="AL83" s="386">
        <v>0</v>
      </c>
    </row>
    <row r="84" spans="1:38" x14ac:dyDescent="0.35">
      <c r="A84" s="83" t="s">
        <v>359</v>
      </c>
      <c r="B84" s="295" t="s">
        <v>196</v>
      </c>
      <c r="C84" s="101"/>
      <c r="D84" s="276">
        <v>0</v>
      </c>
      <c r="E84" s="384"/>
      <c r="F84" s="384"/>
      <c r="G84" s="384"/>
      <c r="H84" s="384"/>
      <c r="I84" s="384"/>
      <c r="J84" s="384"/>
      <c r="K84" s="385">
        <v>0</v>
      </c>
      <c r="L84" s="385">
        <v>0</v>
      </c>
      <c r="M84" s="385">
        <v>0</v>
      </c>
      <c r="N84" s="385">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c r="AH84" s="386">
        <v>0</v>
      </c>
      <c r="AI84" s="386">
        <v>0</v>
      </c>
      <c r="AJ84" s="386">
        <v>0</v>
      </c>
      <c r="AK84" s="386">
        <v>0</v>
      </c>
      <c r="AL84" s="386">
        <v>0</v>
      </c>
    </row>
    <row r="85" spans="1:38" x14ac:dyDescent="0.35">
      <c r="A85" s="83">
        <v>5</v>
      </c>
      <c r="B85" s="111" t="s">
        <v>360</v>
      </c>
      <c r="C85" s="112"/>
      <c r="D85" s="387"/>
      <c r="E85" s="388">
        <f>SUM(E72:E84)</f>
        <v>0</v>
      </c>
      <c r="F85" s="388">
        <f t="shared" ref="F85:AL85" si="4">SUM(F72:F84)</f>
        <v>0</v>
      </c>
      <c r="G85" s="388">
        <f t="shared" si="4"/>
        <v>0</v>
      </c>
      <c r="H85" s="388">
        <f t="shared" si="4"/>
        <v>0</v>
      </c>
      <c r="I85" s="388">
        <f t="shared" si="4"/>
        <v>0</v>
      </c>
      <c r="J85" s="388">
        <f t="shared" si="4"/>
        <v>0</v>
      </c>
      <c r="K85" s="389">
        <f t="shared" si="4"/>
        <v>0</v>
      </c>
      <c r="L85" s="389">
        <f t="shared" si="4"/>
        <v>0</v>
      </c>
      <c r="M85" s="389">
        <f t="shared" si="4"/>
        <v>0</v>
      </c>
      <c r="N85" s="389">
        <f t="shared" si="4"/>
        <v>0</v>
      </c>
      <c r="O85" s="389">
        <f t="shared" si="4"/>
        <v>0</v>
      </c>
      <c r="P85" s="389">
        <f t="shared" si="4"/>
        <v>0</v>
      </c>
      <c r="Q85" s="389">
        <f t="shared" si="4"/>
        <v>0</v>
      </c>
      <c r="R85" s="389">
        <f t="shared" si="4"/>
        <v>0</v>
      </c>
      <c r="S85" s="389">
        <f t="shared" si="4"/>
        <v>0</v>
      </c>
      <c r="T85" s="389">
        <f t="shared" si="4"/>
        <v>0</v>
      </c>
      <c r="U85" s="389">
        <f t="shared" si="4"/>
        <v>0</v>
      </c>
      <c r="V85" s="389">
        <f t="shared" si="4"/>
        <v>0</v>
      </c>
      <c r="W85" s="389">
        <f t="shared" si="4"/>
        <v>0</v>
      </c>
      <c r="X85" s="389">
        <f t="shared" si="4"/>
        <v>0</v>
      </c>
      <c r="Y85" s="389">
        <f t="shared" si="4"/>
        <v>0</v>
      </c>
      <c r="Z85" s="389">
        <f t="shared" si="4"/>
        <v>0</v>
      </c>
      <c r="AA85" s="389">
        <f t="shared" si="4"/>
        <v>0</v>
      </c>
      <c r="AB85" s="389">
        <f t="shared" si="4"/>
        <v>0</v>
      </c>
      <c r="AC85" s="389">
        <f t="shared" si="4"/>
        <v>0</v>
      </c>
      <c r="AD85" s="389">
        <f t="shared" si="4"/>
        <v>0</v>
      </c>
      <c r="AE85" s="389">
        <f t="shared" si="4"/>
        <v>0</v>
      </c>
      <c r="AF85" s="389">
        <f t="shared" si="4"/>
        <v>0</v>
      </c>
      <c r="AG85" s="389">
        <f t="shared" si="4"/>
        <v>0</v>
      </c>
      <c r="AH85" s="389">
        <f t="shared" si="4"/>
        <v>0</v>
      </c>
      <c r="AI85" s="389">
        <f t="shared" si="4"/>
        <v>0</v>
      </c>
      <c r="AJ85" s="389">
        <f t="shared" si="4"/>
        <v>0</v>
      </c>
      <c r="AK85" s="389">
        <f t="shared" si="4"/>
        <v>0</v>
      </c>
      <c r="AL85" s="389">
        <f t="shared" si="4"/>
        <v>0</v>
      </c>
    </row>
    <row r="86" spans="1:38" x14ac:dyDescent="0.35">
      <c r="A86" s="83"/>
      <c r="B86" s="133"/>
      <c r="C86" s="155"/>
      <c r="D86" s="390"/>
      <c r="E86" s="391"/>
      <c r="F86" s="391"/>
      <c r="G86" s="391"/>
      <c r="H86" s="391"/>
      <c r="I86" s="391"/>
      <c r="J86" s="391"/>
      <c r="K86" s="391"/>
      <c r="L86" s="391"/>
      <c r="M86" s="391"/>
      <c r="N86" s="391"/>
      <c r="O86" s="391"/>
      <c r="P86" s="391"/>
      <c r="Q86" s="391"/>
      <c r="R86" s="392"/>
      <c r="S86" s="392"/>
      <c r="T86" s="392"/>
      <c r="U86" s="392"/>
      <c r="V86" s="392"/>
      <c r="W86" s="392"/>
      <c r="X86" s="392"/>
      <c r="Y86" s="392"/>
      <c r="Z86" s="392"/>
      <c r="AA86" s="392"/>
      <c r="AB86" s="392"/>
      <c r="AC86" s="392"/>
      <c r="AD86" s="392"/>
      <c r="AE86" s="392"/>
      <c r="AF86" s="392"/>
      <c r="AG86" s="392"/>
      <c r="AH86" s="392"/>
      <c r="AI86" s="392"/>
      <c r="AJ86" s="392"/>
      <c r="AK86" s="392"/>
      <c r="AL86" s="392"/>
    </row>
    <row r="87" spans="1:38" ht="15" customHeight="1" x14ac:dyDescent="0.35">
      <c r="A87" s="83">
        <v>6</v>
      </c>
      <c r="B87" s="137" t="s">
        <v>361</v>
      </c>
      <c r="C87" s="138"/>
      <c r="D87" s="393"/>
      <c r="E87" s="394">
        <f t="shared" ref="E87:AL87" si="5">E85+E68</f>
        <v>0</v>
      </c>
      <c r="F87" s="394">
        <f t="shared" si="5"/>
        <v>0</v>
      </c>
      <c r="G87" s="394">
        <f t="shared" si="5"/>
        <v>0</v>
      </c>
      <c r="H87" s="394">
        <f t="shared" si="5"/>
        <v>0</v>
      </c>
      <c r="I87" s="394">
        <f t="shared" si="5"/>
        <v>0</v>
      </c>
      <c r="J87" s="394">
        <f t="shared" si="5"/>
        <v>0</v>
      </c>
      <c r="K87" s="395">
        <f t="shared" si="5"/>
        <v>0</v>
      </c>
      <c r="L87" s="395">
        <f t="shared" si="5"/>
        <v>0</v>
      </c>
      <c r="M87" s="395">
        <f t="shared" si="5"/>
        <v>3.8283323358535765E-2</v>
      </c>
      <c r="N87" s="395">
        <f t="shared" si="5"/>
        <v>4.2872595335006716E-2</v>
      </c>
      <c r="O87" s="395">
        <f t="shared" si="5"/>
        <v>4.7395588039398195E-2</v>
      </c>
      <c r="P87" s="395">
        <f t="shared" si="5"/>
        <v>7.8150818077087403E-2</v>
      </c>
      <c r="Q87" s="395">
        <f t="shared" si="5"/>
        <v>7.9383235263824459E-2</v>
      </c>
      <c r="R87" s="395">
        <f t="shared" si="5"/>
        <v>7.8905493717193603E-2</v>
      </c>
      <c r="S87" s="395">
        <f t="shared" si="5"/>
        <v>7.9162133876800531E-2</v>
      </c>
      <c r="T87" s="395">
        <f t="shared" si="5"/>
        <v>7.9883770801544185E-2</v>
      </c>
      <c r="U87" s="395">
        <f t="shared" si="5"/>
        <v>7.8731036254882814E-2</v>
      </c>
      <c r="V87" s="395">
        <f t="shared" si="5"/>
        <v>7.743978466033935E-2</v>
      </c>
      <c r="W87" s="395">
        <f t="shared" si="5"/>
        <v>7.6478695724487303E-2</v>
      </c>
      <c r="X87" s="395">
        <f t="shared" si="5"/>
        <v>7.0179011539459227E-2</v>
      </c>
      <c r="Y87" s="395">
        <f t="shared" si="5"/>
        <v>6.8694965736389155E-2</v>
      </c>
      <c r="Z87" s="395">
        <f t="shared" si="5"/>
        <v>6.6929588188171393E-2</v>
      </c>
      <c r="AA87" s="395">
        <f t="shared" si="5"/>
        <v>6.8447659667968744E-2</v>
      </c>
      <c r="AB87" s="395">
        <f t="shared" si="5"/>
        <v>6.7174438690185551E-2</v>
      </c>
      <c r="AC87" s="395">
        <f t="shared" si="5"/>
        <v>6.5670989994049078E-2</v>
      </c>
      <c r="AD87" s="395">
        <f t="shared" si="5"/>
        <v>7.0164165485382082E-2</v>
      </c>
      <c r="AE87" s="395">
        <f t="shared" si="5"/>
        <v>8.3126366764426238E-2</v>
      </c>
      <c r="AF87" s="395">
        <f t="shared" si="5"/>
        <v>8.1892987412810328E-2</v>
      </c>
      <c r="AG87" s="395">
        <f t="shared" si="5"/>
        <v>9.0202223255038266E-2</v>
      </c>
      <c r="AH87" s="395">
        <f t="shared" si="5"/>
        <v>8.6880588960513469E-2</v>
      </c>
      <c r="AI87" s="395">
        <f t="shared" si="5"/>
        <v>9.4017965779781346E-2</v>
      </c>
      <c r="AJ87" s="395">
        <f t="shared" si="5"/>
        <v>0.10370589397743345</v>
      </c>
      <c r="AK87" s="395">
        <f t="shared" si="5"/>
        <v>0.10343995148438215</v>
      </c>
      <c r="AL87" s="395">
        <f t="shared" si="5"/>
        <v>0.1042067209392339</v>
      </c>
    </row>
    <row r="88" spans="1:38" x14ac:dyDescent="0.35">
      <c r="A88" s="83"/>
      <c r="B88" s="78"/>
      <c r="C88" s="78"/>
      <c r="D88" s="36"/>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row>
    <row r="89" spans="1:38" ht="18.5" x14ac:dyDescent="0.45">
      <c r="A89" s="83"/>
      <c r="B89" s="51" t="s">
        <v>362</v>
      </c>
      <c r="D89" s="8"/>
      <c r="E89" s="142"/>
      <c r="F89" s="142"/>
      <c r="G89" s="142"/>
      <c r="H89" s="142"/>
      <c r="I89" s="142"/>
      <c r="J89" s="142"/>
      <c r="K89" s="142"/>
      <c r="L89" s="142"/>
      <c r="M89" s="142"/>
      <c r="N89" s="142"/>
      <c r="O89" s="77"/>
      <c r="P89" s="77"/>
      <c r="Q89" s="77"/>
      <c r="R89" s="77"/>
      <c r="S89" s="77"/>
      <c r="T89" s="77"/>
      <c r="U89" s="77"/>
      <c r="V89" s="77"/>
      <c r="W89" s="77"/>
      <c r="X89" s="77"/>
      <c r="Y89" s="77"/>
      <c r="Z89" s="77"/>
      <c r="AA89" s="77"/>
      <c r="AB89" s="77"/>
      <c r="AC89" s="77"/>
      <c r="AD89" s="77"/>
      <c r="AE89" s="77"/>
      <c r="AF89" s="77"/>
      <c r="AG89" s="77"/>
      <c r="AH89" s="77"/>
      <c r="AI89" s="77"/>
      <c r="AJ89" s="77"/>
      <c r="AK89" s="77"/>
      <c r="AL89" s="77"/>
    </row>
    <row r="90" spans="1:38" x14ac:dyDescent="0.35">
      <c r="A90" s="83"/>
      <c r="B90" s="36"/>
      <c r="C90" s="78"/>
      <c r="D90" s="36"/>
    </row>
    <row r="91" spans="1:38" x14ac:dyDescent="0.35">
      <c r="A91" s="83"/>
      <c r="B91" s="80"/>
      <c r="C91" s="31"/>
      <c r="D91" s="81" t="s">
        <v>314</v>
      </c>
      <c r="E91" s="53" t="s">
        <v>200</v>
      </c>
      <c r="F91" s="53" t="s">
        <v>201</v>
      </c>
      <c r="G91" s="53" t="s">
        <v>148</v>
      </c>
      <c r="H91" s="53" t="s">
        <v>41</v>
      </c>
      <c r="I91" s="53" t="s">
        <v>42</v>
      </c>
      <c r="J91" s="53" t="s">
        <v>43</v>
      </c>
      <c r="K91" s="53" t="s">
        <v>44</v>
      </c>
      <c r="L91" s="53" t="s">
        <v>45</v>
      </c>
      <c r="M91" s="53" t="s">
        <v>46</v>
      </c>
      <c r="N91" s="53" t="s">
        <v>47</v>
      </c>
      <c r="O91" s="53" t="s">
        <v>48</v>
      </c>
      <c r="P91" s="53" t="s">
        <v>49</v>
      </c>
      <c r="Q91" s="53" t="s">
        <v>50</v>
      </c>
      <c r="R91" s="53" t="s">
        <v>51</v>
      </c>
      <c r="S91" s="53" t="s">
        <v>52</v>
      </c>
      <c r="T91" s="53" t="s">
        <v>53</v>
      </c>
      <c r="U91" s="53" t="s">
        <v>54</v>
      </c>
      <c r="V91" s="53" t="s">
        <v>55</v>
      </c>
      <c r="W91" s="53" t="s">
        <v>56</v>
      </c>
      <c r="X91" s="53" t="s">
        <v>57</v>
      </c>
      <c r="Y91" s="53" t="s">
        <v>58</v>
      </c>
      <c r="Z91" s="53" t="s">
        <v>59</v>
      </c>
      <c r="AA91" s="53" t="s">
        <v>60</v>
      </c>
      <c r="AB91" s="53" t="s">
        <v>61</v>
      </c>
      <c r="AC91" s="53" t="s">
        <v>62</v>
      </c>
      <c r="AD91" s="53" t="s">
        <v>63</v>
      </c>
      <c r="AE91" s="53" t="s">
        <v>64</v>
      </c>
      <c r="AF91" s="53" t="s">
        <v>65</v>
      </c>
      <c r="AG91" s="53" t="s">
        <v>66</v>
      </c>
      <c r="AH91" s="53" t="s">
        <v>67</v>
      </c>
      <c r="AI91" s="53" t="s">
        <v>68</v>
      </c>
      <c r="AJ91" s="53" t="s">
        <v>69</v>
      </c>
      <c r="AK91" s="53" t="s">
        <v>70</v>
      </c>
      <c r="AL91" s="53" t="s">
        <v>71</v>
      </c>
    </row>
    <row r="92" spans="1:38" x14ac:dyDescent="0.35">
      <c r="A92" s="83">
        <v>7</v>
      </c>
      <c r="B92" s="111" t="s">
        <v>363</v>
      </c>
      <c r="C92" s="300"/>
      <c r="D92" s="276">
        <v>0.42799999999999999</v>
      </c>
      <c r="E92" s="396">
        <f>'EBT - Scenario 4'!E134*$D$92</f>
        <v>0</v>
      </c>
      <c r="F92" s="396">
        <f>'EBT - Scenario 4'!F134*$D$92</f>
        <v>0</v>
      </c>
      <c r="G92" s="396">
        <f>'EBT - Scenario 4'!G134*$D$92</f>
        <v>0</v>
      </c>
      <c r="H92" s="396">
        <f>'EBT - Scenario 4'!H134*$D$92</f>
        <v>0</v>
      </c>
      <c r="I92" s="396">
        <f>'EBT - Scenario 4'!I134*$D$92</f>
        <v>0</v>
      </c>
      <c r="J92" s="396">
        <f>'EBT - Scenario 4'!J134*$D$92</f>
        <v>0</v>
      </c>
      <c r="K92" s="301">
        <f>'EBT - Scenario 4'!K134*$D$92/1000000</f>
        <v>0.11795377690848709</v>
      </c>
      <c r="L92" s="301">
        <f>'EBT - Scenario 4'!L134*$D$92/1000000</f>
        <v>0.10539531118059159</v>
      </c>
      <c r="M92" s="301">
        <f>'EBT - Scenario 4'!M134*$D$92/1000000</f>
        <v>-0.1463264207019806</v>
      </c>
      <c r="N92" s="301">
        <f>'EBT - Scenario 4'!N134*$D$92/1000000</f>
        <v>-0.17091548879432678</v>
      </c>
      <c r="O92" s="301">
        <f>'EBT - Scenario 4'!O134*$D$92/1000000</f>
        <v>-0.23753793576908111</v>
      </c>
      <c r="P92" s="301">
        <f>'EBT - Scenario 4'!P134*$D$92/1000000</f>
        <v>-0.15272399753570556</v>
      </c>
      <c r="Q92" s="301">
        <f>'EBT - Scenario 4'!Q134*$D$92/1000000</f>
        <v>-0.14751688203048707</v>
      </c>
      <c r="R92" s="301">
        <f>'EBT - Scenario 4'!R134*$D$92/1000000</f>
        <v>-0.11615704386901855</v>
      </c>
      <c r="S92" s="301">
        <f>'EBT - Scenario 4'!S134*$D$92/1000000</f>
        <v>-7.8470765399932862E-2</v>
      </c>
      <c r="T92" s="301">
        <f>'EBT - Scenario 4'!T134*$D$92/1000000</f>
        <v>-8.10749274520874E-2</v>
      </c>
      <c r="U92" s="301">
        <f>'EBT - Scenario 4'!U134*$D$92/1000000</f>
        <v>-6.4571266456604007E-2</v>
      </c>
      <c r="V92" s="301">
        <f>'EBT - Scenario 4'!V134*$D$92/1000000</f>
        <v>-6.0375848392486574E-2</v>
      </c>
      <c r="W92" s="301">
        <f>'EBT - Scenario 4'!W134*$D$92/1000000</f>
        <v>-5.9662378593444823E-2</v>
      </c>
      <c r="X92" s="301">
        <f>'EBT - Scenario 4'!X134*$D$92/1000000</f>
        <v>-3.773323097229004E-2</v>
      </c>
      <c r="Y92" s="301">
        <f>'EBT - Scenario 4'!Y134*$D$92/1000000</f>
        <v>-3.1085876789093018E-2</v>
      </c>
      <c r="Z92" s="301">
        <f>'EBT - Scenario 4'!Z134*$D$92/1000000</f>
        <v>-2.9951650421142579E-2</v>
      </c>
      <c r="AA92" s="301">
        <f>'EBT - Scenario 4'!AA134*$D$92/1000000</f>
        <v>-2.2875099067687987E-2</v>
      </c>
      <c r="AB92" s="301">
        <f>'EBT - Scenario 4'!AB134*$D$92/1000000</f>
        <v>-2.4030481430053711E-2</v>
      </c>
      <c r="AC92" s="301">
        <f>'EBT - Scenario 4'!AC134*$D$92/1000000</f>
        <v>-1.8085378829956054E-2</v>
      </c>
      <c r="AD92" s="301">
        <f>'EBT - Scenario 4'!AD134*$D$92/1000000</f>
        <v>-1.7927636852264405E-2</v>
      </c>
      <c r="AE92" s="301">
        <f>'EBT - Scenario 4'!AE134*$D$92/1000000</f>
        <v>-9.2419000968933102E-3</v>
      </c>
      <c r="AF92" s="301">
        <f>'EBT - Scenario 4'!AF134*$D$92/1000000</f>
        <v>-1.1756820106506348E-2</v>
      </c>
      <c r="AG92" s="301">
        <f>'EBT - Scenario 4'!AG134*$D$92/1000000</f>
        <v>-1.2759109985351562E-2</v>
      </c>
      <c r="AH92" s="301">
        <f>'EBT - Scenario 4'!AH134*$D$92/1000000</f>
        <v>-2.8990671691894532E-3</v>
      </c>
      <c r="AI92" s="301">
        <f>'EBT - Scenario 4'!AI134*$D$92/1000000</f>
        <v>-5.6547416687011717E-4</v>
      </c>
      <c r="AJ92" s="301">
        <f>'EBT - Scenario 4'!AJ134*$D$92/1000000</f>
        <v>-4.874011962890625E-3</v>
      </c>
      <c r="AK92" s="301">
        <f>'EBT - Scenario 4'!AK134*$D$92/1000000</f>
        <v>3.2357156906127928E-3</v>
      </c>
      <c r="AL92" s="301">
        <f>'EBT - Scenario 4'!AL134*$D$92/1000000</f>
        <v>7.2178215255737305E-3</v>
      </c>
    </row>
    <row r="93" spans="1:38" ht="18.5" x14ac:dyDescent="0.45">
      <c r="A93" s="83"/>
      <c r="B93" s="51" t="s">
        <v>364</v>
      </c>
      <c r="D93" s="8"/>
      <c r="E93" s="79"/>
      <c r="F93" s="79"/>
      <c r="G93" s="79"/>
      <c r="H93" s="79"/>
      <c r="I93" s="79"/>
      <c r="J93" s="79"/>
      <c r="K93" s="79"/>
      <c r="L93" s="79"/>
      <c r="M93" s="79"/>
      <c r="N93" s="79"/>
      <c r="O93" s="77"/>
      <c r="P93" s="77"/>
      <c r="Q93" s="77"/>
      <c r="R93" s="77"/>
      <c r="S93" s="77"/>
      <c r="T93" s="77"/>
      <c r="U93" s="77"/>
      <c r="V93" s="77"/>
      <c r="W93" s="77"/>
      <c r="X93" s="77"/>
      <c r="Y93" s="77"/>
      <c r="Z93" s="77"/>
      <c r="AA93" s="77"/>
      <c r="AB93" s="77"/>
      <c r="AC93" s="77"/>
      <c r="AD93" s="77"/>
      <c r="AE93" s="77"/>
      <c r="AF93" s="77"/>
      <c r="AG93" s="77"/>
      <c r="AH93" s="77"/>
      <c r="AI93" s="77"/>
      <c r="AJ93" s="77"/>
      <c r="AK93" s="77"/>
      <c r="AL93" s="77"/>
    </row>
    <row r="94" spans="1:38" x14ac:dyDescent="0.35">
      <c r="A94" s="83"/>
      <c r="B94" s="8"/>
      <c r="D94" s="8"/>
      <c r="E94" s="53" t="s">
        <v>200</v>
      </c>
      <c r="F94" s="53" t="s">
        <v>201</v>
      </c>
      <c r="G94" s="53" t="s">
        <v>148</v>
      </c>
      <c r="H94" s="53" t="s">
        <v>41</v>
      </c>
      <c r="I94" s="53" t="s">
        <v>42</v>
      </c>
      <c r="J94" s="53" t="s">
        <v>43</v>
      </c>
      <c r="K94" s="53" t="s">
        <v>44</v>
      </c>
      <c r="L94" s="53" t="s">
        <v>45</v>
      </c>
      <c r="M94" s="53" t="s">
        <v>46</v>
      </c>
      <c r="N94" s="53" t="s">
        <v>47</v>
      </c>
      <c r="O94" s="53" t="s">
        <v>48</v>
      </c>
      <c r="P94" s="53" t="s">
        <v>49</v>
      </c>
      <c r="Q94" s="53" t="s">
        <v>50</v>
      </c>
      <c r="R94" s="53" t="s">
        <v>51</v>
      </c>
      <c r="S94" s="53" t="s">
        <v>52</v>
      </c>
      <c r="T94" s="53" t="s">
        <v>53</v>
      </c>
      <c r="U94" s="53" t="s">
        <v>54</v>
      </c>
      <c r="V94" s="53" t="s">
        <v>55</v>
      </c>
      <c r="W94" s="53" t="s">
        <v>56</v>
      </c>
      <c r="X94" s="53" t="s">
        <v>57</v>
      </c>
      <c r="Y94" s="53" t="s">
        <v>58</v>
      </c>
      <c r="Z94" s="53" t="s">
        <v>59</v>
      </c>
      <c r="AA94" s="53" t="s">
        <v>60</v>
      </c>
      <c r="AB94" s="53" t="s">
        <v>61</v>
      </c>
      <c r="AC94" s="53" t="s">
        <v>62</v>
      </c>
      <c r="AD94" s="53" t="s">
        <v>63</v>
      </c>
      <c r="AE94" s="53" t="s">
        <v>64</v>
      </c>
      <c r="AF94" s="53" t="s">
        <v>65</v>
      </c>
      <c r="AG94" s="53" t="s">
        <v>66</v>
      </c>
      <c r="AH94" s="53" t="s">
        <v>67</v>
      </c>
      <c r="AI94" s="53" t="s">
        <v>68</v>
      </c>
      <c r="AJ94" s="53" t="s">
        <v>69</v>
      </c>
      <c r="AK94" s="53" t="s">
        <v>70</v>
      </c>
      <c r="AL94" s="53" t="s">
        <v>71</v>
      </c>
    </row>
    <row r="95" spans="1:38" x14ac:dyDescent="0.35">
      <c r="A95" s="83">
        <v>8</v>
      </c>
      <c r="B95" s="111" t="s">
        <v>365</v>
      </c>
      <c r="C95" s="101"/>
      <c r="D95" s="158"/>
      <c r="E95" s="139">
        <f t="shared" ref="E95:AL95" si="6">E51+E92+E87</f>
        <v>0</v>
      </c>
      <c r="F95" s="139">
        <f t="shared" si="6"/>
        <v>0</v>
      </c>
      <c r="G95" s="139">
        <f t="shared" si="6"/>
        <v>0</v>
      </c>
      <c r="H95" s="139">
        <f t="shared" si="6"/>
        <v>0</v>
      </c>
      <c r="I95" s="139">
        <f t="shared" si="6"/>
        <v>0</v>
      </c>
      <c r="J95" s="139">
        <f t="shared" si="6"/>
        <v>0</v>
      </c>
      <c r="K95" s="299">
        <f t="shared" si="6"/>
        <v>0.51458811092455214</v>
      </c>
      <c r="L95" s="299">
        <f t="shared" si="6"/>
        <v>0.53291461087207348</v>
      </c>
      <c r="M95" s="299">
        <f t="shared" si="6"/>
        <v>0.14064953993335749</v>
      </c>
      <c r="N95" s="299">
        <f t="shared" si="6"/>
        <v>0.10525344112946257</v>
      </c>
      <c r="O95" s="299">
        <f t="shared" si="6"/>
        <v>-2.043127470286224E-2</v>
      </c>
      <c r="P95" s="299">
        <f t="shared" si="6"/>
        <v>5.3458018456074091E-2</v>
      </c>
      <c r="Q95" s="299">
        <f t="shared" si="6"/>
        <v>5.2923846654371998E-2</v>
      </c>
      <c r="R95" s="299">
        <f t="shared" si="6"/>
        <v>7.578256053498586E-2</v>
      </c>
      <c r="S95" s="299">
        <f t="shared" si="6"/>
        <v>0.11123649661225637</v>
      </c>
      <c r="T95" s="299">
        <f t="shared" si="6"/>
        <v>0.10203673931827972</v>
      </c>
      <c r="U95" s="299">
        <f t="shared" si="6"/>
        <v>0.11720232440911882</v>
      </c>
      <c r="V95" s="299">
        <f t="shared" si="6"/>
        <v>0.11562881677807119</v>
      </c>
      <c r="W95" s="299">
        <f t="shared" si="6"/>
        <v>0.1055162885261849</v>
      </c>
      <c r="X95" s="299">
        <f t="shared" si="6"/>
        <v>0.1003194927025795</v>
      </c>
      <c r="Y95" s="299">
        <f t="shared" si="6"/>
        <v>8.6442269887295226E-2</v>
      </c>
      <c r="Z95" s="299">
        <f t="shared" si="6"/>
        <v>9.0704547228081592E-2</v>
      </c>
      <c r="AA95" s="299">
        <f t="shared" si="6"/>
        <v>9.612738148953992E-2</v>
      </c>
      <c r="AB95" s="299">
        <f t="shared" si="6"/>
        <v>9.8772057457256965E-2</v>
      </c>
      <c r="AC95" s="299">
        <f t="shared" si="6"/>
        <v>9.9842372364920495E-2</v>
      </c>
      <c r="AD95" s="299">
        <f t="shared" si="6"/>
        <v>0.10286154245108391</v>
      </c>
      <c r="AE95" s="299">
        <f t="shared" si="6"/>
        <v>0.11732785145189924</v>
      </c>
      <c r="AF95" s="299">
        <f t="shared" si="6"/>
        <v>0.10578185174087407</v>
      </c>
      <c r="AG95" s="299">
        <f t="shared" si="6"/>
        <v>9.5835130909499688E-2</v>
      </c>
      <c r="AH95" s="299">
        <f t="shared" si="6"/>
        <v>8.7490487454101443E-2</v>
      </c>
      <c r="AI95" s="299">
        <f t="shared" si="6"/>
        <v>9.3452491612911234E-2</v>
      </c>
      <c r="AJ95" s="299">
        <f t="shared" si="6"/>
        <v>9.8831882014542821E-2</v>
      </c>
      <c r="AK95" s="299">
        <f t="shared" si="6"/>
        <v>0.10667566717499494</v>
      </c>
      <c r="AL95" s="299">
        <f t="shared" si="6"/>
        <v>0.11142454246480764</v>
      </c>
    </row>
    <row r="96" spans="1:38" ht="15" customHeight="1" x14ac:dyDescent="0.35">
      <c r="A96" s="83"/>
      <c r="E96" s="302"/>
      <c r="F96" s="302"/>
      <c r="G96" s="302"/>
      <c r="H96" s="302"/>
      <c r="I96" s="302"/>
      <c r="J96" s="302"/>
      <c r="K96" s="302"/>
      <c r="L96" s="302"/>
      <c r="M96" s="302"/>
      <c r="N96" s="27"/>
      <c r="O96" s="27"/>
    </row>
    <row r="97" spans="1:38" ht="18.5" x14ac:dyDescent="0.45">
      <c r="A97" s="83"/>
      <c r="B97" s="51" t="s">
        <v>366</v>
      </c>
    </row>
    <row r="98" spans="1:38" x14ac:dyDescent="0.35">
      <c r="A98" s="83"/>
    </row>
    <row r="99" spans="1:38" x14ac:dyDescent="0.35">
      <c r="A99" s="83" t="s">
        <v>367</v>
      </c>
      <c r="B99" s="207" t="s">
        <v>368</v>
      </c>
      <c r="E99" s="303">
        <f>'EBT - Scenario 4'!E77</f>
        <v>0</v>
      </c>
      <c r="F99" s="303">
        <f>'EBT - Scenario 4'!F77</f>
        <v>0</v>
      </c>
      <c r="G99" s="303">
        <f>'EBT - Scenario 4'!G77</f>
        <v>0</v>
      </c>
      <c r="H99" s="303">
        <f>'EBT - Scenario 4'!H77</f>
        <v>0</v>
      </c>
      <c r="I99" s="303">
        <f>'EBT - Scenario 4'!I77</f>
        <v>0</v>
      </c>
      <c r="J99" s="303">
        <f>'EBT - Scenario 4'!J77</f>
        <v>0</v>
      </c>
      <c r="K99" s="304">
        <f>'EBT - Scenario 4'!K77</f>
        <v>0</v>
      </c>
      <c r="L99" s="304">
        <f>'EBT - Scenario 4'!L77</f>
        <v>0</v>
      </c>
      <c r="M99" s="304">
        <f>'EBT - Scenario 4'!M77</f>
        <v>0</v>
      </c>
      <c r="N99" s="304">
        <f>'EBT - Scenario 4'!N77</f>
        <v>0</v>
      </c>
      <c r="O99" s="304">
        <f>'EBT - Scenario 4'!O77</f>
        <v>0</v>
      </c>
      <c r="P99" s="304">
        <f>'EBT - Scenario 4'!P77</f>
        <v>0</v>
      </c>
      <c r="Q99" s="304">
        <f>'EBT - Scenario 4'!Q77</f>
        <v>0</v>
      </c>
      <c r="R99" s="304">
        <f>'EBT - Scenario 4'!R77</f>
        <v>0</v>
      </c>
      <c r="S99" s="304">
        <f>'EBT - Scenario 4'!S77</f>
        <v>0</v>
      </c>
      <c r="T99" s="304">
        <f>'EBT - Scenario 4'!T77</f>
        <v>0</v>
      </c>
      <c r="U99" s="304">
        <f>'EBT - Scenario 4'!U77</f>
        <v>0</v>
      </c>
      <c r="V99" s="304">
        <f>'EBT - Scenario 4'!V77</f>
        <v>0</v>
      </c>
      <c r="W99" s="304">
        <f>'EBT - Scenario 4'!W77</f>
        <v>0</v>
      </c>
      <c r="X99" s="304">
        <f>'EBT - Scenario 4'!X77</f>
        <v>0</v>
      </c>
      <c r="Y99" s="304">
        <f>'EBT - Scenario 4'!Y77</f>
        <v>0</v>
      </c>
      <c r="Z99" s="304">
        <f>'EBT - Scenario 4'!Z77</f>
        <v>0</v>
      </c>
      <c r="AA99" s="304">
        <f>'EBT - Scenario 4'!AA77</f>
        <v>0</v>
      </c>
      <c r="AB99" s="304">
        <f>'EBT - Scenario 4'!AB77</f>
        <v>0</v>
      </c>
      <c r="AC99" s="304">
        <f>'EBT - Scenario 4'!AC77</f>
        <v>0</v>
      </c>
      <c r="AD99" s="304">
        <f>'EBT - Scenario 4'!AD77</f>
        <v>0</v>
      </c>
      <c r="AE99" s="304">
        <f>'EBT - Scenario 4'!AE77</f>
        <v>0</v>
      </c>
      <c r="AF99" s="304">
        <f>'EBT - Scenario 4'!AF77</f>
        <v>0</v>
      </c>
      <c r="AG99" s="304">
        <f>'EBT - Scenario 4'!AG77</f>
        <v>0</v>
      </c>
      <c r="AH99" s="304">
        <f>'EBT - Scenario 4'!AH77</f>
        <v>0</v>
      </c>
      <c r="AI99" s="304">
        <f>'EBT - Scenario 4'!AI77</f>
        <v>0</v>
      </c>
      <c r="AJ99" s="304">
        <f>'EBT - Scenario 4'!AJ77</f>
        <v>0</v>
      </c>
      <c r="AK99" s="304">
        <f>'EBT - Scenario 4'!AK77</f>
        <v>0</v>
      </c>
      <c r="AL99" s="304">
        <f>'EBT - Scenario 4'!AL77</f>
        <v>0</v>
      </c>
    </row>
    <row r="100" spans="1:38" x14ac:dyDescent="0.35">
      <c r="A100" s="83" t="s">
        <v>369</v>
      </c>
      <c r="B100" s="207" t="s">
        <v>370</v>
      </c>
      <c r="E100" s="303">
        <f>'EBT - Scenario 4'!E28</f>
        <v>0</v>
      </c>
      <c r="F100" s="303">
        <f>'EBT - Scenario 4'!F28</f>
        <v>0</v>
      </c>
      <c r="G100" s="303">
        <f>'EBT - Scenario 4'!G28</f>
        <v>0</v>
      </c>
      <c r="H100" s="303">
        <f>'EBT - Scenario 4'!H28</f>
        <v>0</v>
      </c>
      <c r="I100" s="303">
        <f>'EBT - Scenario 4'!I28</f>
        <v>0</v>
      </c>
      <c r="J100" s="303">
        <f>'EBT - Scenario 4'!J28</f>
        <v>0</v>
      </c>
      <c r="K100" s="304">
        <f>'EBT - Scenario 4'!K28</f>
        <v>0</v>
      </c>
      <c r="L100" s="304">
        <f>'EBT - Scenario 4'!L28</f>
        <v>0</v>
      </c>
      <c r="M100" s="304">
        <f>'EBT - Scenario 4'!M28</f>
        <v>0</v>
      </c>
      <c r="N100" s="304">
        <f>'EBT - Scenario 4'!N28</f>
        <v>0</v>
      </c>
      <c r="O100" s="304">
        <f>'EBT - Scenario 4'!O28</f>
        <v>0</v>
      </c>
      <c r="P100" s="304">
        <f>'EBT - Scenario 4'!P28</f>
        <v>0</v>
      </c>
      <c r="Q100" s="304">
        <f>'EBT - Scenario 4'!Q28</f>
        <v>0</v>
      </c>
      <c r="R100" s="304">
        <f>'EBT - Scenario 4'!R28</f>
        <v>0</v>
      </c>
      <c r="S100" s="304">
        <f>'EBT - Scenario 4'!S28</f>
        <v>0</v>
      </c>
      <c r="T100" s="304">
        <f>'EBT - Scenario 4'!T28</f>
        <v>0</v>
      </c>
      <c r="U100" s="304">
        <f>'EBT - Scenario 4'!U28</f>
        <v>0</v>
      </c>
      <c r="V100" s="304">
        <f>'EBT - Scenario 4'!V28</f>
        <v>0</v>
      </c>
      <c r="W100" s="304">
        <f>'EBT - Scenario 4'!W28</f>
        <v>0</v>
      </c>
      <c r="X100" s="304">
        <f>'EBT - Scenario 4'!X28</f>
        <v>0</v>
      </c>
      <c r="Y100" s="304">
        <f>'EBT - Scenario 4'!Y28</f>
        <v>0</v>
      </c>
      <c r="Z100" s="304">
        <f>'EBT - Scenario 4'!Z28</f>
        <v>0</v>
      </c>
      <c r="AA100" s="304">
        <f>'EBT - Scenario 4'!AA28</f>
        <v>0</v>
      </c>
      <c r="AB100" s="304">
        <f>'EBT - Scenario 4'!AB28</f>
        <v>0</v>
      </c>
      <c r="AC100" s="304">
        <f>'EBT - Scenario 4'!AC28</f>
        <v>0</v>
      </c>
      <c r="AD100" s="304">
        <f>'EBT - Scenario 4'!AD28</f>
        <v>0</v>
      </c>
      <c r="AE100" s="304">
        <f>'EBT - Scenario 4'!AE28</f>
        <v>0</v>
      </c>
      <c r="AF100" s="304">
        <f>'EBT - Scenario 4'!AF28</f>
        <v>0</v>
      </c>
      <c r="AG100" s="304">
        <f>'EBT - Scenario 4'!AG28</f>
        <v>0</v>
      </c>
      <c r="AH100" s="304">
        <f>'EBT - Scenario 4'!AH28</f>
        <v>0</v>
      </c>
      <c r="AI100" s="304">
        <f>'EBT - Scenario 4'!AI28</f>
        <v>0</v>
      </c>
      <c r="AJ100" s="304">
        <f>'EBT - Scenario 4'!AJ28</f>
        <v>0</v>
      </c>
      <c r="AK100" s="304">
        <f>'EBT - Scenario 4'!AK28</f>
        <v>0</v>
      </c>
      <c r="AL100" s="304">
        <f>'EBT - Scenario 4'!AL28</f>
        <v>0</v>
      </c>
    </row>
    <row r="101" spans="1:38" x14ac:dyDescent="0.35">
      <c r="A101" s="83" t="s">
        <v>371</v>
      </c>
      <c r="B101" s="207" t="s">
        <v>372</v>
      </c>
      <c r="E101" s="303">
        <f>E99+E100</f>
        <v>0</v>
      </c>
      <c r="F101" s="303">
        <f t="shared" ref="F101:AL101" si="7">F99+F100</f>
        <v>0</v>
      </c>
      <c r="G101" s="303">
        <f t="shared" si="7"/>
        <v>0</v>
      </c>
      <c r="H101" s="303">
        <f t="shared" si="7"/>
        <v>0</v>
      </c>
      <c r="I101" s="303">
        <f t="shared" si="7"/>
        <v>0</v>
      </c>
      <c r="J101" s="303">
        <f t="shared" si="7"/>
        <v>0</v>
      </c>
      <c r="K101" s="304">
        <f>K99+K100</f>
        <v>0</v>
      </c>
      <c r="L101" s="304">
        <f t="shared" si="7"/>
        <v>0</v>
      </c>
      <c r="M101" s="304">
        <f t="shared" si="7"/>
        <v>0</v>
      </c>
      <c r="N101" s="304">
        <f t="shared" si="7"/>
        <v>0</v>
      </c>
      <c r="O101" s="304">
        <f t="shared" si="7"/>
        <v>0</v>
      </c>
      <c r="P101" s="304">
        <f t="shared" si="7"/>
        <v>0</v>
      </c>
      <c r="Q101" s="304">
        <f t="shared" si="7"/>
        <v>0</v>
      </c>
      <c r="R101" s="304">
        <f t="shared" si="7"/>
        <v>0</v>
      </c>
      <c r="S101" s="304">
        <f t="shared" si="7"/>
        <v>0</v>
      </c>
      <c r="T101" s="304">
        <f t="shared" si="7"/>
        <v>0</v>
      </c>
      <c r="U101" s="304">
        <f t="shared" si="7"/>
        <v>0</v>
      </c>
      <c r="V101" s="304">
        <f t="shared" si="7"/>
        <v>0</v>
      </c>
      <c r="W101" s="304">
        <f t="shared" si="7"/>
        <v>0</v>
      </c>
      <c r="X101" s="304">
        <f t="shared" si="7"/>
        <v>0</v>
      </c>
      <c r="Y101" s="304">
        <f t="shared" si="7"/>
        <v>0</v>
      </c>
      <c r="Z101" s="304">
        <f t="shared" si="7"/>
        <v>0</v>
      </c>
      <c r="AA101" s="304">
        <f t="shared" si="7"/>
        <v>0</v>
      </c>
      <c r="AB101" s="304">
        <f t="shared" si="7"/>
        <v>0</v>
      </c>
      <c r="AC101" s="304">
        <f t="shared" si="7"/>
        <v>0</v>
      </c>
      <c r="AD101" s="304">
        <f t="shared" si="7"/>
        <v>0</v>
      </c>
      <c r="AE101" s="304">
        <f t="shared" si="7"/>
        <v>0</v>
      </c>
      <c r="AF101" s="304">
        <f t="shared" si="7"/>
        <v>0</v>
      </c>
      <c r="AG101" s="304">
        <f t="shared" si="7"/>
        <v>0</v>
      </c>
      <c r="AH101" s="304">
        <f t="shared" si="7"/>
        <v>0</v>
      </c>
      <c r="AI101" s="304">
        <f t="shared" si="7"/>
        <v>0</v>
      </c>
      <c r="AJ101" s="304">
        <f t="shared" si="7"/>
        <v>0</v>
      </c>
      <c r="AK101" s="304">
        <f t="shared" si="7"/>
        <v>0</v>
      </c>
      <c r="AL101" s="304">
        <f t="shared" si="7"/>
        <v>0</v>
      </c>
    </row>
    <row r="102" spans="1:38" x14ac:dyDescent="0.35">
      <c r="A102" s="160" t="s">
        <v>373</v>
      </c>
      <c r="B102" s="207" t="s">
        <v>374</v>
      </c>
      <c r="E102" s="303"/>
      <c r="F102" s="303"/>
      <c r="G102" s="303"/>
      <c r="H102" s="303"/>
      <c r="I102" s="303"/>
      <c r="J102" s="303"/>
      <c r="K102" s="305">
        <v>0.16227298276857019</v>
      </c>
      <c r="L102" s="305">
        <v>0.146399706473856</v>
      </c>
      <c r="M102" s="305">
        <v>0.13959972010758401</v>
      </c>
      <c r="N102" s="305">
        <v>0.13279973374131199</v>
      </c>
      <c r="O102" s="305">
        <v>0.11394977153480798</v>
      </c>
      <c r="P102" s="305">
        <v>9.5099809328303989E-2</v>
      </c>
      <c r="Q102" s="305">
        <v>8.4099831382863977E-2</v>
      </c>
      <c r="R102" s="305">
        <v>7.3099853437423992E-2</v>
      </c>
      <c r="S102" s="305">
        <v>6.6579866509763191E-2</v>
      </c>
      <c r="T102" s="305">
        <v>6.0059879582102384E-2</v>
      </c>
      <c r="U102" s="305">
        <v>5.353989265444159E-2</v>
      </c>
      <c r="V102" s="305">
        <v>4.7019905726780796E-2</v>
      </c>
      <c r="W102" s="305">
        <v>4.0499918799120002E-2</v>
      </c>
      <c r="X102" s="305">
        <v>3.7179925455587196E-2</v>
      </c>
      <c r="Y102" s="305">
        <v>3.3859932112054396E-2</v>
      </c>
      <c r="Z102" s="305">
        <v>3.0539938768521589E-2</v>
      </c>
      <c r="AA102" s="305">
        <v>2.721994542498879E-2</v>
      </c>
      <c r="AB102" s="305">
        <v>2.3899952081455997E-2</v>
      </c>
      <c r="AC102" s="305">
        <v>1.9119961665164796E-2</v>
      </c>
      <c r="AD102" s="305">
        <v>1.4339971248873597E-2</v>
      </c>
      <c r="AE102" s="305">
        <v>9.5599808325823963E-3</v>
      </c>
      <c r="AF102" s="305">
        <v>4.7799904162911981E-3</v>
      </c>
      <c r="AG102" s="305">
        <v>0</v>
      </c>
      <c r="AH102" s="305">
        <v>0</v>
      </c>
      <c r="AI102" s="305">
        <v>0</v>
      </c>
      <c r="AJ102" s="305">
        <v>0</v>
      </c>
      <c r="AK102" s="305">
        <v>0</v>
      </c>
      <c r="AL102" s="305">
        <v>0</v>
      </c>
    </row>
    <row r="103" spans="1:38" x14ac:dyDescent="0.35">
      <c r="A103" s="83" t="s">
        <v>375</v>
      </c>
      <c r="B103" s="207" t="s">
        <v>376</v>
      </c>
      <c r="E103" s="303">
        <f>E101*E102</f>
        <v>0</v>
      </c>
      <c r="F103" s="303">
        <f t="shared" ref="F103:AL103" si="8">F101*F102</f>
        <v>0</v>
      </c>
      <c r="G103" s="303">
        <f t="shared" si="8"/>
        <v>0</v>
      </c>
      <c r="H103" s="303">
        <f t="shared" si="8"/>
        <v>0</v>
      </c>
      <c r="I103" s="303">
        <f t="shared" si="8"/>
        <v>0</v>
      </c>
      <c r="J103" s="303">
        <f t="shared" si="8"/>
        <v>0</v>
      </c>
      <c r="K103" s="304">
        <f>K101*K102</f>
        <v>0</v>
      </c>
      <c r="L103" s="304">
        <f t="shared" si="8"/>
        <v>0</v>
      </c>
      <c r="M103" s="304">
        <f t="shared" si="8"/>
        <v>0</v>
      </c>
      <c r="N103" s="304">
        <f t="shared" si="8"/>
        <v>0</v>
      </c>
      <c r="O103" s="304">
        <f t="shared" si="8"/>
        <v>0</v>
      </c>
      <c r="P103" s="304">
        <f t="shared" si="8"/>
        <v>0</v>
      </c>
      <c r="Q103" s="304">
        <f t="shared" si="8"/>
        <v>0</v>
      </c>
      <c r="R103" s="304">
        <f t="shared" si="8"/>
        <v>0</v>
      </c>
      <c r="S103" s="304">
        <f t="shared" si="8"/>
        <v>0</v>
      </c>
      <c r="T103" s="304">
        <f t="shared" si="8"/>
        <v>0</v>
      </c>
      <c r="U103" s="304">
        <f t="shared" si="8"/>
        <v>0</v>
      </c>
      <c r="V103" s="304">
        <f t="shared" si="8"/>
        <v>0</v>
      </c>
      <c r="W103" s="304">
        <f t="shared" si="8"/>
        <v>0</v>
      </c>
      <c r="X103" s="304">
        <f t="shared" si="8"/>
        <v>0</v>
      </c>
      <c r="Y103" s="304">
        <f t="shared" si="8"/>
        <v>0</v>
      </c>
      <c r="Z103" s="304">
        <f t="shared" si="8"/>
        <v>0</v>
      </c>
      <c r="AA103" s="304">
        <f t="shared" si="8"/>
        <v>0</v>
      </c>
      <c r="AB103" s="304">
        <f t="shared" si="8"/>
        <v>0</v>
      </c>
      <c r="AC103" s="304">
        <f t="shared" si="8"/>
        <v>0</v>
      </c>
      <c r="AD103" s="304">
        <f t="shared" si="8"/>
        <v>0</v>
      </c>
      <c r="AE103" s="304">
        <f t="shared" si="8"/>
        <v>0</v>
      </c>
      <c r="AF103" s="304">
        <f t="shared" si="8"/>
        <v>0</v>
      </c>
      <c r="AG103" s="304">
        <f t="shared" si="8"/>
        <v>0</v>
      </c>
      <c r="AH103" s="304">
        <f t="shared" si="8"/>
        <v>0</v>
      </c>
      <c r="AI103" s="304">
        <f t="shared" si="8"/>
        <v>0</v>
      </c>
      <c r="AJ103" s="304">
        <f t="shared" si="8"/>
        <v>0</v>
      </c>
      <c r="AK103" s="304">
        <f t="shared" si="8"/>
        <v>0</v>
      </c>
      <c r="AL103" s="304">
        <f t="shared" si="8"/>
        <v>0</v>
      </c>
    </row>
    <row r="104" spans="1:38" x14ac:dyDescent="0.35">
      <c r="A104" s="83"/>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row>
    <row r="105" spans="1:38" ht="18.5" x14ac:dyDescent="0.45">
      <c r="A105" s="83"/>
      <c r="B105" s="51" t="s">
        <v>377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row>
    <row r="106" spans="1:38" x14ac:dyDescent="0.35">
      <c r="A106" s="83"/>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row>
    <row r="107" spans="1:38" x14ac:dyDescent="0.35">
      <c r="A107" s="83" t="s">
        <v>378</v>
      </c>
      <c r="B107" s="207" t="s">
        <v>379</v>
      </c>
      <c r="E107" s="303">
        <f>E95-E103</f>
        <v>0</v>
      </c>
      <c r="F107" s="303">
        <f t="shared" ref="F107:AL107" si="9">F95-F103</f>
        <v>0</v>
      </c>
      <c r="G107" s="303">
        <f t="shared" si="9"/>
        <v>0</v>
      </c>
      <c r="H107" s="303">
        <f t="shared" si="9"/>
        <v>0</v>
      </c>
      <c r="I107" s="303">
        <f t="shared" si="9"/>
        <v>0</v>
      </c>
      <c r="J107" s="303">
        <f t="shared" si="9"/>
        <v>0</v>
      </c>
      <c r="K107" s="304">
        <f t="shared" si="9"/>
        <v>0.51458811092455214</v>
      </c>
      <c r="L107" s="304">
        <f t="shared" si="9"/>
        <v>0.53291461087207348</v>
      </c>
      <c r="M107" s="304">
        <f t="shared" si="9"/>
        <v>0.14064953993335749</v>
      </c>
      <c r="N107" s="304">
        <f t="shared" si="9"/>
        <v>0.10525344112946257</v>
      </c>
      <c r="O107" s="304">
        <f t="shared" si="9"/>
        <v>-2.043127470286224E-2</v>
      </c>
      <c r="P107" s="304">
        <f t="shared" si="9"/>
        <v>5.3458018456074091E-2</v>
      </c>
      <c r="Q107" s="304">
        <f t="shared" si="9"/>
        <v>5.2923846654371998E-2</v>
      </c>
      <c r="R107" s="304">
        <f t="shared" si="9"/>
        <v>7.578256053498586E-2</v>
      </c>
      <c r="S107" s="304">
        <f t="shared" si="9"/>
        <v>0.11123649661225637</v>
      </c>
      <c r="T107" s="304">
        <f t="shared" si="9"/>
        <v>0.10203673931827972</v>
      </c>
      <c r="U107" s="304">
        <f t="shared" si="9"/>
        <v>0.11720232440911882</v>
      </c>
      <c r="V107" s="304">
        <f t="shared" si="9"/>
        <v>0.11562881677807119</v>
      </c>
      <c r="W107" s="304">
        <f t="shared" si="9"/>
        <v>0.1055162885261849</v>
      </c>
      <c r="X107" s="304">
        <f t="shared" si="9"/>
        <v>0.1003194927025795</v>
      </c>
      <c r="Y107" s="304">
        <f t="shared" si="9"/>
        <v>8.6442269887295226E-2</v>
      </c>
      <c r="Z107" s="304">
        <f t="shared" si="9"/>
        <v>9.0704547228081592E-2</v>
      </c>
      <c r="AA107" s="304">
        <f t="shared" si="9"/>
        <v>9.612738148953992E-2</v>
      </c>
      <c r="AB107" s="304">
        <f t="shared" si="9"/>
        <v>9.8772057457256965E-2</v>
      </c>
      <c r="AC107" s="304">
        <f t="shared" si="9"/>
        <v>9.9842372364920495E-2</v>
      </c>
      <c r="AD107" s="304">
        <f t="shared" si="9"/>
        <v>0.10286154245108391</v>
      </c>
      <c r="AE107" s="304">
        <f t="shared" si="9"/>
        <v>0.11732785145189924</v>
      </c>
      <c r="AF107" s="304">
        <f t="shared" si="9"/>
        <v>0.10578185174087407</v>
      </c>
      <c r="AG107" s="304">
        <f t="shared" si="9"/>
        <v>9.5835130909499688E-2</v>
      </c>
      <c r="AH107" s="304">
        <f t="shared" si="9"/>
        <v>8.7490487454101443E-2</v>
      </c>
      <c r="AI107" s="304">
        <f t="shared" si="9"/>
        <v>9.3452491612911234E-2</v>
      </c>
      <c r="AJ107" s="304">
        <f t="shared" si="9"/>
        <v>9.8831882014542821E-2</v>
      </c>
      <c r="AK107" s="304">
        <f t="shared" si="9"/>
        <v>0.10667566717499494</v>
      </c>
      <c r="AL107" s="304">
        <f t="shared" si="9"/>
        <v>0.11142454246480764</v>
      </c>
    </row>
    <row r="108" spans="1:38" x14ac:dyDescent="0.35">
      <c r="A108" s="83"/>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row>
    <row r="109" spans="1:38" ht="22.5" customHeight="1" x14ac:dyDescent="0.45">
      <c r="A109" s="83"/>
      <c r="B109" s="51" t="s">
        <v>380</v>
      </c>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row>
    <row r="110" spans="1:38" x14ac:dyDescent="0.35">
      <c r="A110" s="83"/>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row>
    <row r="111" spans="1:38" x14ac:dyDescent="0.35">
      <c r="A111" s="83"/>
      <c r="B111" s="8"/>
      <c r="D111" s="8"/>
      <c r="E111" s="53" t="s">
        <v>200</v>
      </c>
      <c r="F111" s="53" t="s">
        <v>201</v>
      </c>
      <c r="G111" s="53" t="s">
        <v>148</v>
      </c>
      <c r="H111" s="53" t="s">
        <v>41</v>
      </c>
      <c r="I111" s="53" t="s">
        <v>42</v>
      </c>
      <c r="J111" s="53" t="s">
        <v>43</v>
      </c>
      <c r="K111" s="397" t="s">
        <v>44</v>
      </c>
      <c r="L111" s="397" t="s">
        <v>45</v>
      </c>
      <c r="M111" s="397" t="s">
        <v>46</v>
      </c>
      <c r="N111" s="397" t="s">
        <v>47</v>
      </c>
      <c r="O111" s="397" t="s">
        <v>48</v>
      </c>
      <c r="P111" s="397" t="s">
        <v>49</v>
      </c>
      <c r="Q111" s="397" t="s">
        <v>50</v>
      </c>
      <c r="R111" s="397" t="s">
        <v>51</v>
      </c>
      <c r="S111" s="397" t="s">
        <v>52</v>
      </c>
      <c r="T111" s="397" t="s">
        <v>53</v>
      </c>
      <c r="U111" s="397" t="s">
        <v>54</v>
      </c>
      <c r="V111" s="397" t="s">
        <v>55</v>
      </c>
      <c r="W111" s="397" t="s">
        <v>56</v>
      </c>
      <c r="X111" s="397" t="s">
        <v>57</v>
      </c>
      <c r="Y111" s="397" t="s">
        <v>58</v>
      </c>
      <c r="Z111" s="397" t="s">
        <v>59</v>
      </c>
      <c r="AA111" s="397" t="s">
        <v>60</v>
      </c>
      <c r="AB111" s="397" t="s">
        <v>61</v>
      </c>
      <c r="AC111" s="397" t="s">
        <v>62</v>
      </c>
      <c r="AD111" s="397" t="s">
        <v>63</v>
      </c>
      <c r="AE111" s="397" t="s">
        <v>64</v>
      </c>
      <c r="AF111" s="397" t="s">
        <v>65</v>
      </c>
      <c r="AG111" s="397" t="s">
        <v>66</v>
      </c>
      <c r="AH111" s="397" t="s">
        <v>67</v>
      </c>
      <c r="AI111" s="397" t="s">
        <v>68</v>
      </c>
      <c r="AJ111" s="397" t="s">
        <v>69</v>
      </c>
      <c r="AK111" s="397" t="s">
        <v>70</v>
      </c>
      <c r="AL111" s="397" t="s">
        <v>71</v>
      </c>
    </row>
    <row r="112" spans="1:38" x14ac:dyDescent="0.35">
      <c r="A112" s="83">
        <v>9</v>
      </c>
      <c r="B112" s="111" t="s">
        <v>381</v>
      </c>
      <c r="C112" s="101"/>
      <c r="D112" s="158"/>
      <c r="E112" s="139"/>
      <c r="F112" s="139"/>
      <c r="G112" s="139"/>
      <c r="H112" s="139"/>
      <c r="I112" s="139"/>
      <c r="J112" s="139"/>
      <c r="K112" s="398">
        <v>5.5062318003246416E-2</v>
      </c>
      <c r="L112" s="398">
        <v>7.0763647646091124E-2</v>
      </c>
      <c r="M112" s="398">
        <v>8.8779973929950753E-2</v>
      </c>
      <c r="N112" s="398">
        <v>0.10916653495947551</v>
      </c>
      <c r="O112" s="398">
        <v>0.13255064685698845</v>
      </c>
      <c r="P112" s="398">
        <v>0.15670995423474895</v>
      </c>
      <c r="Q112" s="398">
        <v>0.18319004367520275</v>
      </c>
      <c r="R112" s="398">
        <v>0.21144383578482315</v>
      </c>
      <c r="S112" s="398">
        <v>0.24057255169770633</v>
      </c>
      <c r="T112" s="398">
        <v>0.26164328143191923</v>
      </c>
      <c r="U112" s="398">
        <v>0.28004883976977429</v>
      </c>
      <c r="V112" s="398">
        <v>0.29582283336720028</v>
      </c>
      <c r="W112" s="398">
        <v>0.30912977803090536</v>
      </c>
      <c r="X112" s="398">
        <v>0.32020486709580365</v>
      </c>
      <c r="Y112" s="398">
        <v>0.32931077554927474</v>
      </c>
      <c r="Z112" s="398">
        <v>0.33670984626789957</v>
      </c>
      <c r="AA112" s="398">
        <v>0.34264807123607305</v>
      </c>
      <c r="AB112" s="398">
        <v>0.34734721297600279</v>
      </c>
      <c r="AC112" s="398">
        <v>0.35100209547218886</v>
      </c>
      <c r="AD112" s="398">
        <v>0.35378092295562019</v>
      </c>
      <c r="AE112" s="398">
        <v>0.35582720160980896</v>
      </c>
      <c r="AF112" s="398">
        <v>0.35726237455712995</v>
      </c>
      <c r="AG112" s="398">
        <v>0.35818864733196293</v>
      </c>
      <c r="AH112" s="398">
        <v>0.35869171781414844</v>
      </c>
      <c r="AI112" s="398">
        <v>0.35884327018595974</v>
      </c>
      <c r="AJ112" s="398">
        <v>0.35870317797487794</v>
      </c>
      <c r="AK112" s="398">
        <v>0.35832140887053682</v>
      </c>
      <c r="AL112" s="398">
        <v>0.35773964862278174</v>
      </c>
    </row>
    <row r="113" spans="1:38" x14ac:dyDescent="0.35">
      <c r="A113" s="83">
        <v>10</v>
      </c>
      <c r="B113" s="111" t="s">
        <v>382</v>
      </c>
      <c r="C113" s="101"/>
      <c r="D113" s="158"/>
      <c r="E113" s="139"/>
      <c r="F113" s="139"/>
      <c r="G113" s="139"/>
      <c r="H113" s="139"/>
      <c r="I113" s="139"/>
      <c r="J113" s="139"/>
      <c r="K113" s="398">
        <v>9.509017068868501E-3</v>
      </c>
      <c r="L113" s="398">
        <v>7.4583667261495226E-3</v>
      </c>
      <c r="M113" s="398">
        <v>8.970680293639231E-3</v>
      </c>
      <c r="N113" s="398">
        <v>1.0549517330027035E-2</v>
      </c>
      <c r="O113" s="398">
        <v>1.1049659206290698E-2</v>
      </c>
      <c r="P113" s="398">
        <v>1.0960372622892983E-2</v>
      </c>
      <c r="Q113" s="398">
        <v>1.1390152186521176E-2</v>
      </c>
      <c r="R113" s="398">
        <v>1.1487236795259368E-2</v>
      </c>
      <c r="S113" s="398">
        <v>1.1966102473179183E-2</v>
      </c>
      <c r="T113" s="398">
        <v>1.180064525183264E-2</v>
      </c>
      <c r="U113" s="398">
        <v>1.1317731743073505E-2</v>
      </c>
      <c r="V113" s="398">
        <v>1.0553257195508887E-2</v>
      </c>
      <c r="W113" s="398">
        <v>9.5473245025940751E-3</v>
      </c>
      <c r="X113" s="398">
        <v>9.1248455195225234E-3</v>
      </c>
      <c r="Y113" s="398">
        <v>8.5895888669997381E-3</v>
      </c>
      <c r="Z113" s="398">
        <v>7.9613112915647294E-3</v>
      </c>
      <c r="AA113" s="398">
        <v>7.2571408504185841E-3</v>
      </c>
      <c r="AB113" s="398">
        <v>6.491565750315338E-3</v>
      </c>
      <c r="AC113" s="398">
        <v>5.2739166619519646E-3</v>
      </c>
      <c r="AD113" s="398">
        <v>4.006420982206548E-3</v>
      </c>
      <c r="AE113" s="398">
        <v>2.6995846113471627E-3</v>
      </c>
      <c r="AF113" s="398">
        <v>1.3618573053288893E-3</v>
      </c>
      <c r="AG113" s="398">
        <v>0</v>
      </c>
      <c r="AH113" s="398">
        <v>0</v>
      </c>
      <c r="AI113" s="398">
        <v>0</v>
      </c>
      <c r="AJ113" s="398">
        <v>0</v>
      </c>
      <c r="AK113" s="398">
        <v>0</v>
      </c>
      <c r="AL113" s="398">
        <v>0</v>
      </c>
    </row>
    <row r="114" spans="1:38" x14ac:dyDescent="0.35">
      <c r="A114" s="83"/>
      <c r="B114" s="307"/>
      <c r="C114" s="307"/>
      <c r="D114" s="307"/>
      <c r="E114" s="307"/>
      <c r="F114" s="307"/>
      <c r="G114" s="307"/>
      <c r="H114" s="307"/>
      <c r="I114" s="307"/>
      <c r="J114" s="307"/>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row>
    <row r="115" spans="1:38" x14ac:dyDescent="0.35">
      <c r="A115" s="83">
        <v>11</v>
      </c>
      <c r="B115" s="408" t="s">
        <v>383</v>
      </c>
      <c r="C115" s="409"/>
      <c r="D115" s="410"/>
      <c r="E115" s="139"/>
      <c r="F115" s="139"/>
      <c r="G115" s="139"/>
      <c r="H115" s="139"/>
      <c r="I115" s="139"/>
      <c r="J115" s="139"/>
      <c r="K115" s="398">
        <v>8.4737214458127999E-3</v>
      </c>
      <c r="L115" s="398">
        <v>1.4694800185749243E-2</v>
      </c>
      <c r="M115" s="398">
        <v>9.7782792242111505E-2</v>
      </c>
      <c r="N115" s="398">
        <v>0.15843575762810552</v>
      </c>
      <c r="O115" s="398">
        <v>0.23789902705073168</v>
      </c>
      <c r="P115" s="398">
        <v>0.3328072592203779</v>
      </c>
      <c r="Q115" s="398">
        <v>0.43263427707008234</v>
      </c>
      <c r="R115" s="398">
        <v>0.53494159799562202</v>
      </c>
      <c r="S115" s="398">
        <v>0.66311464799992692</v>
      </c>
      <c r="T115" s="398">
        <v>0.78931124058081847</v>
      </c>
      <c r="U115" s="398">
        <v>0.99686376118084719</v>
      </c>
      <c r="V115" s="398">
        <v>1.1847326315253479</v>
      </c>
      <c r="W115" s="398">
        <v>1.3767666195350063</v>
      </c>
      <c r="X115" s="398">
        <v>1.5695455977077741</v>
      </c>
      <c r="Y115" s="398">
        <v>1.7714630071775503</v>
      </c>
      <c r="Z115" s="398">
        <v>1.9834133066669546</v>
      </c>
      <c r="AA115" s="398">
        <v>2.2064640130993971</v>
      </c>
      <c r="AB115" s="398">
        <v>2.4416994975253359</v>
      </c>
      <c r="AC115" s="398">
        <v>2.6901023395847852</v>
      </c>
      <c r="AD115" s="398">
        <v>2.9524714189249104</v>
      </c>
      <c r="AE115" s="398">
        <v>3.2293716321623842</v>
      </c>
      <c r="AF115" s="398">
        <v>3.5211087531323462</v>
      </c>
      <c r="AG115" s="398">
        <v>3.8277231789240687</v>
      </c>
      <c r="AH115" s="398">
        <v>4.1489972236881707</v>
      </c>
      <c r="AI115" s="398">
        <v>4.4844717140223889</v>
      </c>
      <c r="AJ115" s="398">
        <v>4.833468648089438</v>
      </c>
      <c r="AK115" s="398">
        <v>5.1951175104577487</v>
      </c>
      <c r="AL115" s="398">
        <v>5.5683834750795782</v>
      </c>
    </row>
    <row r="116" spans="1:38" x14ac:dyDescent="0.35">
      <c r="A116" s="83">
        <v>12</v>
      </c>
      <c r="B116" s="408" t="s">
        <v>384</v>
      </c>
      <c r="C116" s="409"/>
      <c r="D116" s="410"/>
      <c r="E116" s="139"/>
      <c r="F116" s="139"/>
      <c r="G116" s="139"/>
      <c r="H116" s="139"/>
      <c r="I116" s="139"/>
      <c r="J116" s="139"/>
      <c r="K116" s="398">
        <v>5.8455420313129301E-5</v>
      </c>
      <c r="L116" s="398">
        <v>6.1868085192124362E-5</v>
      </c>
      <c r="M116" s="398">
        <v>3.9467740860066238E-4</v>
      </c>
      <c r="N116" s="398">
        <v>6.1159754950462439E-4</v>
      </c>
      <c r="O116" s="398">
        <v>7.9218965281507348E-4</v>
      </c>
      <c r="P116" s="398">
        <v>9.298031078651633E-4</v>
      </c>
      <c r="Q116" s="398">
        <v>1.0745287826919921E-3</v>
      </c>
      <c r="R116" s="398">
        <v>1.1609042017038753E-3</v>
      </c>
      <c r="S116" s="398">
        <v>1.3175427994415786E-3</v>
      </c>
      <c r="T116" s="398">
        <v>1.4220469091358998E-3</v>
      </c>
      <c r="U116" s="398">
        <v>1.6092773324874895E-3</v>
      </c>
      <c r="V116" s="398">
        <v>1.6882806704332373E-3</v>
      </c>
      <c r="W116" s="398">
        <v>1.6985198908051804E-3</v>
      </c>
      <c r="X116" s="398">
        <v>1.7866562232446812E-3</v>
      </c>
      <c r="Y116" s="398">
        <v>1.8457292320106762E-3</v>
      </c>
      <c r="Z116" s="398">
        <v>1.8733178828181092E-3</v>
      </c>
      <c r="AA116" s="398">
        <v>1.8667388961001441E-3</v>
      </c>
      <c r="AB116" s="398">
        <v>1.8228348494317124E-3</v>
      </c>
      <c r="AC116" s="398">
        <v>1.6145883824246526E-3</v>
      </c>
      <c r="AD116" s="398">
        <v>1.335602860930721E-3</v>
      </c>
      <c r="AE116" s="398">
        <v>9.7869031834441913E-4</v>
      </c>
      <c r="AF116" s="398">
        <v>5.3615854351033582E-4</v>
      </c>
      <c r="AG116" s="398">
        <v>0</v>
      </c>
      <c r="AH116" s="398">
        <v>0</v>
      </c>
      <c r="AI116" s="398">
        <v>0</v>
      </c>
      <c r="AJ116" s="398">
        <v>0</v>
      </c>
      <c r="AK116" s="398">
        <v>0</v>
      </c>
      <c r="AL116" s="398">
        <v>0</v>
      </c>
    </row>
    <row r="117" spans="1:38" x14ac:dyDescent="0.35">
      <c r="A117" s="83"/>
    </row>
    <row r="118" spans="1:38" x14ac:dyDescent="0.35">
      <c r="A118" s="83"/>
    </row>
    <row r="119" spans="1:38" x14ac:dyDescent="0.35">
      <c r="A119" s="83"/>
    </row>
    <row r="120" spans="1:38" x14ac:dyDescent="0.35">
      <c r="A120" s="83"/>
    </row>
    <row r="121" spans="1:38" x14ac:dyDescent="0.35">
      <c r="A121" s="83"/>
    </row>
    <row r="122" spans="1:38" x14ac:dyDescent="0.35">
      <c r="A122" s="83"/>
    </row>
    <row r="123" spans="1:38" x14ac:dyDescent="0.35">
      <c r="A123" s="83"/>
    </row>
    <row r="124" spans="1:38" x14ac:dyDescent="0.35">
      <c r="A124" s="83"/>
    </row>
    <row r="125" spans="1:38" x14ac:dyDescent="0.35">
      <c r="A125" s="83"/>
    </row>
    <row r="126" spans="1:38" x14ac:dyDescent="0.35">
      <c r="A126" s="83"/>
    </row>
    <row r="127" spans="1:38" x14ac:dyDescent="0.35">
      <c r="A127" s="83"/>
    </row>
    <row r="128" spans="1:38" x14ac:dyDescent="0.35">
      <c r="A128" s="83"/>
    </row>
    <row r="129" spans="1:1" x14ac:dyDescent="0.35">
      <c r="A129" s="83"/>
    </row>
    <row r="130" spans="1:1" x14ac:dyDescent="0.35">
      <c r="A130" s="83"/>
    </row>
    <row r="131" spans="1:1" x14ac:dyDescent="0.35">
      <c r="A131" s="83"/>
    </row>
    <row r="132" spans="1:1" x14ac:dyDescent="0.35">
      <c r="A132" s="83"/>
    </row>
    <row r="133" spans="1:1" x14ac:dyDescent="0.35">
      <c r="A133" s="83"/>
    </row>
    <row r="134" spans="1:1" x14ac:dyDescent="0.35">
      <c r="A134" s="83"/>
    </row>
    <row r="135" spans="1:1" x14ac:dyDescent="0.35">
      <c r="A135" s="83"/>
    </row>
    <row r="136" spans="1:1" x14ac:dyDescent="0.35">
      <c r="A136" s="83"/>
    </row>
    <row r="137" spans="1:1" x14ac:dyDescent="0.35">
      <c r="A137" s="83"/>
    </row>
    <row r="138" spans="1:1" x14ac:dyDescent="0.35">
      <c r="A138" s="83"/>
    </row>
    <row r="139" spans="1:1" x14ac:dyDescent="0.35">
      <c r="A139" s="83"/>
    </row>
    <row r="140" spans="1:1" x14ac:dyDescent="0.35">
      <c r="A140" s="83"/>
    </row>
    <row r="141" spans="1:1" x14ac:dyDescent="0.35">
      <c r="A141" s="83"/>
    </row>
    <row r="142" spans="1:1" x14ac:dyDescent="0.35">
      <c r="A142" s="83"/>
    </row>
    <row r="143" spans="1:1" x14ac:dyDescent="0.35">
      <c r="A143" s="83"/>
    </row>
    <row r="144" spans="1:1" x14ac:dyDescent="0.35">
      <c r="A144" s="83"/>
    </row>
    <row r="145" spans="1:1" x14ac:dyDescent="0.35">
      <c r="A145" s="83"/>
    </row>
    <row r="146" spans="1:1" x14ac:dyDescent="0.35">
      <c r="A146" s="83"/>
    </row>
    <row r="147" spans="1:1" x14ac:dyDescent="0.35">
      <c r="A147" s="83"/>
    </row>
    <row r="148" spans="1:1" x14ac:dyDescent="0.35">
      <c r="A148" s="83"/>
    </row>
    <row r="149" spans="1:1" x14ac:dyDescent="0.35">
      <c r="A149" s="83"/>
    </row>
    <row r="150" spans="1:1" x14ac:dyDescent="0.35">
      <c r="A150" s="83"/>
    </row>
    <row r="151" spans="1:1" x14ac:dyDescent="0.35">
      <c r="A151" s="83"/>
    </row>
    <row r="152" spans="1:1" x14ac:dyDescent="0.35">
      <c r="A152" s="83"/>
    </row>
    <row r="153" spans="1:1" x14ac:dyDescent="0.35">
      <c r="A153" s="83"/>
    </row>
    <row r="154" spans="1:1" x14ac:dyDescent="0.35">
      <c r="A154" s="83"/>
    </row>
  </sheetData>
  <dataConsolidate/>
  <mergeCells count="2">
    <mergeCell ref="B115:D115"/>
    <mergeCell ref="B116:D116"/>
  </mergeCells>
  <printOptions horizontalCentered="1"/>
  <pageMargins left="0.25" right="0.25" top="0.75" bottom="0.75" header="0.3" footer="0.3"/>
  <pageSetup scale="19" pageOrder="overThenDown"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C7706-39F2-44D9-9226-F9B1E1E60774}">
  <sheetPr>
    <tabColor theme="9" tint="-0.249977111117893"/>
    <pageSetUpPr fitToPage="1"/>
  </sheetPr>
  <dimension ref="A1:U36"/>
  <sheetViews>
    <sheetView showGridLines="0" view="pageBreakPreview" topLeftCell="A10" zoomScaleNormal="55" zoomScaleSheetLayoutView="100" workbookViewId="0">
      <selection activeCell="B27" sqref="B27"/>
    </sheetView>
  </sheetViews>
  <sheetFormatPr defaultColWidth="10.26953125" defaultRowHeight="15.5" x14ac:dyDescent="0.35"/>
  <cols>
    <col min="1" max="1" width="10.26953125" style="160"/>
    <col min="2" max="2" width="92" style="28" customWidth="1"/>
    <col min="3" max="3" width="21.81640625" style="28" customWidth="1"/>
    <col min="4" max="5" width="11.1796875" style="28" customWidth="1"/>
    <col min="6" max="10" width="11.1796875" style="29" customWidth="1"/>
    <col min="11" max="12" width="12.453125" style="29" bestFit="1" customWidth="1"/>
    <col min="13" max="13" width="11.1796875" style="29" customWidth="1"/>
    <col min="14" max="16" width="12.453125" style="29" bestFit="1" customWidth="1"/>
    <col min="17" max="17" width="10.54296875" style="29" customWidth="1"/>
    <col min="18" max="20" width="10.54296875" style="27" customWidth="1"/>
    <col min="21" max="21" width="12.54296875" style="27" customWidth="1"/>
    <col min="22" max="133" width="8.1796875" style="27" customWidth="1"/>
    <col min="134" max="16384" width="10.26953125" style="27"/>
  </cols>
  <sheetData>
    <row r="1" spans="1:20" x14ac:dyDescent="0.35">
      <c r="B1" s="8" t="s">
        <v>7</v>
      </c>
      <c r="P1" s="27"/>
      <c r="Q1" s="27"/>
    </row>
    <row r="2" spans="1:20" x14ac:dyDescent="0.35">
      <c r="B2" s="8" t="s">
        <v>8</v>
      </c>
      <c r="P2" s="27"/>
      <c r="Q2" s="27"/>
    </row>
    <row r="3" spans="1:20" s="30" customFormat="1" x14ac:dyDescent="0.35">
      <c r="A3" s="160"/>
      <c r="B3" s="12" t="s">
        <v>9</v>
      </c>
      <c r="C3" s="32"/>
      <c r="D3" s="32"/>
      <c r="E3" s="32"/>
    </row>
    <row r="4" spans="1:20" s="30" customFormat="1" x14ac:dyDescent="0.35">
      <c r="A4" s="160"/>
      <c r="B4" s="33" t="s">
        <v>385</v>
      </c>
      <c r="C4" s="34"/>
      <c r="D4" s="34"/>
      <c r="E4" s="34"/>
    </row>
    <row r="5" spans="1:20" s="30" customFormat="1" x14ac:dyDescent="0.35">
      <c r="A5" s="160"/>
      <c r="B5" s="14" t="s">
        <v>386</v>
      </c>
      <c r="C5" s="34"/>
      <c r="D5" s="34"/>
      <c r="E5" s="34"/>
    </row>
    <row r="6" spans="1:20" s="30" customFormat="1" x14ac:dyDescent="0.35">
      <c r="A6" s="160"/>
      <c r="B6" s="34"/>
      <c r="C6" s="404"/>
      <c r="D6" s="34"/>
      <c r="E6" s="34"/>
    </row>
    <row r="7" spans="1:20" s="30" customFormat="1" ht="15.75" customHeight="1" x14ac:dyDescent="0.35">
      <c r="A7" s="160"/>
      <c r="B7" s="35" t="s">
        <v>415</v>
      </c>
      <c r="C7" s="404"/>
      <c r="D7" s="28"/>
      <c r="E7" s="28"/>
      <c r="F7" s="37"/>
      <c r="I7" s="38"/>
      <c r="J7" s="38"/>
      <c r="K7" s="38"/>
      <c r="L7" s="38"/>
      <c r="M7" s="38"/>
      <c r="N7" s="38"/>
      <c r="O7" s="38"/>
      <c r="P7" s="38"/>
      <c r="Q7" s="38"/>
    </row>
    <row r="8" spans="1:20" s="30" customFormat="1" x14ac:dyDescent="0.35">
      <c r="A8" s="160"/>
      <c r="B8" s="8"/>
      <c r="C8" s="36" t="s">
        <v>387</v>
      </c>
      <c r="D8" s="12" t="s">
        <v>209</v>
      </c>
      <c r="E8" s="8"/>
      <c r="F8" s="39"/>
      <c r="G8" s="39"/>
      <c r="H8" s="39"/>
      <c r="I8" s="39"/>
      <c r="J8" s="45"/>
      <c r="K8" s="44"/>
      <c r="L8" s="44"/>
      <c r="M8" s="44"/>
      <c r="N8" s="44"/>
      <c r="O8" s="44"/>
      <c r="P8" s="44"/>
      <c r="Q8" s="44"/>
      <c r="R8" s="45"/>
      <c r="S8" s="45"/>
      <c r="T8" s="45"/>
    </row>
    <row r="9" spans="1:20" s="30" customFormat="1" x14ac:dyDescent="0.35">
      <c r="A9" s="160"/>
      <c r="B9" s="28"/>
      <c r="C9" s="36" t="s">
        <v>388</v>
      </c>
      <c r="D9" s="420" t="s">
        <v>389</v>
      </c>
      <c r="E9" s="420"/>
      <c r="F9" s="421"/>
      <c r="G9" s="421"/>
      <c r="H9" s="31"/>
      <c r="I9" s="422" t="s">
        <v>390</v>
      </c>
      <c r="J9" s="422"/>
      <c r="K9" s="422"/>
      <c r="L9" s="422"/>
      <c r="M9" s="308"/>
      <c r="N9" s="423" t="s">
        <v>391</v>
      </c>
      <c r="O9" s="424"/>
      <c r="P9" s="424"/>
      <c r="Q9" s="44"/>
      <c r="R9" s="422" t="s">
        <v>392</v>
      </c>
      <c r="S9" s="425"/>
      <c r="T9" s="425"/>
    </row>
    <row r="10" spans="1:20" s="50" customFormat="1" ht="18.5" x14ac:dyDescent="0.45">
      <c r="A10" s="161"/>
      <c r="B10" s="51" t="s">
        <v>393</v>
      </c>
      <c r="C10" s="52"/>
      <c r="D10" s="53" t="s">
        <v>200</v>
      </c>
      <c r="E10" s="53" t="s">
        <v>201</v>
      </c>
      <c r="F10" s="53">
        <v>2019</v>
      </c>
      <c r="G10" s="309" t="s">
        <v>41</v>
      </c>
      <c r="H10" s="310"/>
      <c r="I10" s="82" t="s">
        <v>42</v>
      </c>
      <c r="J10" s="53" t="s">
        <v>43</v>
      </c>
      <c r="K10" s="53" t="s">
        <v>44</v>
      </c>
      <c r="L10" s="309" t="s">
        <v>45</v>
      </c>
      <c r="M10" s="310"/>
      <c r="N10" s="82" t="s">
        <v>46</v>
      </c>
      <c r="O10" s="53" t="s">
        <v>47</v>
      </c>
      <c r="P10" s="309" t="s">
        <v>48</v>
      </c>
      <c r="Q10" s="310"/>
      <c r="R10" s="82" t="s">
        <v>49</v>
      </c>
      <c r="S10" s="53" t="s">
        <v>50</v>
      </c>
      <c r="T10" s="53" t="s">
        <v>51</v>
      </c>
    </row>
    <row r="11" spans="1:20" ht="15" customHeight="1" x14ac:dyDescent="0.35">
      <c r="A11" s="31">
        <v>1</v>
      </c>
      <c r="B11" s="8" t="s">
        <v>394</v>
      </c>
      <c r="C11" s="36"/>
      <c r="D11" s="311">
        <f>'EBT - Scenario 4'!E26</f>
        <v>0</v>
      </c>
      <c r="E11" s="311">
        <f>'EBT - Scenario 4'!F26</f>
        <v>0</v>
      </c>
      <c r="F11" s="311">
        <f>'EBT - Scenario 4'!G26</f>
        <v>0</v>
      </c>
      <c r="G11" s="311">
        <f>'EBT - Scenario 4'!H26</f>
        <v>0</v>
      </c>
      <c r="H11" s="312"/>
      <c r="I11" s="311">
        <f>'EBT - Scenario 4'!I26</f>
        <v>0</v>
      </c>
      <c r="J11" s="311">
        <f>'EBT - Scenario 4'!J26</f>
        <v>0</v>
      </c>
      <c r="K11" s="311">
        <f>'EBT - Scenario 4'!K26</f>
        <v>1029196.8006774902</v>
      </c>
      <c r="L11" s="311">
        <f>'EBT - Scenario 4'!L26</f>
        <v>1034932.6626116321</v>
      </c>
      <c r="M11" s="312"/>
      <c r="N11" s="313">
        <f>'EBT - Scenario 4'!M26</f>
        <v>1126064.3299694436</v>
      </c>
      <c r="O11" s="313">
        <f>'EBT - Scenario 4'!N26</f>
        <v>1138462.679162225</v>
      </c>
      <c r="P11" s="313">
        <f>'EBT - Scenario 4'!O26</f>
        <v>1153458.0790516052</v>
      </c>
      <c r="Q11" s="314"/>
      <c r="R11" s="313">
        <f>'EBT - Scenario 4'!P26</f>
        <v>1172008.6171048917</v>
      </c>
      <c r="S11" s="313">
        <f>'EBT - Scenario 4'!Q26</f>
        <v>1192179.0823158487</v>
      </c>
      <c r="T11" s="313">
        <f>'EBT - Scenario 4'!R26</f>
        <v>1214954.0790703094</v>
      </c>
    </row>
    <row r="12" spans="1:20" ht="15" customHeight="1" x14ac:dyDescent="0.35">
      <c r="A12" s="31">
        <v>2</v>
      </c>
      <c r="B12" s="8" t="s">
        <v>395</v>
      </c>
      <c r="C12" s="8"/>
      <c r="D12" s="102">
        <v>0</v>
      </c>
      <c r="E12" s="102">
        <v>0</v>
      </c>
      <c r="F12" s="88">
        <v>0</v>
      </c>
      <c r="G12" s="315">
        <v>0</v>
      </c>
      <c r="H12" s="312"/>
      <c r="I12" s="58">
        <v>0</v>
      </c>
      <c r="J12" s="88">
        <v>0</v>
      </c>
      <c r="K12" s="88">
        <v>0</v>
      </c>
      <c r="L12" s="315">
        <v>0</v>
      </c>
      <c r="M12" s="312"/>
      <c r="N12" s="58">
        <v>0</v>
      </c>
      <c r="O12" s="88">
        <v>0</v>
      </c>
      <c r="P12" s="315">
        <v>0</v>
      </c>
      <c r="Q12" s="314"/>
      <c r="R12" s="316">
        <v>0</v>
      </c>
      <c r="S12" s="88">
        <v>0</v>
      </c>
      <c r="T12" s="88">
        <v>0</v>
      </c>
    </row>
    <row r="13" spans="1:20" x14ac:dyDescent="0.35">
      <c r="A13" s="31">
        <v>3</v>
      </c>
      <c r="B13" s="8" t="s">
        <v>396</v>
      </c>
      <c r="C13" s="8"/>
      <c r="D13" s="317">
        <v>0.27</v>
      </c>
      <c r="E13" s="317">
        <v>0.28999999999999998</v>
      </c>
      <c r="F13" s="318">
        <v>0.31</v>
      </c>
      <c r="G13" s="319">
        <v>0.33</v>
      </c>
      <c r="H13" s="320"/>
      <c r="I13" s="321">
        <v>0.35749999999999998</v>
      </c>
      <c r="J13" s="318">
        <v>0.38500000000000001</v>
      </c>
      <c r="K13" s="318">
        <v>0.41249999999999998</v>
      </c>
      <c r="L13" s="319">
        <v>0.44</v>
      </c>
      <c r="M13" s="320"/>
      <c r="N13" s="321">
        <v>0.46</v>
      </c>
      <c r="O13" s="318">
        <v>0.5</v>
      </c>
      <c r="P13" s="319">
        <v>0.52</v>
      </c>
      <c r="Q13" s="320"/>
      <c r="R13" s="321">
        <v>0.54669999999999996</v>
      </c>
      <c r="S13" s="318">
        <v>0.57330000000000003</v>
      </c>
      <c r="T13" s="318">
        <v>0.6</v>
      </c>
    </row>
    <row r="14" spans="1:20" x14ac:dyDescent="0.35">
      <c r="A14" s="31">
        <v>4</v>
      </c>
      <c r="B14" s="8" t="s">
        <v>397</v>
      </c>
      <c r="C14" s="8"/>
      <c r="D14" s="426">
        <f>((D11-D12)*D13)+((E11-E12)*E13)+((F11-F12)*F13)+((G11-G12)*G13)</f>
        <v>0</v>
      </c>
      <c r="E14" s="427"/>
      <c r="F14" s="427"/>
      <c r="G14" s="427"/>
      <c r="H14" s="322"/>
      <c r="I14" s="416">
        <f>((I11-I12)*I13)+((J11-J12)*J13)+((K11-K12)*K13)+((L11-L12)*L13)</f>
        <v>879914.05182858277</v>
      </c>
      <c r="J14" s="417"/>
      <c r="K14" s="417"/>
      <c r="L14" s="418"/>
      <c r="M14" s="322"/>
      <c r="N14" s="428">
        <f>(((N11-N12)*N13)+((O11-O12)*O13)+((P11-P12)*P13))</f>
        <v>1687019.1324738911</v>
      </c>
      <c r="O14" s="429"/>
      <c r="P14" s="429"/>
      <c r="Q14" s="322"/>
      <c r="R14" s="429">
        <f>(((R11-R12)*R13)+((S11-S12)*S13)+((T11-T12)*T13))</f>
        <v>2053185.8263051058</v>
      </c>
      <c r="S14" s="429"/>
      <c r="T14" s="430"/>
    </row>
    <row r="15" spans="1:20" x14ac:dyDescent="0.35">
      <c r="A15" s="31"/>
      <c r="B15" s="8"/>
      <c r="C15" s="8"/>
      <c r="D15" s="323"/>
      <c r="E15" s="324"/>
      <c r="F15" s="74"/>
      <c r="G15" s="74"/>
      <c r="H15" s="325"/>
      <c r="I15" s="74"/>
      <c r="J15" s="74"/>
      <c r="K15" s="74"/>
      <c r="L15" s="74"/>
      <c r="M15" s="325"/>
      <c r="N15" s="74"/>
      <c r="O15" s="74"/>
      <c r="P15" s="74"/>
      <c r="Q15" s="325"/>
      <c r="R15" s="74"/>
      <c r="S15" s="74"/>
      <c r="T15" s="326"/>
    </row>
    <row r="16" spans="1:20" ht="16" thickBot="1" x14ac:dyDescent="0.4">
      <c r="A16" s="31"/>
      <c r="B16" s="327" t="s">
        <v>398</v>
      </c>
      <c r="C16" s="8"/>
      <c r="D16" s="328"/>
      <c r="E16" s="329"/>
      <c r="F16" s="325"/>
      <c r="G16" s="325"/>
      <c r="H16" s="330"/>
      <c r="I16" s="325"/>
      <c r="J16" s="325"/>
      <c r="K16" s="325"/>
      <c r="L16" s="325"/>
      <c r="M16" s="325"/>
      <c r="N16" s="325"/>
      <c r="O16" s="325"/>
      <c r="P16" s="325"/>
      <c r="Q16" s="325"/>
      <c r="R16" s="325"/>
      <c r="S16" s="325"/>
      <c r="T16" s="331"/>
    </row>
    <row r="17" spans="1:21" ht="32.25" customHeight="1" thickBot="1" x14ac:dyDescent="0.4">
      <c r="A17" s="31">
        <v>5</v>
      </c>
      <c r="B17" s="8" t="s">
        <v>399</v>
      </c>
      <c r="C17" s="332">
        <v>0</v>
      </c>
      <c r="D17" s="333"/>
      <c r="E17" s="333"/>
      <c r="F17" s="330"/>
      <c r="G17" s="334"/>
      <c r="H17" s="335">
        <f>C17+SUM(D22:G22)</f>
        <v>0</v>
      </c>
      <c r="I17" s="336"/>
      <c r="J17" s="330"/>
      <c r="K17" s="330"/>
      <c r="L17" s="330"/>
      <c r="M17" s="335">
        <f>H17+SUM(I22:L22)</f>
        <v>0</v>
      </c>
      <c r="N17" s="330"/>
      <c r="O17" s="330"/>
      <c r="P17" s="330"/>
      <c r="Q17" s="335">
        <f>M17+SUM(N22:P22)</f>
        <v>0</v>
      </c>
      <c r="R17" s="330"/>
      <c r="S17" s="330"/>
      <c r="T17" s="334"/>
      <c r="U17" s="335">
        <f>Q17+SUM(R22:T22)</f>
        <v>0</v>
      </c>
    </row>
    <row r="18" spans="1:21" x14ac:dyDescent="0.35">
      <c r="A18" s="31">
        <v>6</v>
      </c>
      <c r="B18" s="8" t="s">
        <v>400</v>
      </c>
      <c r="C18" s="8"/>
      <c r="D18" s="337">
        <f>'EBT - Scenario 4'!E75+'EBT - Scenario 4'!E118+'EBT - Scenario 4'!E122</f>
        <v>0</v>
      </c>
      <c r="E18" s="337">
        <f>'EBT - Scenario 4'!F75+'EBT - Scenario 4'!F118+'EBT - Scenario 4'!F122</f>
        <v>0</v>
      </c>
      <c r="F18" s="337">
        <f>'EBT - Scenario 4'!G75+'EBT - Scenario 4'!G118+'EBT - Scenario 4'!G122</f>
        <v>0</v>
      </c>
      <c r="G18" s="337">
        <f>'EBT - Scenario 4'!H75+'EBT - Scenario 4'!H118+'EBT - Scenario 4'!H122</f>
        <v>0</v>
      </c>
      <c r="H18" s="338"/>
      <c r="I18" s="339">
        <f>'EBT - Scenario 4'!I75+'EBT - Scenario 4'!I118+'EBT - Scenario 4'!I122</f>
        <v>0</v>
      </c>
      <c r="J18" s="339">
        <f>'EBT - Scenario 4'!J75+'EBT - Scenario 4'!J118+'EBT - Scenario 4'!J122</f>
        <v>0</v>
      </c>
      <c r="K18" s="339">
        <f>'EBT - Scenario 4'!K75+'EBT - Scenario 4'!K118+'EBT - Scenario 4'!K122</f>
        <v>180386.53745502234</v>
      </c>
      <c r="L18" s="339">
        <f>'EBT - Scenario 4'!L75+'EBT - Scenario 4'!L118+'EBT - Scenario 4'!L122</f>
        <v>173039.95687514544</v>
      </c>
      <c r="M18" s="322"/>
      <c r="N18" s="311">
        <f>'EBT - Scenario 4'!M75+'EBT - Scenario 4'!M118+'EBT - Scenario 4'!M122</f>
        <v>954299.35440421104</v>
      </c>
      <c r="O18" s="311">
        <f>'EBT - Scenario 4'!N75+'EBT - Scenario 4'!N118+'EBT - Scenario 4'!N122</f>
        <v>953998.13538789749</v>
      </c>
      <c r="P18" s="311">
        <f>'EBT - Scenario 4'!O75+'EBT - Scenario 4'!O118+'EBT - Scenario 4'!O122</f>
        <v>1330179.4108077884</v>
      </c>
      <c r="Q18" s="322"/>
      <c r="R18" s="311">
        <f>'EBT - Scenario 4'!P75+'EBT - Scenario 4'!P118+'EBT - Scenario 4'!P122</f>
        <v>1294557.4366897345</v>
      </c>
      <c r="S18" s="311">
        <f>'EBT - Scenario 4'!Q75+'EBT - Scenario 4'!Q118+'EBT - Scenario 4'!Q122</f>
        <v>1317559.2404678464</v>
      </c>
      <c r="T18" s="311">
        <f>'EBT - Scenario 4'!R75+'EBT - Scenario 4'!R118+'EBT - Scenario 4'!R122</f>
        <v>1285953.067496419</v>
      </c>
    </row>
    <row r="19" spans="1:21" x14ac:dyDescent="0.35">
      <c r="A19" s="31" t="s">
        <v>401</v>
      </c>
      <c r="B19" s="8" t="s">
        <v>402</v>
      </c>
      <c r="C19" s="8"/>
      <c r="D19" s="340"/>
      <c r="E19" s="340"/>
      <c r="F19" s="340"/>
      <c r="G19" s="340"/>
      <c r="H19" s="322"/>
      <c r="I19" s="340"/>
      <c r="J19" s="340"/>
      <c r="K19" s="340">
        <f>K18</f>
        <v>180386.53745502234</v>
      </c>
      <c r="L19" s="340">
        <f>L18</f>
        <v>173039.95687514544</v>
      </c>
      <c r="M19" s="322"/>
      <c r="N19" s="340">
        <f>N18</f>
        <v>954299.35440421104</v>
      </c>
      <c r="O19" s="340">
        <f t="shared" ref="O19:P19" si="0">O18</f>
        <v>953998.13538789749</v>
      </c>
      <c r="P19" s="340">
        <f t="shared" si="0"/>
        <v>1330179.4108077884</v>
      </c>
      <c r="Q19" s="322"/>
      <c r="R19" s="340">
        <f>R18</f>
        <v>1294557.4366897345</v>
      </c>
      <c r="S19" s="340">
        <f t="shared" ref="S19:T19" si="1">S18</f>
        <v>1317559.2404678464</v>
      </c>
      <c r="T19" s="340">
        <f t="shared" si="1"/>
        <v>1285953.067496419</v>
      </c>
    </row>
    <row r="20" spans="1:21" x14ac:dyDescent="0.35">
      <c r="A20" s="31">
        <v>7</v>
      </c>
      <c r="B20" s="8" t="s">
        <v>403</v>
      </c>
      <c r="C20" s="8"/>
      <c r="D20" s="340"/>
      <c r="E20" s="340"/>
      <c r="F20" s="340"/>
      <c r="G20" s="340"/>
      <c r="H20" s="322"/>
      <c r="I20" s="340"/>
      <c r="J20" s="340"/>
      <c r="K20" s="340">
        <v>80000</v>
      </c>
      <c r="L20" s="340">
        <v>260000</v>
      </c>
      <c r="M20" s="322"/>
      <c r="N20" s="340">
        <v>70000</v>
      </c>
      <c r="O20" s="340">
        <v>70000</v>
      </c>
      <c r="P20" s="340">
        <v>70000</v>
      </c>
      <c r="Q20" s="322"/>
      <c r="R20" s="340">
        <v>70000</v>
      </c>
      <c r="S20" s="340">
        <v>70000</v>
      </c>
      <c r="T20" s="340">
        <v>70000</v>
      </c>
    </row>
    <row r="21" spans="1:21" x14ac:dyDescent="0.35">
      <c r="A21" s="31" t="s">
        <v>404</v>
      </c>
      <c r="B21" s="8" t="s">
        <v>405</v>
      </c>
      <c r="C21" s="8"/>
      <c r="D21" s="340"/>
      <c r="E21" s="340"/>
      <c r="F21" s="340"/>
      <c r="G21" s="340"/>
      <c r="H21" s="322"/>
      <c r="I21" s="340"/>
      <c r="J21" s="340"/>
      <c r="K21" s="340">
        <f>K20</f>
        <v>80000</v>
      </c>
      <c r="L21" s="340">
        <f>L20</f>
        <v>260000</v>
      </c>
      <c r="M21" s="322"/>
      <c r="N21" s="340">
        <f>N20</f>
        <v>70000</v>
      </c>
      <c r="O21" s="340">
        <f t="shared" ref="O21:T21" si="2">O20</f>
        <v>70000</v>
      </c>
      <c r="P21" s="340">
        <f t="shared" si="2"/>
        <v>70000</v>
      </c>
      <c r="Q21" s="322"/>
      <c r="R21" s="340">
        <f t="shared" si="2"/>
        <v>70000</v>
      </c>
      <c r="S21" s="340">
        <f t="shared" si="2"/>
        <v>70000</v>
      </c>
      <c r="T21" s="340">
        <f t="shared" si="2"/>
        <v>70000</v>
      </c>
    </row>
    <row r="22" spans="1:21" x14ac:dyDescent="0.35">
      <c r="A22" s="31">
        <v>8</v>
      </c>
      <c r="B22" s="8" t="s">
        <v>406</v>
      </c>
      <c r="C22" s="8"/>
      <c r="D22" s="339">
        <f>D20-D21+D18-D19</f>
        <v>0</v>
      </c>
      <c r="E22" s="339">
        <f t="shared" ref="E22:T22" si="3">E20-E21+E18-E19</f>
        <v>0</v>
      </c>
      <c r="F22" s="339">
        <f t="shared" si="3"/>
        <v>0</v>
      </c>
      <c r="G22" s="339">
        <f t="shared" si="3"/>
        <v>0</v>
      </c>
      <c r="H22" s="322"/>
      <c r="I22" s="339">
        <f t="shared" si="3"/>
        <v>0</v>
      </c>
      <c r="J22" s="339">
        <f t="shared" si="3"/>
        <v>0</v>
      </c>
      <c r="K22" s="339">
        <f t="shared" si="3"/>
        <v>0</v>
      </c>
      <c r="L22" s="339">
        <f t="shared" si="3"/>
        <v>0</v>
      </c>
      <c r="M22" s="322"/>
      <c r="N22" s="339">
        <f t="shared" si="3"/>
        <v>0</v>
      </c>
      <c r="O22" s="339">
        <f t="shared" si="3"/>
        <v>0</v>
      </c>
      <c r="P22" s="339">
        <f t="shared" si="3"/>
        <v>0</v>
      </c>
      <c r="Q22" s="322"/>
      <c r="R22" s="339">
        <f t="shared" si="3"/>
        <v>0</v>
      </c>
      <c r="S22" s="339">
        <f t="shared" si="3"/>
        <v>0</v>
      </c>
      <c r="T22" s="339">
        <f t="shared" si="3"/>
        <v>0</v>
      </c>
    </row>
    <row r="23" spans="1:21" x14ac:dyDescent="0.35">
      <c r="A23" s="31"/>
      <c r="B23" s="8"/>
      <c r="C23" s="8"/>
      <c r="D23" s="323"/>
      <c r="E23" s="324"/>
      <c r="F23" s="74"/>
      <c r="G23" s="74"/>
      <c r="H23" s="325"/>
      <c r="I23" s="74"/>
      <c r="J23" s="74"/>
      <c r="K23" s="74"/>
      <c r="L23" s="74"/>
      <c r="M23" s="325"/>
      <c r="N23" s="74"/>
      <c r="O23" s="74"/>
      <c r="P23" s="74"/>
      <c r="Q23" s="325"/>
      <c r="R23" s="74"/>
      <c r="S23" s="74"/>
      <c r="T23" s="326"/>
    </row>
    <row r="24" spans="1:21" ht="16" thickBot="1" x14ac:dyDescent="0.4">
      <c r="A24" s="31"/>
      <c r="B24" s="327" t="s">
        <v>407</v>
      </c>
      <c r="C24" s="8"/>
      <c r="D24" s="328"/>
      <c r="E24" s="329"/>
      <c r="F24" s="325"/>
      <c r="G24" s="325"/>
      <c r="H24" s="330"/>
      <c r="I24" s="325"/>
      <c r="J24" s="325"/>
      <c r="K24" s="325"/>
      <c r="L24" s="325"/>
      <c r="M24" s="325"/>
      <c r="N24" s="325"/>
      <c r="O24" s="325"/>
      <c r="P24" s="325"/>
      <c r="Q24" s="325"/>
      <c r="R24" s="325"/>
      <c r="S24" s="325"/>
      <c r="T24" s="331"/>
    </row>
    <row r="25" spans="1:21" ht="16" thickBot="1" x14ac:dyDescent="0.4">
      <c r="A25" s="31">
        <v>9</v>
      </c>
      <c r="B25" s="8" t="s">
        <v>399</v>
      </c>
      <c r="C25" s="332">
        <v>0</v>
      </c>
      <c r="D25" s="333"/>
      <c r="E25" s="333"/>
      <c r="F25" s="330"/>
      <c r="G25" s="334"/>
      <c r="H25" s="335">
        <f>C25+SUM(D28:G28)</f>
        <v>0</v>
      </c>
      <c r="I25" s="336"/>
      <c r="J25" s="330"/>
      <c r="K25" s="330"/>
      <c r="L25" s="330"/>
      <c r="M25" s="335">
        <f>H25+SUM(I28:L28)</f>
        <v>0</v>
      </c>
      <c r="N25" s="330"/>
      <c r="O25" s="330"/>
      <c r="P25" s="330"/>
      <c r="Q25" s="335">
        <f>M25+SUM(N28:P28)</f>
        <v>0</v>
      </c>
      <c r="R25" s="330"/>
      <c r="S25" s="330"/>
      <c r="T25" s="334"/>
      <c r="U25" s="335">
        <f>Q25+SUM(R28:T28)</f>
        <v>0</v>
      </c>
    </row>
    <row r="26" spans="1:21" x14ac:dyDescent="0.35">
      <c r="A26" s="31">
        <v>10</v>
      </c>
      <c r="B26" s="8" t="s">
        <v>408</v>
      </c>
      <c r="C26" s="8"/>
      <c r="D26" s="341"/>
      <c r="E26" s="341"/>
      <c r="F26" s="342"/>
      <c r="G26" s="343"/>
      <c r="H26" s="338"/>
      <c r="I26" s="344"/>
      <c r="J26" s="342"/>
      <c r="K26" s="400">
        <v>30000</v>
      </c>
      <c r="L26" s="401">
        <v>35000</v>
      </c>
      <c r="M26" s="322"/>
      <c r="N26" s="132"/>
      <c r="O26" s="250"/>
      <c r="P26" s="345"/>
      <c r="Q26" s="322"/>
      <c r="R26" s="132"/>
      <c r="S26" s="250"/>
      <c r="T26" s="250"/>
    </row>
    <row r="27" spans="1:21" x14ac:dyDescent="0.35">
      <c r="A27" s="31">
        <v>11</v>
      </c>
      <c r="B27" s="8" t="s">
        <v>409</v>
      </c>
      <c r="C27" s="8"/>
      <c r="D27" s="341">
        <f>D26</f>
        <v>0</v>
      </c>
      <c r="E27" s="341">
        <f t="shared" ref="E27:L27" si="4">E26</f>
        <v>0</v>
      </c>
      <c r="F27" s="341">
        <f t="shared" si="4"/>
        <v>0</v>
      </c>
      <c r="G27" s="341">
        <f t="shared" si="4"/>
        <v>0</v>
      </c>
      <c r="H27" s="322"/>
      <c r="I27" s="341">
        <f t="shared" si="4"/>
        <v>0</v>
      </c>
      <c r="J27" s="341">
        <f t="shared" si="4"/>
        <v>0</v>
      </c>
      <c r="K27" s="402">
        <f t="shared" si="4"/>
        <v>30000</v>
      </c>
      <c r="L27" s="402">
        <f t="shared" si="4"/>
        <v>35000</v>
      </c>
      <c r="M27" s="322"/>
      <c r="N27" s="346">
        <f>N26</f>
        <v>0</v>
      </c>
      <c r="O27" s="346">
        <f t="shared" ref="O27:P27" si="5">O26</f>
        <v>0</v>
      </c>
      <c r="P27" s="346">
        <f t="shared" si="5"/>
        <v>0</v>
      </c>
      <c r="Q27" s="322"/>
      <c r="R27" s="341">
        <v>0</v>
      </c>
      <c r="S27" s="341">
        <v>0</v>
      </c>
      <c r="T27" s="341">
        <v>0</v>
      </c>
    </row>
    <row r="28" spans="1:21" x14ac:dyDescent="0.35">
      <c r="A28" s="31">
        <v>12</v>
      </c>
      <c r="B28" s="8" t="s">
        <v>410</v>
      </c>
      <c r="C28" s="8"/>
      <c r="D28" s="339">
        <f>D26-D27</f>
        <v>0</v>
      </c>
      <c r="E28" s="339">
        <f t="shared" ref="E28:L28" si="6">E26-E27</f>
        <v>0</v>
      </c>
      <c r="F28" s="339">
        <f t="shared" si="6"/>
        <v>0</v>
      </c>
      <c r="G28" s="339">
        <f t="shared" si="6"/>
        <v>0</v>
      </c>
      <c r="H28" s="325"/>
      <c r="I28" s="339">
        <f t="shared" si="6"/>
        <v>0</v>
      </c>
      <c r="J28" s="339">
        <f t="shared" si="6"/>
        <v>0</v>
      </c>
      <c r="K28" s="403">
        <f t="shared" si="6"/>
        <v>0</v>
      </c>
      <c r="L28" s="403">
        <f t="shared" si="6"/>
        <v>0</v>
      </c>
      <c r="M28" s="325"/>
      <c r="N28" s="339">
        <f>N26-N27</f>
        <v>0</v>
      </c>
      <c r="O28" s="339">
        <f>O26-O27</f>
        <v>0</v>
      </c>
      <c r="P28" s="339">
        <f t="shared" ref="P28" si="7">P26-P27</f>
        <v>0</v>
      </c>
      <c r="Q28" s="325"/>
      <c r="R28" s="339">
        <f t="shared" ref="R28:T28" si="8">R26-R27</f>
        <v>0</v>
      </c>
      <c r="S28" s="339">
        <f t="shared" si="8"/>
        <v>0</v>
      </c>
      <c r="T28" s="339">
        <f t="shared" si="8"/>
        <v>0</v>
      </c>
    </row>
    <row r="29" spans="1:21" x14ac:dyDescent="0.35">
      <c r="A29" s="31"/>
      <c r="B29" s="8"/>
      <c r="C29" s="8"/>
      <c r="D29" s="347"/>
      <c r="E29" s="348"/>
      <c r="F29" s="183"/>
      <c r="G29" s="183"/>
      <c r="H29" s="325"/>
      <c r="I29" s="183"/>
      <c r="J29" s="183"/>
      <c r="K29" s="183"/>
      <c r="L29" s="183"/>
      <c r="M29" s="325"/>
      <c r="N29" s="183"/>
      <c r="O29" s="183"/>
      <c r="P29" s="183"/>
      <c r="Q29" s="325"/>
      <c r="R29" s="183"/>
      <c r="S29" s="183"/>
      <c r="T29" s="349"/>
    </row>
    <row r="30" spans="1:21" x14ac:dyDescent="0.35">
      <c r="A30" s="31">
        <v>13</v>
      </c>
      <c r="B30" s="8" t="s">
        <v>411</v>
      </c>
      <c r="C30" s="8"/>
      <c r="D30" s="411">
        <f>SUM(D19:G19)+SUM(D21:G21)+SUM(D27:G27)</f>
        <v>0</v>
      </c>
      <c r="E30" s="412"/>
      <c r="F30" s="412"/>
      <c r="G30" s="412"/>
      <c r="H30" s="322"/>
      <c r="I30" s="411">
        <f>SUM(I19:L19)+SUM(I21:L21)+SUM(I27:L27)</f>
        <v>758426.49433016777</v>
      </c>
      <c r="J30" s="412"/>
      <c r="K30" s="412"/>
      <c r="L30" s="412"/>
      <c r="M30" s="322"/>
      <c r="N30" s="413">
        <f>SUM(N19:P19)+SUM(N21:P21)+SUM(N27:P27)</f>
        <v>3448476.9005998969</v>
      </c>
      <c r="O30" s="413"/>
      <c r="P30" s="413"/>
      <c r="Q30" s="322"/>
      <c r="R30" s="413">
        <f>SUM(R19:T19)+SUM(R21:T21)+SUM(R27:T27)</f>
        <v>4108069.7446539998</v>
      </c>
      <c r="S30" s="413"/>
      <c r="T30" s="413"/>
    </row>
    <row r="31" spans="1:21" x14ac:dyDescent="0.35">
      <c r="A31" s="31"/>
      <c r="B31" s="8"/>
      <c r="C31" s="8"/>
      <c r="D31" s="347"/>
      <c r="E31" s="348"/>
      <c r="F31" s="183"/>
      <c r="G31" s="183"/>
      <c r="H31" s="325"/>
      <c r="I31" s="183"/>
      <c r="J31" s="183"/>
      <c r="K31" s="183"/>
      <c r="L31" s="183"/>
      <c r="M31" s="325"/>
      <c r="N31" s="183"/>
      <c r="O31" s="183"/>
      <c r="P31" s="183"/>
      <c r="Q31" s="325"/>
      <c r="R31" s="183"/>
      <c r="S31" s="183"/>
      <c r="T31" s="349"/>
    </row>
    <row r="32" spans="1:21" x14ac:dyDescent="0.35">
      <c r="A32" s="31">
        <v>14</v>
      </c>
      <c r="B32" s="8" t="s">
        <v>412</v>
      </c>
      <c r="C32" s="8"/>
      <c r="D32" s="414">
        <f>D30-D14</f>
        <v>0</v>
      </c>
      <c r="E32" s="415"/>
      <c r="F32" s="415"/>
      <c r="G32" s="415"/>
      <c r="H32" s="322"/>
      <c r="I32" s="416">
        <f>I30-I14</f>
        <v>-121487.557498415</v>
      </c>
      <c r="J32" s="417"/>
      <c r="K32" s="417"/>
      <c r="L32" s="418"/>
      <c r="M32" s="322"/>
      <c r="N32" s="419">
        <f>N30-N14</f>
        <v>1761457.7681260058</v>
      </c>
      <c r="O32" s="419"/>
      <c r="P32" s="419"/>
      <c r="Q32" s="322"/>
      <c r="R32" s="416">
        <f>R30-R14</f>
        <v>2054883.918348894</v>
      </c>
      <c r="S32" s="417"/>
      <c r="T32" s="418"/>
    </row>
    <row r="33" spans="1:20" x14ac:dyDescent="0.35">
      <c r="A33" s="181"/>
      <c r="B33" s="71"/>
      <c r="C33" s="182"/>
      <c r="D33" s="182"/>
      <c r="E33" s="182"/>
      <c r="F33" s="183"/>
      <c r="G33" s="183"/>
      <c r="H33" s="330"/>
      <c r="I33" s="183"/>
      <c r="J33" s="183"/>
      <c r="K33" s="183"/>
      <c r="L33" s="183"/>
      <c r="M33" s="330"/>
      <c r="N33" s="183"/>
      <c r="O33" s="183"/>
      <c r="P33" s="350"/>
      <c r="Q33" s="351"/>
      <c r="R33" s="350"/>
      <c r="S33" s="350"/>
      <c r="T33" s="352"/>
    </row>
    <row r="34" spans="1:20" s="28" customFormat="1" x14ac:dyDescent="0.35">
      <c r="A34" s="83"/>
      <c r="F34" s="29"/>
      <c r="G34" s="29"/>
      <c r="H34" s="29"/>
      <c r="I34" s="29"/>
      <c r="J34" s="29"/>
      <c r="K34" s="29"/>
      <c r="L34" s="29"/>
      <c r="M34" s="29"/>
      <c r="N34" s="29"/>
      <c r="O34" s="29"/>
      <c r="P34" s="29"/>
      <c r="Q34" s="29"/>
      <c r="R34" s="27"/>
      <c r="S34" s="27"/>
      <c r="T34" s="27"/>
    </row>
    <row r="35" spans="1:20" s="28" customFormat="1" x14ac:dyDescent="0.35">
      <c r="A35" s="83"/>
      <c r="F35" s="29"/>
      <c r="G35" s="29"/>
      <c r="H35" s="29"/>
      <c r="I35" s="29"/>
      <c r="J35" s="29"/>
      <c r="K35" s="29"/>
      <c r="L35" s="29"/>
      <c r="M35" s="29"/>
      <c r="N35" s="29"/>
      <c r="O35" s="29"/>
      <c r="P35" s="29"/>
      <c r="Q35" s="29"/>
      <c r="R35" s="27"/>
      <c r="S35" s="27"/>
      <c r="T35" s="27"/>
    </row>
    <row r="36" spans="1:20" s="28" customFormat="1" x14ac:dyDescent="0.35">
      <c r="A36" s="83"/>
      <c r="F36" s="29"/>
      <c r="G36" s="29"/>
      <c r="H36" s="29"/>
      <c r="I36" s="29"/>
      <c r="J36" s="29"/>
      <c r="K36" s="29"/>
      <c r="L36" s="29"/>
      <c r="M36" s="29"/>
      <c r="N36" s="29"/>
      <c r="O36" s="29"/>
      <c r="P36" s="29"/>
      <c r="Q36" s="29"/>
      <c r="R36" s="27"/>
      <c r="S36" s="27"/>
      <c r="T36" s="27"/>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0" pageOrder="overThenDown"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7280-0EBB-4AE3-A954-B7827DF84BFA}">
  <sheetPr>
    <tabColor theme="9" tint="-0.499984740745262"/>
    <pageSetUpPr fitToPage="1"/>
  </sheetPr>
  <dimension ref="A1:AL109"/>
  <sheetViews>
    <sheetView showGridLines="0" view="pageBreakPreview" zoomScaleNormal="100" zoomScaleSheetLayoutView="100" workbookViewId="0">
      <selection activeCell="C99" sqref="C7:C99"/>
    </sheetView>
  </sheetViews>
  <sheetFormatPr defaultColWidth="10.26953125" defaultRowHeight="15.5" x14ac:dyDescent="0.35"/>
  <cols>
    <col min="1" max="1" width="10.26953125" style="27"/>
    <col min="2" max="2" width="74" style="28" customWidth="1"/>
    <col min="3" max="3" width="30" style="28" bestFit="1" customWidth="1"/>
    <col min="4" max="4" width="21.1796875" style="28" customWidth="1"/>
    <col min="5" max="6" width="11.1796875" style="28" customWidth="1"/>
    <col min="7" max="14" width="11.1796875" style="29" customWidth="1"/>
    <col min="15" max="15" width="10.54296875" style="29" customWidth="1"/>
    <col min="16" max="38" width="10.54296875" style="27" customWidth="1"/>
    <col min="39" max="128" width="8.1796875" style="27" customWidth="1"/>
    <col min="129" max="16384" width="10.26953125" style="27"/>
  </cols>
  <sheetData>
    <row r="1" spans="1:38" x14ac:dyDescent="0.35">
      <c r="B1" s="8" t="s">
        <v>7</v>
      </c>
      <c r="C1" s="8"/>
      <c r="O1" s="27"/>
    </row>
    <row r="2" spans="1:38" x14ac:dyDescent="0.35">
      <c r="B2" s="8" t="s">
        <v>8</v>
      </c>
      <c r="C2" s="8"/>
      <c r="O2" s="27"/>
    </row>
    <row r="3" spans="1:38" s="30" customFormat="1" x14ac:dyDescent="0.35">
      <c r="B3" s="12" t="s">
        <v>9</v>
      </c>
      <c r="C3" s="31"/>
      <c r="D3" s="32"/>
      <c r="E3" s="32"/>
      <c r="F3" s="32"/>
    </row>
    <row r="4" spans="1:38" s="30" customFormat="1" x14ac:dyDescent="0.35">
      <c r="B4" s="33" t="s">
        <v>34</v>
      </c>
      <c r="C4" s="31"/>
      <c r="D4" s="34"/>
      <c r="E4" s="34"/>
      <c r="F4" s="34"/>
    </row>
    <row r="5" spans="1:38" s="30" customFormat="1" x14ac:dyDescent="0.35">
      <c r="B5" s="14" t="s">
        <v>35</v>
      </c>
      <c r="C5" s="31"/>
      <c r="D5" s="34"/>
      <c r="E5" s="34"/>
      <c r="F5" s="34"/>
    </row>
    <row r="6" spans="1:38" s="30" customFormat="1" x14ac:dyDescent="0.35">
      <c r="B6" s="35"/>
      <c r="C6" s="404"/>
      <c r="D6" s="34"/>
      <c r="E6" s="34"/>
      <c r="F6" s="34"/>
    </row>
    <row r="7" spans="1:38" s="30" customFormat="1" ht="39" customHeight="1" x14ac:dyDescent="0.35">
      <c r="B7" s="36" t="s">
        <v>416</v>
      </c>
      <c r="C7" s="404"/>
      <c r="D7" s="28"/>
      <c r="E7" s="28"/>
      <c r="F7" s="28"/>
      <c r="G7" s="37"/>
      <c r="I7" s="38"/>
      <c r="J7" s="38"/>
      <c r="K7" s="38"/>
      <c r="L7" s="38"/>
      <c r="M7" s="38"/>
      <c r="N7" s="38"/>
      <c r="O7" s="38"/>
    </row>
    <row r="8" spans="1:38" s="30" customFormat="1" x14ac:dyDescent="0.35">
      <c r="C8" s="404"/>
      <c r="D8" s="8"/>
      <c r="E8" s="8"/>
      <c r="F8" s="8"/>
      <c r="G8" s="39"/>
      <c r="H8" s="40" t="s">
        <v>37</v>
      </c>
      <c r="I8" s="41"/>
      <c r="J8" s="42"/>
      <c r="K8" s="43"/>
      <c r="L8" s="43"/>
      <c r="M8" s="44"/>
      <c r="N8" s="44"/>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B9" s="28"/>
      <c r="C9" s="28"/>
      <c r="D9" s="8"/>
      <c r="E9" s="8"/>
      <c r="F9" s="46" t="s">
        <v>38</v>
      </c>
      <c r="H9" s="47" t="s">
        <v>39</v>
      </c>
      <c r="I9" s="48"/>
      <c r="K9" s="44"/>
      <c r="L9" s="44"/>
      <c r="M9" s="44"/>
      <c r="N9" s="44"/>
      <c r="O9" s="44"/>
      <c r="P9" s="45"/>
      <c r="Q9" s="45"/>
      <c r="R9" s="45"/>
      <c r="S9" s="49"/>
      <c r="T9" s="49"/>
      <c r="U9" s="49"/>
      <c r="V9" s="49"/>
      <c r="W9" s="49"/>
      <c r="X9" s="49"/>
      <c r="Y9" s="49"/>
      <c r="Z9" s="49"/>
      <c r="AA9" s="49"/>
      <c r="AB9" s="49"/>
      <c r="AC9" s="49"/>
      <c r="AD9" s="49"/>
      <c r="AE9" s="49"/>
      <c r="AF9" s="49"/>
      <c r="AG9" s="49"/>
      <c r="AH9" s="49"/>
      <c r="AI9" s="49"/>
      <c r="AJ9" s="49"/>
      <c r="AK9" s="49"/>
      <c r="AL9" s="49"/>
    </row>
    <row r="10" spans="1:38" s="50" customFormat="1" ht="18.5" x14ac:dyDescent="0.45">
      <c r="B10" s="51" t="s">
        <v>40</v>
      </c>
      <c r="C10" s="52"/>
      <c r="D10" s="52"/>
      <c r="E10" s="53">
        <v>2017</v>
      </c>
      <c r="F10" s="53">
        <v>2018</v>
      </c>
      <c r="G10" s="53">
        <v>2019</v>
      </c>
      <c r="H10" s="53" t="s">
        <v>41</v>
      </c>
      <c r="I10" s="53" t="s">
        <v>42</v>
      </c>
      <c r="J10" s="53" t="s">
        <v>43</v>
      </c>
      <c r="K10" s="53" t="s">
        <v>44</v>
      </c>
      <c r="L10" s="53" t="s">
        <v>45</v>
      </c>
      <c r="M10" s="53" t="s">
        <v>46</v>
      </c>
      <c r="N10" s="53" t="s">
        <v>47</v>
      </c>
      <c r="O10" s="53" t="s">
        <v>48</v>
      </c>
      <c r="P10" s="53" t="s">
        <v>49</v>
      </c>
      <c r="Q10" s="53" t="s">
        <v>50</v>
      </c>
      <c r="R10" s="53" t="s">
        <v>51</v>
      </c>
      <c r="S10" s="53"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x14ac:dyDescent="0.35">
      <c r="A11" s="31">
        <v>1</v>
      </c>
      <c r="B11" s="8" t="s">
        <v>72</v>
      </c>
      <c r="C11" s="8"/>
      <c r="D11" s="55"/>
      <c r="E11" s="56"/>
      <c r="F11" s="56"/>
      <c r="G11" s="56"/>
      <c r="H11" s="56"/>
      <c r="I11" s="56"/>
      <c r="J11" s="56"/>
      <c r="K11" s="58">
        <v>325.7050015115974</v>
      </c>
      <c r="L11" s="58">
        <v>330.30797285367134</v>
      </c>
      <c r="M11" s="58">
        <v>343.44156367628148</v>
      </c>
      <c r="N11" s="58">
        <v>346.94477372570122</v>
      </c>
      <c r="O11" s="58">
        <v>351.80690725377895</v>
      </c>
      <c r="P11" s="58">
        <v>355.76369522521031</v>
      </c>
      <c r="Q11" s="58">
        <v>356.21113358028458</v>
      </c>
      <c r="R11" s="58">
        <v>362.72029383192353</v>
      </c>
      <c r="S11" s="58">
        <v>364.23376342152903</v>
      </c>
      <c r="T11" s="58">
        <v>369.0894361721335</v>
      </c>
      <c r="U11" s="58">
        <v>372.39169156666878</v>
      </c>
      <c r="V11" s="58">
        <v>375.81894164186042</v>
      </c>
      <c r="W11" s="58">
        <v>378.14748455729034</v>
      </c>
      <c r="X11" s="58">
        <v>380.38304755492169</v>
      </c>
      <c r="Y11" s="58">
        <v>382.53753413632353</v>
      </c>
      <c r="Z11" s="58">
        <v>384.48525466695224</v>
      </c>
      <c r="AA11" s="58">
        <v>386.40038864176972</v>
      </c>
      <c r="AB11" s="58">
        <v>388.20975191046284</v>
      </c>
      <c r="AC11" s="58">
        <v>390.01260361873881</v>
      </c>
      <c r="AD11" s="58">
        <v>391.87544990778702</v>
      </c>
      <c r="AE11" s="58">
        <v>393.74761042828044</v>
      </c>
      <c r="AF11" s="58">
        <v>395.62913175137635</v>
      </c>
      <c r="AG11" s="58">
        <v>397.52006068108773</v>
      </c>
      <c r="AH11" s="58">
        <v>399.42044425544765</v>
      </c>
      <c r="AI11" s="58">
        <v>398.07157211001658</v>
      </c>
      <c r="AJ11" s="58">
        <v>399.99100702970946</v>
      </c>
      <c r="AK11" s="58">
        <v>399.47629848067845</v>
      </c>
      <c r="AL11" s="58">
        <v>401.41497573544126</v>
      </c>
    </row>
    <row r="12" spans="1:38" x14ac:dyDescent="0.35">
      <c r="A12" s="31">
        <v>2</v>
      </c>
      <c r="B12" s="8" t="s">
        <v>73</v>
      </c>
      <c r="C12" s="8"/>
      <c r="D12" s="55"/>
      <c r="E12" s="56"/>
      <c r="F12" s="56"/>
      <c r="G12" s="56"/>
      <c r="H12" s="56"/>
      <c r="I12" s="56"/>
      <c r="J12" s="56"/>
      <c r="K12" s="58">
        <v>29.673804838009001</v>
      </c>
      <c r="L12" s="58">
        <v>32.121209558508802</v>
      </c>
      <c r="M12" s="58">
        <v>34.318400377871299</v>
      </c>
      <c r="N12" s="58">
        <v>36.648517332212997</v>
      </c>
      <c r="O12" s="58">
        <v>39.0802836838917</v>
      </c>
      <c r="P12" s="58">
        <v>41.613699432907502</v>
      </c>
      <c r="Q12" s="58">
        <v>44.233126210439302</v>
      </c>
      <c r="R12" s="58">
        <v>46.954202385308101</v>
      </c>
      <c r="S12" s="58">
        <v>49.776927957513898</v>
      </c>
      <c r="T12" s="58">
        <v>52.6778453738252</v>
      </c>
      <c r="U12" s="58">
        <v>55.641316265420897</v>
      </c>
      <c r="V12" s="58">
        <v>58.651702263479699</v>
      </c>
      <c r="W12" s="58">
        <v>61.6855458147703</v>
      </c>
      <c r="X12" s="58">
        <v>64.7817964590933</v>
      </c>
      <c r="Y12" s="58">
        <v>67.931653457162497</v>
      </c>
      <c r="Z12" s="58">
        <v>71.131249771659</v>
      </c>
      <c r="AA12" s="58">
        <v>74.376652477136204</v>
      </c>
      <c r="AB12" s="58">
        <v>77.663881287705806</v>
      </c>
      <c r="AC12" s="58">
        <v>80.988926459535705</v>
      </c>
      <c r="AD12" s="58">
        <v>84.347765970833805</v>
      </c>
      <c r="AE12" s="58">
        <v>87.736381896593898</v>
      </c>
      <c r="AF12" s="58">
        <v>91.1507759095919</v>
      </c>
      <c r="AG12" s="58">
        <v>94.586983852783007</v>
      </c>
      <c r="AH12" s="58">
        <v>98.041089341238504</v>
      </c>
      <c r="AI12" s="58">
        <v>101.50923636397999</v>
      </c>
      <c r="AJ12" s="58">
        <v>104.98764086742899</v>
      </c>
      <c r="AK12" s="58">
        <v>108.472601312645</v>
      </c>
      <c r="AL12" s="58">
        <v>111.96050820806001</v>
      </c>
    </row>
    <row r="13" spans="1:38" x14ac:dyDescent="0.35">
      <c r="A13" s="31" t="s">
        <v>74</v>
      </c>
      <c r="B13" s="8" t="s">
        <v>75</v>
      </c>
      <c r="C13" s="8"/>
      <c r="D13" s="55"/>
      <c r="E13" s="56"/>
      <c r="F13" s="56"/>
      <c r="G13" s="56"/>
      <c r="H13" s="56"/>
      <c r="I13" s="56"/>
      <c r="J13" s="56"/>
      <c r="K13" s="58">
        <v>20.3501714569536</v>
      </c>
      <c r="L13" s="58">
        <v>8.3593617911742406</v>
      </c>
      <c r="M13" s="58">
        <v>17.940208289401099</v>
      </c>
      <c r="N13" s="58">
        <v>11.623348950232099</v>
      </c>
      <c r="O13" s="58">
        <v>11.2274614348932</v>
      </c>
      <c r="P13" s="58">
        <v>28.240088430463601</v>
      </c>
      <c r="Q13" s="58">
        <v>3.83766080265183</v>
      </c>
      <c r="R13" s="58">
        <v>12.155120524775</v>
      </c>
      <c r="S13" s="58">
        <v>15.7066701735975</v>
      </c>
      <c r="T13" s="58">
        <v>15.063627857578799</v>
      </c>
      <c r="U13" s="58">
        <v>37.005594935151997</v>
      </c>
      <c r="V13" s="58">
        <v>39.625367079470202</v>
      </c>
      <c r="W13" s="58">
        <v>39.886872377508602</v>
      </c>
      <c r="X13" s="58">
        <v>41.888958160614699</v>
      </c>
      <c r="Y13" s="58">
        <v>43.925706679735399</v>
      </c>
      <c r="Z13" s="58">
        <v>45.994617445947902</v>
      </c>
      <c r="AA13" s="58">
        <v>48.093147365999201</v>
      </c>
      <c r="AB13" s="58">
        <v>50.218722722608298</v>
      </c>
      <c r="AC13" s="58">
        <v>52.368750750510998</v>
      </c>
      <c r="AD13" s="58">
        <v>54.540630745315198</v>
      </c>
      <c r="AE13" s="58">
        <v>56.731764651677103</v>
      </c>
      <c r="AF13" s="58">
        <v>58.939567086495998</v>
      </c>
      <c r="AG13" s="58">
        <v>61.161474761662099</v>
      </c>
      <c r="AH13" s="58">
        <v>63.3949552792891</v>
      </c>
      <c r="AI13" s="58">
        <v>8.7352911005819003</v>
      </c>
      <c r="AJ13" s="58">
        <v>9.0346222451316205</v>
      </c>
      <c r="AK13" s="58">
        <v>0</v>
      </c>
      <c r="AL13" s="58">
        <v>0</v>
      </c>
    </row>
    <row r="14" spans="1:38" x14ac:dyDescent="0.35">
      <c r="A14" s="31">
        <v>3</v>
      </c>
      <c r="B14" s="8" t="s">
        <v>76</v>
      </c>
      <c r="C14" s="8"/>
      <c r="D14" s="55"/>
      <c r="E14" s="56"/>
      <c r="F14" s="56"/>
      <c r="G14" s="56"/>
      <c r="H14" s="56"/>
      <c r="I14" s="56"/>
      <c r="J14" s="56"/>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row>
    <row r="15" spans="1:38" x14ac:dyDescent="0.35">
      <c r="A15" s="31">
        <v>4</v>
      </c>
      <c r="B15" s="8" t="s">
        <v>77</v>
      </c>
      <c r="C15" s="8"/>
      <c r="D15" s="55"/>
      <c r="E15" s="56"/>
      <c r="F15" s="56"/>
      <c r="G15" s="56"/>
      <c r="H15" s="56"/>
      <c r="I15" s="56"/>
      <c r="J15" s="56"/>
      <c r="K15" s="58">
        <v>3.582066666666671</v>
      </c>
      <c r="L15" s="58">
        <v>5.0579616176948923</v>
      </c>
      <c r="M15" s="58">
        <v>6.1175939119885294</v>
      </c>
      <c r="N15" s="58">
        <v>7.8256508760545103</v>
      </c>
      <c r="O15" s="58">
        <v>6.9643147253306203</v>
      </c>
      <c r="P15" s="58">
        <v>10.473393598234001</v>
      </c>
      <c r="Q15" s="58">
        <v>14.730936427133891</v>
      </c>
      <c r="R15" s="58">
        <v>16.139726770031452</v>
      </c>
      <c r="S15" s="58">
        <v>18.316123025397719</v>
      </c>
      <c r="T15" s="58">
        <v>19.676541084645859</v>
      </c>
      <c r="U15" s="58">
        <v>28.695026218290998</v>
      </c>
      <c r="V15" s="58">
        <v>30.9832816894912</v>
      </c>
      <c r="W15" s="58">
        <v>31.180246836032502</v>
      </c>
      <c r="X15" s="58">
        <v>32.461566687395397</v>
      </c>
      <c r="Y15" s="58">
        <v>33.5515354739969</v>
      </c>
      <c r="Z15" s="58">
        <v>34.474602760124199</v>
      </c>
      <c r="AA15" s="58">
        <v>35.253977451317397</v>
      </c>
      <c r="AB15" s="58">
        <v>35.910762052071398</v>
      </c>
      <c r="AC15" s="58">
        <v>36.463614957431403</v>
      </c>
      <c r="AD15" s="58">
        <v>36.928727817535304</v>
      </c>
      <c r="AE15" s="58">
        <v>37.319974428385898</v>
      </c>
      <c r="AF15" s="58">
        <v>37.6491403596373</v>
      </c>
      <c r="AG15" s="58">
        <v>37.926179159823697</v>
      </c>
      <c r="AH15" s="58">
        <v>38.159464890198805</v>
      </c>
      <c r="AI15" s="58">
        <v>31.616564809307899</v>
      </c>
      <c r="AJ15" s="58">
        <v>31.7560682556195</v>
      </c>
      <c r="AK15" s="58">
        <v>30.793135069325899</v>
      </c>
      <c r="AL15" s="58">
        <v>30.890039501284999</v>
      </c>
    </row>
    <row r="16" spans="1:38" x14ac:dyDescent="0.35">
      <c r="A16" s="31">
        <v>5</v>
      </c>
      <c r="B16" s="8" t="s">
        <v>78</v>
      </c>
      <c r="C16" s="8"/>
      <c r="D16" s="55"/>
      <c r="E16" s="59"/>
      <c r="F16" s="59"/>
      <c r="G16" s="59"/>
      <c r="H16" s="59"/>
      <c r="I16" s="59"/>
      <c r="J16" s="59"/>
      <c r="K16" s="58">
        <v>5.705001511597426</v>
      </c>
      <c r="L16" s="58">
        <v>7.675872853671363</v>
      </c>
      <c r="M16" s="58">
        <v>8.17736367628153</v>
      </c>
      <c r="N16" s="58">
        <v>9.0484737257012924</v>
      </c>
      <c r="O16" s="58">
        <v>11.278507253778985</v>
      </c>
      <c r="P16" s="58">
        <v>12.603195225210357</v>
      </c>
      <c r="Q16" s="58">
        <v>10.418533580284652</v>
      </c>
      <c r="R16" s="58">
        <v>14.295593831923544</v>
      </c>
      <c r="S16" s="58">
        <v>13.176963421529079</v>
      </c>
      <c r="T16" s="58">
        <v>15.400536172133499</v>
      </c>
      <c r="U16" s="58">
        <v>16.070691566668785</v>
      </c>
      <c r="V16" s="58">
        <v>16.865841641860442</v>
      </c>
      <c r="W16" s="58">
        <v>16.562284557290351</v>
      </c>
      <c r="X16" s="58">
        <v>16.989921554921743</v>
      </c>
      <c r="Y16" s="58">
        <v>17.327442506323624</v>
      </c>
      <c r="Z16" s="58">
        <v>17.449112578802364</v>
      </c>
      <c r="AA16" s="58">
        <v>17.529065843179147</v>
      </c>
      <c r="AB16" s="58">
        <v>17.494072497879383</v>
      </c>
      <c r="AC16" s="58">
        <v>17.443345809092417</v>
      </c>
      <c r="AD16" s="58">
        <v>17.443345809092417</v>
      </c>
      <c r="AE16" s="58">
        <v>17.443345809092417</v>
      </c>
      <c r="AF16" s="58">
        <v>17.443345809092417</v>
      </c>
      <c r="AG16" s="58">
        <v>17.443345809092417</v>
      </c>
      <c r="AH16" s="58">
        <v>17.443345809092417</v>
      </c>
      <c r="AI16" s="58">
        <v>14.184588171429597</v>
      </c>
      <c r="AJ16" s="58">
        <v>14.184588171429597</v>
      </c>
      <c r="AK16" s="58">
        <v>11.740847528107206</v>
      </c>
      <c r="AL16" s="58">
        <v>11.740847528107206</v>
      </c>
    </row>
    <row r="17" spans="1:38" x14ac:dyDescent="0.35">
      <c r="A17" s="31">
        <v>6</v>
      </c>
      <c r="B17" s="8" t="s">
        <v>79</v>
      </c>
      <c r="C17" s="60"/>
      <c r="D17" s="61"/>
      <c r="E17" s="56"/>
      <c r="F17" s="56"/>
      <c r="G17" s="56"/>
      <c r="H17" s="56"/>
      <c r="I17" s="56"/>
      <c r="J17" s="56"/>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row>
    <row r="18" spans="1:38" x14ac:dyDescent="0.35">
      <c r="A18" s="31">
        <v>7</v>
      </c>
      <c r="B18" s="36" t="s">
        <v>80</v>
      </c>
      <c r="C18" s="62"/>
      <c r="D18" s="63"/>
      <c r="E18" s="64"/>
      <c r="F18" s="64"/>
      <c r="G18" s="64"/>
      <c r="H18" s="64"/>
      <c r="I18" s="64"/>
      <c r="J18" s="64"/>
      <c r="K18" s="65">
        <f>K11-K16-K17</f>
        <v>320</v>
      </c>
      <c r="L18" s="65">
        <f t="shared" ref="L18:AL18" si="0">L11-L16-L17</f>
        <v>322.63209999999998</v>
      </c>
      <c r="M18" s="65">
        <f t="shared" si="0"/>
        <v>335.26419999999996</v>
      </c>
      <c r="N18" s="65">
        <f t="shared" si="0"/>
        <v>337.89629999999994</v>
      </c>
      <c r="O18" s="65">
        <f t="shared" si="0"/>
        <v>340.52839999999998</v>
      </c>
      <c r="P18" s="65">
        <f t="shared" si="0"/>
        <v>343.16049999999996</v>
      </c>
      <c r="Q18" s="65">
        <f t="shared" si="0"/>
        <v>345.79259999999994</v>
      </c>
      <c r="R18" s="65">
        <f t="shared" si="0"/>
        <v>348.42469999999997</v>
      </c>
      <c r="S18" s="65">
        <f t="shared" si="0"/>
        <v>351.05679999999995</v>
      </c>
      <c r="T18" s="65">
        <f t="shared" si="0"/>
        <v>353.68889999999999</v>
      </c>
      <c r="U18" s="65">
        <f t="shared" si="0"/>
        <v>356.32100000000003</v>
      </c>
      <c r="V18" s="65">
        <f t="shared" si="0"/>
        <v>358.95309999999995</v>
      </c>
      <c r="W18" s="65">
        <f t="shared" si="0"/>
        <v>361.58519999999999</v>
      </c>
      <c r="X18" s="65">
        <f t="shared" si="0"/>
        <v>363.39312599999994</v>
      </c>
      <c r="Y18" s="65">
        <f t="shared" si="0"/>
        <v>365.21009162999991</v>
      </c>
      <c r="Z18" s="65">
        <f t="shared" si="0"/>
        <v>367.03614208814986</v>
      </c>
      <c r="AA18" s="65">
        <f t="shared" si="0"/>
        <v>368.8713227985906</v>
      </c>
      <c r="AB18" s="65">
        <f t="shared" si="0"/>
        <v>370.71567941258348</v>
      </c>
      <c r="AC18" s="65">
        <f t="shared" si="0"/>
        <v>372.56925780964639</v>
      </c>
      <c r="AD18" s="65">
        <f t="shared" si="0"/>
        <v>374.43210409869459</v>
      </c>
      <c r="AE18" s="65">
        <f t="shared" si="0"/>
        <v>376.30426461918802</v>
      </c>
      <c r="AF18" s="65">
        <f t="shared" si="0"/>
        <v>378.18578594228393</v>
      </c>
      <c r="AG18" s="65">
        <f t="shared" si="0"/>
        <v>380.07671487199531</v>
      </c>
      <c r="AH18" s="65">
        <f t="shared" si="0"/>
        <v>381.97709844635523</v>
      </c>
      <c r="AI18" s="65">
        <f t="shared" si="0"/>
        <v>383.88698393858698</v>
      </c>
      <c r="AJ18" s="65">
        <f t="shared" si="0"/>
        <v>385.80641885827987</v>
      </c>
      <c r="AK18" s="65">
        <f t="shared" si="0"/>
        <v>387.73545095257123</v>
      </c>
      <c r="AL18" s="65">
        <f t="shared" si="0"/>
        <v>389.67412820733404</v>
      </c>
    </row>
    <row r="19" spans="1:38" x14ac:dyDescent="0.35">
      <c r="A19" s="31">
        <v>8</v>
      </c>
      <c r="B19" s="8" t="s">
        <v>81</v>
      </c>
      <c r="C19" s="8"/>
      <c r="D19" s="55"/>
      <c r="E19" s="56"/>
      <c r="F19" s="56"/>
      <c r="G19" s="56"/>
      <c r="H19" s="56"/>
      <c r="I19" s="56"/>
      <c r="J19" s="56"/>
      <c r="K19" s="58">
        <v>48</v>
      </c>
      <c r="L19" s="58">
        <v>48.394814999999994</v>
      </c>
      <c r="M19" s="58">
        <v>58.671234999999989</v>
      </c>
      <c r="N19" s="58">
        <v>59.131852499999987</v>
      </c>
      <c r="O19" s="58">
        <v>59.592469999999992</v>
      </c>
      <c r="P19" s="58">
        <v>60.05308749999999</v>
      </c>
      <c r="Q19" s="58">
        <v>60.513704999999987</v>
      </c>
      <c r="R19" s="58">
        <v>60.974322499999992</v>
      </c>
      <c r="S19" s="58">
        <v>61.43493999999999</v>
      </c>
      <c r="T19" s="58">
        <v>61.895557499999995</v>
      </c>
      <c r="U19" s="58">
        <v>62.356175</v>
      </c>
      <c r="V19" s="58">
        <v>62.816792499999984</v>
      </c>
      <c r="W19" s="58">
        <v>63.277409999999996</v>
      </c>
      <c r="X19" s="58">
        <v>63.593797049999985</v>
      </c>
      <c r="Y19" s="58">
        <v>63.911766035249983</v>
      </c>
      <c r="Z19" s="58">
        <v>64.231324865426217</v>
      </c>
      <c r="AA19" s="58">
        <v>64.552481489753347</v>
      </c>
      <c r="AB19" s="58">
        <v>64.875243897202111</v>
      </c>
      <c r="AC19" s="58">
        <v>65.199620116688109</v>
      </c>
      <c r="AD19" s="58">
        <v>65.525618217271557</v>
      </c>
      <c r="AE19" s="58">
        <v>65.853246308357896</v>
      </c>
      <c r="AF19" s="58">
        <v>66.18251253989969</v>
      </c>
      <c r="AG19" s="58">
        <v>66.513425102599172</v>
      </c>
      <c r="AH19" s="58">
        <v>66.845992228112166</v>
      </c>
      <c r="AI19" s="58">
        <v>67.180222189252717</v>
      </c>
      <c r="AJ19" s="58">
        <v>67.51612330019897</v>
      </c>
      <c r="AK19" s="58">
        <v>67.853703916699956</v>
      </c>
      <c r="AL19" s="58">
        <v>68.192972436283455</v>
      </c>
    </row>
    <row r="20" spans="1:38" x14ac:dyDescent="0.35">
      <c r="A20" s="31">
        <v>9</v>
      </c>
      <c r="B20" s="8" t="s">
        <v>82</v>
      </c>
      <c r="C20" s="8"/>
      <c r="D20" s="55"/>
      <c r="E20" s="66"/>
      <c r="F20" s="66"/>
      <c r="G20" s="66"/>
      <c r="H20" s="66"/>
      <c r="I20" s="66"/>
      <c r="J20" s="66"/>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row>
    <row r="21" spans="1:38" x14ac:dyDescent="0.35">
      <c r="A21" s="31">
        <v>10</v>
      </c>
      <c r="B21" s="36" t="s">
        <v>83</v>
      </c>
      <c r="C21" s="68"/>
      <c r="D21" s="63"/>
      <c r="E21" s="69">
        <f t="shared" ref="E21:AL21" si="1">E18+E19+E20</f>
        <v>0</v>
      </c>
      <c r="F21" s="69">
        <f t="shared" si="1"/>
        <v>0</v>
      </c>
      <c r="G21" s="69">
        <f t="shared" si="1"/>
        <v>0</v>
      </c>
      <c r="H21" s="69">
        <f t="shared" si="1"/>
        <v>0</v>
      </c>
      <c r="I21" s="69">
        <f t="shared" si="1"/>
        <v>0</v>
      </c>
      <c r="J21" s="69">
        <f t="shared" si="1"/>
        <v>0</v>
      </c>
      <c r="K21" s="69">
        <f t="shared" si="1"/>
        <v>368</v>
      </c>
      <c r="L21" s="69">
        <f t="shared" si="1"/>
        <v>371.02691499999997</v>
      </c>
      <c r="M21" s="69">
        <f t="shared" si="1"/>
        <v>393.93543499999993</v>
      </c>
      <c r="N21" s="69">
        <f t="shared" si="1"/>
        <v>397.02815249999992</v>
      </c>
      <c r="O21" s="69">
        <f t="shared" si="1"/>
        <v>400.12086999999997</v>
      </c>
      <c r="P21" s="69">
        <f t="shared" si="1"/>
        <v>403.21358749999996</v>
      </c>
      <c r="Q21" s="69">
        <f t="shared" si="1"/>
        <v>406.30630499999995</v>
      </c>
      <c r="R21" s="69">
        <f t="shared" si="1"/>
        <v>409.39902249999994</v>
      </c>
      <c r="S21" s="69">
        <f t="shared" si="1"/>
        <v>412.49173999999994</v>
      </c>
      <c r="T21" s="69">
        <f t="shared" si="1"/>
        <v>415.58445749999998</v>
      </c>
      <c r="U21" s="69">
        <f t="shared" si="1"/>
        <v>418.67717500000003</v>
      </c>
      <c r="V21" s="69">
        <f t="shared" si="1"/>
        <v>421.76989249999991</v>
      </c>
      <c r="W21" s="69">
        <f t="shared" si="1"/>
        <v>424.86260999999996</v>
      </c>
      <c r="X21" s="69">
        <f t="shared" si="1"/>
        <v>426.98692304999992</v>
      </c>
      <c r="Y21" s="69">
        <f t="shared" si="1"/>
        <v>429.12185766524988</v>
      </c>
      <c r="Z21" s="69">
        <f t="shared" si="1"/>
        <v>431.2674669535761</v>
      </c>
      <c r="AA21" s="69">
        <f t="shared" si="1"/>
        <v>433.42380428834394</v>
      </c>
      <c r="AB21" s="69">
        <f t="shared" si="1"/>
        <v>435.59092330978558</v>
      </c>
      <c r="AC21" s="69">
        <f t="shared" si="1"/>
        <v>437.76887792633448</v>
      </c>
      <c r="AD21" s="69">
        <f t="shared" si="1"/>
        <v>439.95772231596618</v>
      </c>
      <c r="AE21" s="69">
        <f t="shared" si="1"/>
        <v>442.1575109275459</v>
      </c>
      <c r="AF21" s="69">
        <f t="shared" si="1"/>
        <v>444.3682984821836</v>
      </c>
      <c r="AG21" s="69">
        <f t="shared" si="1"/>
        <v>446.59013997459448</v>
      </c>
      <c r="AH21" s="69">
        <f t="shared" si="1"/>
        <v>448.82309067446738</v>
      </c>
      <c r="AI21" s="69">
        <f t="shared" si="1"/>
        <v>451.06720612783971</v>
      </c>
      <c r="AJ21" s="69">
        <f t="shared" si="1"/>
        <v>453.32254215847883</v>
      </c>
      <c r="AK21" s="69">
        <f t="shared" si="1"/>
        <v>455.58915486927117</v>
      </c>
      <c r="AL21" s="69">
        <f t="shared" si="1"/>
        <v>457.8671006436175</v>
      </c>
    </row>
    <row r="22" spans="1:38" x14ac:dyDescent="0.35">
      <c r="A22" s="70"/>
      <c r="B22" s="71"/>
      <c r="C22" s="72"/>
      <c r="D22" s="73"/>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row>
    <row r="23" spans="1:38" ht="15.75" customHeight="1" x14ac:dyDescent="0.45">
      <c r="B23" s="51" t="s">
        <v>84</v>
      </c>
      <c r="C23" s="52"/>
      <c r="D23" s="31"/>
      <c r="E23" s="31"/>
      <c r="F23" s="31"/>
      <c r="G23" s="75"/>
      <c r="H23" s="75"/>
      <c r="I23" s="7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row>
    <row r="24" spans="1:38" x14ac:dyDescent="0.35">
      <c r="A24" s="77"/>
      <c r="B24" s="36" t="s">
        <v>85</v>
      </c>
      <c r="C24" s="78"/>
      <c r="D24" s="407" t="s">
        <v>86</v>
      </c>
      <c r="E24" s="407"/>
      <c r="F24" s="407"/>
      <c r="G24" s="407"/>
      <c r="H24" s="407"/>
      <c r="I24" s="407"/>
      <c r="J24" s="407"/>
      <c r="K24" s="79"/>
      <c r="L24" s="79"/>
      <c r="M24" s="79"/>
      <c r="N24" s="79"/>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8" x14ac:dyDescent="0.35">
      <c r="A25" s="77"/>
      <c r="B25" s="80" t="s">
        <v>87</v>
      </c>
      <c r="D25" s="81" t="s">
        <v>88</v>
      </c>
      <c r="E25" s="53">
        <v>2017</v>
      </c>
      <c r="F25" s="53">
        <v>2018</v>
      </c>
      <c r="G25" s="53">
        <v>2019</v>
      </c>
      <c r="H25" s="53" t="s">
        <v>41</v>
      </c>
      <c r="I25" s="53" t="s">
        <v>42</v>
      </c>
      <c r="J25" s="53" t="s">
        <v>43</v>
      </c>
      <c r="K25" s="82" t="s">
        <v>44</v>
      </c>
      <c r="L25" s="53" t="s">
        <v>45</v>
      </c>
      <c r="M25" s="53" t="s">
        <v>46</v>
      </c>
      <c r="N25" s="53" t="s">
        <v>47</v>
      </c>
      <c r="O25" s="53" t="s">
        <v>48</v>
      </c>
      <c r="P25" s="53" t="s">
        <v>49</v>
      </c>
      <c r="Q25" s="53" t="s">
        <v>50</v>
      </c>
      <c r="R25" s="53" t="s">
        <v>51</v>
      </c>
      <c r="S25" s="82" t="s">
        <v>52</v>
      </c>
      <c r="T25" s="53" t="s">
        <v>53</v>
      </c>
      <c r="U25" s="53" t="s">
        <v>54</v>
      </c>
      <c r="V25" s="53" t="s">
        <v>55</v>
      </c>
      <c r="W25" s="53" t="s">
        <v>56</v>
      </c>
      <c r="X25" s="53" t="s">
        <v>57</v>
      </c>
      <c r="Y25" s="53" t="s">
        <v>58</v>
      </c>
      <c r="Z25" s="53" t="s">
        <v>59</v>
      </c>
      <c r="AA25" s="53" t="s">
        <v>60</v>
      </c>
      <c r="AB25" s="53" t="s">
        <v>61</v>
      </c>
      <c r="AC25" s="53" t="s">
        <v>62</v>
      </c>
      <c r="AD25" s="53" t="s">
        <v>63</v>
      </c>
      <c r="AE25" s="53" t="s">
        <v>64</v>
      </c>
      <c r="AF25" s="53" t="s">
        <v>65</v>
      </c>
      <c r="AG25" s="53" t="s">
        <v>66</v>
      </c>
      <c r="AH25" s="53" t="s">
        <v>67</v>
      </c>
      <c r="AI25" s="53" t="s">
        <v>68</v>
      </c>
      <c r="AJ25" s="53" t="s">
        <v>69</v>
      </c>
      <c r="AK25" s="53" t="s">
        <v>70</v>
      </c>
      <c r="AL25" s="53" t="s">
        <v>71</v>
      </c>
    </row>
    <row r="26" spans="1:38" x14ac:dyDescent="0.35">
      <c r="A26" s="83" t="s">
        <v>89</v>
      </c>
      <c r="B26" s="84" t="s">
        <v>90</v>
      </c>
      <c r="C26" s="85"/>
      <c r="D26" s="86" t="s">
        <v>91</v>
      </c>
      <c r="E26" s="87"/>
      <c r="F26" s="87"/>
      <c r="G26" s="87"/>
      <c r="H26" s="87"/>
      <c r="I26" s="87"/>
      <c r="J26" s="87"/>
      <c r="K26" s="88">
        <v>22.260766983032227</v>
      </c>
      <c r="L26" s="88">
        <v>22.260766983032227</v>
      </c>
      <c r="M26" s="88">
        <v>22.260766983032227</v>
      </c>
      <c r="N26" s="88">
        <v>22.260766983032227</v>
      </c>
      <c r="O26" s="88">
        <v>22.260766983032227</v>
      </c>
      <c r="P26" s="88">
        <v>22.260766983032227</v>
      </c>
      <c r="Q26" s="88">
        <v>22.260766983032227</v>
      </c>
      <c r="R26" s="88">
        <v>22.260766983032227</v>
      </c>
      <c r="S26" s="88">
        <v>22.260766983032227</v>
      </c>
      <c r="T26" s="88">
        <v>22.260766983032227</v>
      </c>
      <c r="U26" s="88">
        <v>22.260766983032227</v>
      </c>
      <c r="V26" s="88">
        <v>22.260766983032227</v>
      </c>
      <c r="W26" s="88">
        <v>22.260766983032227</v>
      </c>
      <c r="X26" s="88">
        <v>22.260766983032227</v>
      </c>
      <c r="Y26" s="88">
        <v>22.260766983032227</v>
      </c>
      <c r="Z26" s="88">
        <v>22.260766983032227</v>
      </c>
      <c r="AA26" s="88">
        <v>22.260766983032227</v>
      </c>
      <c r="AB26" s="88">
        <v>22.260766983032227</v>
      </c>
      <c r="AC26" s="88">
        <v>22.260766983032227</v>
      </c>
      <c r="AD26" s="88">
        <v>22.260766983032227</v>
      </c>
      <c r="AE26" s="88">
        <v>22.260766983032227</v>
      </c>
      <c r="AF26" s="88">
        <v>22.260766983032227</v>
      </c>
      <c r="AG26" s="88">
        <v>22.260766983032227</v>
      </c>
      <c r="AH26" s="88">
        <v>22.260766983032227</v>
      </c>
      <c r="AI26" s="88">
        <v>22.260766983032227</v>
      </c>
      <c r="AJ26" s="88">
        <v>22.260766983032227</v>
      </c>
      <c r="AK26" s="88">
        <v>22.260766983032227</v>
      </c>
      <c r="AL26" s="88">
        <v>22.260766983032227</v>
      </c>
    </row>
    <row r="27" spans="1:38" x14ac:dyDescent="0.35">
      <c r="A27" s="83" t="s">
        <v>92</v>
      </c>
      <c r="B27" s="84" t="s">
        <v>93</v>
      </c>
      <c r="C27" s="85"/>
      <c r="D27" s="89" t="s">
        <v>91</v>
      </c>
      <c r="E27" s="87"/>
      <c r="F27" s="87"/>
      <c r="G27" s="87"/>
      <c r="H27" s="87"/>
      <c r="I27" s="87"/>
      <c r="J27" s="87"/>
      <c r="K27" s="88">
        <v>22.460285186767578</v>
      </c>
      <c r="L27" s="88">
        <v>22.460285186767578</v>
      </c>
      <c r="M27" s="88">
        <v>22.460285186767578</v>
      </c>
      <c r="N27" s="88">
        <v>22.460285186767578</v>
      </c>
      <c r="O27" s="88">
        <v>22.460285186767578</v>
      </c>
      <c r="P27" s="88">
        <v>22.460285186767578</v>
      </c>
      <c r="Q27" s="88">
        <v>22.460285186767578</v>
      </c>
      <c r="R27" s="88">
        <v>22.460285186767578</v>
      </c>
      <c r="S27" s="88">
        <v>22.460285186767578</v>
      </c>
      <c r="T27" s="88">
        <v>22.460285186767578</v>
      </c>
      <c r="U27" s="88">
        <v>22.460285186767578</v>
      </c>
      <c r="V27" s="88">
        <v>22.460285186767578</v>
      </c>
      <c r="W27" s="88">
        <v>22.460285186767578</v>
      </c>
      <c r="X27" s="88">
        <v>22.460285186767578</v>
      </c>
      <c r="Y27" s="88">
        <v>22.460285186767578</v>
      </c>
      <c r="Z27" s="88">
        <v>22.460285186767578</v>
      </c>
      <c r="AA27" s="88">
        <v>22.460285186767578</v>
      </c>
      <c r="AB27" s="88">
        <v>22.460285186767578</v>
      </c>
      <c r="AC27" s="88">
        <v>22.460285186767578</v>
      </c>
      <c r="AD27" s="88">
        <v>22.460285186767578</v>
      </c>
      <c r="AE27" s="88">
        <v>22.460285186767578</v>
      </c>
      <c r="AF27" s="88">
        <v>22.460285186767578</v>
      </c>
      <c r="AG27" s="88">
        <v>22.460285186767578</v>
      </c>
      <c r="AH27" s="88">
        <v>22.460285186767578</v>
      </c>
      <c r="AI27" s="88">
        <v>22.460285186767578</v>
      </c>
      <c r="AJ27" s="88">
        <v>22.460285186767578</v>
      </c>
      <c r="AK27" s="88">
        <v>22.460285186767578</v>
      </c>
      <c r="AL27" s="88">
        <v>22.460285186767578</v>
      </c>
    </row>
    <row r="28" spans="1:38" x14ac:dyDescent="0.35">
      <c r="A28" s="83" t="s">
        <v>94</v>
      </c>
      <c r="B28" s="84" t="s">
        <v>95</v>
      </c>
      <c r="C28" s="85"/>
      <c r="D28" s="89" t="s">
        <v>91</v>
      </c>
      <c r="E28" s="87"/>
      <c r="F28" s="87"/>
      <c r="G28" s="87"/>
      <c r="H28" s="87"/>
      <c r="I28" s="87"/>
      <c r="J28" s="87"/>
      <c r="K28" s="88">
        <v>44.830001831054688</v>
      </c>
      <c r="L28" s="88">
        <v>44.830001831054688</v>
      </c>
      <c r="M28" s="88">
        <v>44.830001831054688</v>
      </c>
      <c r="N28" s="88">
        <v>44.830001831054688</v>
      </c>
      <c r="O28" s="88">
        <v>44.830001831054688</v>
      </c>
      <c r="P28" s="88">
        <v>44.830001831054688</v>
      </c>
      <c r="Q28" s="88">
        <v>44.830001831054688</v>
      </c>
      <c r="R28" s="88">
        <v>44.830001831054688</v>
      </c>
      <c r="S28" s="88">
        <v>44.830001831054688</v>
      </c>
      <c r="T28" s="88">
        <v>44.830001831054688</v>
      </c>
      <c r="U28" s="88">
        <v>44.830001831054688</v>
      </c>
      <c r="V28" s="88">
        <v>44.830001831054688</v>
      </c>
      <c r="W28" s="88">
        <v>44.830001831054688</v>
      </c>
      <c r="X28" s="88">
        <v>44.830001831054688</v>
      </c>
      <c r="Y28" s="88">
        <v>44.830001831054688</v>
      </c>
      <c r="Z28" s="88">
        <v>44.830001831054688</v>
      </c>
      <c r="AA28" s="88">
        <v>44.830001831054688</v>
      </c>
      <c r="AB28" s="88">
        <v>44.830001831054688</v>
      </c>
      <c r="AC28" s="88">
        <v>44.830001831054688</v>
      </c>
      <c r="AD28" s="88">
        <v>44.830001831054688</v>
      </c>
      <c r="AE28" s="88">
        <v>44.830001831054688</v>
      </c>
      <c r="AF28" s="88">
        <v>44.830001831054688</v>
      </c>
      <c r="AG28" s="88">
        <v>44.830001831054688</v>
      </c>
      <c r="AH28" s="88">
        <v>44.830001831054688</v>
      </c>
      <c r="AI28" s="88">
        <v>44.830001831054688</v>
      </c>
      <c r="AJ28" s="88">
        <v>44.830001831054688</v>
      </c>
      <c r="AK28" s="88">
        <v>44.830001831054688</v>
      </c>
      <c r="AL28" s="88">
        <v>44.830001831054688</v>
      </c>
    </row>
    <row r="29" spans="1:38" x14ac:dyDescent="0.35">
      <c r="A29" s="83" t="s">
        <v>96</v>
      </c>
      <c r="B29" s="84" t="s">
        <v>97</v>
      </c>
      <c r="C29" s="85"/>
      <c r="D29" s="89" t="s">
        <v>91</v>
      </c>
      <c r="E29" s="87"/>
      <c r="F29" s="87"/>
      <c r="G29" s="87"/>
      <c r="H29" s="87"/>
      <c r="I29" s="87"/>
      <c r="J29" s="87"/>
      <c r="K29" s="88">
        <v>42.419998168945313</v>
      </c>
      <c r="L29" s="88">
        <v>42.419998168945313</v>
      </c>
      <c r="M29" s="88">
        <v>42.419998168945313</v>
      </c>
      <c r="N29" s="88">
        <v>42.419998168945313</v>
      </c>
      <c r="O29" s="88">
        <v>42.419998168945313</v>
      </c>
      <c r="P29" s="88">
        <v>42.419998168945313</v>
      </c>
      <c r="Q29" s="88">
        <v>42.419998168945313</v>
      </c>
      <c r="R29" s="88">
        <v>42.419998168945313</v>
      </c>
      <c r="S29" s="88">
        <v>42.419998168945313</v>
      </c>
      <c r="T29" s="88">
        <v>42.419998168945313</v>
      </c>
      <c r="U29" s="88">
        <v>42.419998168945313</v>
      </c>
      <c r="V29" s="88">
        <v>42.419998168945313</v>
      </c>
      <c r="W29" s="88">
        <v>42.419998168945313</v>
      </c>
      <c r="X29" s="88">
        <v>42.419998168945313</v>
      </c>
      <c r="Y29" s="88">
        <v>42.419998168945313</v>
      </c>
      <c r="Z29" s="88">
        <v>42.419998168945313</v>
      </c>
      <c r="AA29" s="88">
        <v>42.419998168945313</v>
      </c>
      <c r="AB29" s="88">
        <v>42.419998168945313</v>
      </c>
      <c r="AC29" s="88">
        <v>42.419998168945313</v>
      </c>
      <c r="AD29" s="88">
        <v>42.419998168945313</v>
      </c>
      <c r="AE29" s="88">
        <v>42.419998168945313</v>
      </c>
      <c r="AF29" s="88">
        <v>42.419998168945313</v>
      </c>
      <c r="AG29" s="88">
        <v>42.419998168945313</v>
      </c>
      <c r="AH29" s="88">
        <v>42.419998168945313</v>
      </c>
      <c r="AI29" s="88">
        <v>42.419998168945313</v>
      </c>
      <c r="AJ29" s="88">
        <v>42.419998168945313</v>
      </c>
      <c r="AK29" s="88">
        <v>42.419998168945313</v>
      </c>
      <c r="AL29" s="88">
        <v>42.419998168945313</v>
      </c>
    </row>
    <row r="30" spans="1:38" x14ac:dyDescent="0.35">
      <c r="A30" s="83" t="s">
        <v>98</v>
      </c>
      <c r="B30" s="84" t="s">
        <v>99</v>
      </c>
      <c r="C30" s="85"/>
      <c r="D30" s="89" t="s">
        <v>91</v>
      </c>
      <c r="E30" s="87"/>
      <c r="F30" s="87"/>
      <c r="G30" s="87"/>
      <c r="H30" s="87"/>
      <c r="I30" s="87"/>
      <c r="J30" s="87"/>
      <c r="K30" s="88">
        <v>62.906612396240234</v>
      </c>
      <c r="L30" s="88">
        <v>62.906612396240234</v>
      </c>
      <c r="M30" s="88">
        <v>62.906612396240234</v>
      </c>
      <c r="N30" s="88">
        <v>62.906612396240234</v>
      </c>
      <c r="O30" s="88">
        <v>62.906612396240234</v>
      </c>
      <c r="P30" s="88">
        <v>62.906612396240234</v>
      </c>
      <c r="Q30" s="88">
        <v>62.906612396240234</v>
      </c>
      <c r="R30" s="88">
        <v>62.906612396240234</v>
      </c>
      <c r="S30" s="88">
        <v>62.906612396240234</v>
      </c>
      <c r="T30" s="88">
        <v>62.906612396240234</v>
      </c>
      <c r="U30" s="88">
        <v>62.906612396240234</v>
      </c>
      <c r="V30" s="88">
        <v>62.906612396240234</v>
      </c>
      <c r="W30" s="88">
        <v>62.906612396240234</v>
      </c>
      <c r="X30" s="88">
        <v>62.906612396240234</v>
      </c>
      <c r="Y30" s="88">
        <v>62.906612396240234</v>
      </c>
      <c r="Z30" s="88">
        <v>62.906612396240234</v>
      </c>
      <c r="AA30" s="88">
        <v>62.906612396240234</v>
      </c>
      <c r="AB30" s="88">
        <v>62.906612396240234</v>
      </c>
      <c r="AC30" s="88">
        <v>62.906612396240234</v>
      </c>
      <c r="AD30" s="88">
        <v>62.906612396240234</v>
      </c>
      <c r="AE30" s="88">
        <v>62.906612396240234</v>
      </c>
      <c r="AF30" s="88">
        <v>62.906612396240234</v>
      </c>
      <c r="AG30" s="88">
        <v>62.906612396240234</v>
      </c>
      <c r="AH30" s="88">
        <v>62.906612396240234</v>
      </c>
      <c r="AI30" s="88">
        <v>62.906612396240234</v>
      </c>
      <c r="AJ30" s="88">
        <v>62.906612396240234</v>
      </c>
      <c r="AK30" s="88">
        <v>62.906612396240234</v>
      </c>
      <c r="AL30" s="88">
        <v>62.906612396240234</v>
      </c>
    </row>
    <row r="31" spans="1:38" x14ac:dyDescent="0.35">
      <c r="A31" s="83"/>
      <c r="B31" s="90"/>
      <c r="D31" s="8"/>
      <c r="E31" s="91"/>
      <c r="F31" s="92"/>
      <c r="G31" s="92"/>
      <c r="H31" s="92"/>
      <c r="I31" s="92"/>
      <c r="J31" s="92"/>
      <c r="K31" s="93"/>
      <c r="L31" s="93"/>
      <c r="M31" s="93"/>
      <c r="N31" s="93"/>
      <c r="O31" s="94"/>
      <c r="P31" s="94"/>
      <c r="Q31" s="94"/>
      <c r="R31" s="94"/>
      <c r="S31" s="95"/>
      <c r="T31" s="95"/>
      <c r="U31" s="95"/>
      <c r="V31" s="95"/>
      <c r="W31" s="95"/>
      <c r="X31" s="95"/>
      <c r="Y31" s="95"/>
      <c r="Z31" s="95"/>
      <c r="AA31" s="95"/>
      <c r="AB31" s="95"/>
      <c r="AC31" s="95"/>
      <c r="AD31" s="95"/>
      <c r="AE31" s="95"/>
      <c r="AF31" s="95"/>
      <c r="AG31" s="95"/>
      <c r="AH31" s="95"/>
      <c r="AI31" s="95"/>
      <c r="AJ31" s="95"/>
      <c r="AK31" s="95"/>
      <c r="AL31" s="95"/>
    </row>
    <row r="32" spans="1:38" x14ac:dyDescent="0.35">
      <c r="A32" s="83"/>
      <c r="B32" s="36" t="s">
        <v>100</v>
      </c>
      <c r="C32" s="78"/>
      <c r="D32" s="36"/>
      <c r="E32" s="96"/>
      <c r="F32" s="97"/>
      <c r="G32" s="97"/>
      <c r="H32" s="97"/>
      <c r="I32" s="97"/>
      <c r="J32" s="97"/>
      <c r="K32" s="98"/>
      <c r="L32" s="98"/>
      <c r="M32" s="98"/>
      <c r="N32" s="98"/>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row>
    <row r="33" spans="1:38" x14ac:dyDescent="0.35">
      <c r="A33" s="83"/>
      <c r="B33" s="80" t="s">
        <v>101</v>
      </c>
      <c r="D33" s="81" t="s">
        <v>88</v>
      </c>
      <c r="E33" s="53">
        <v>2017</v>
      </c>
      <c r="F33" s="53">
        <v>2018</v>
      </c>
      <c r="G33" s="53">
        <v>2019</v>
      </c>
      <c r="H33" s="53" t="s">
        <v>41</v>
      </c>
      <c r="I33" s="53" t="s">
        <v>42</v>
      </c>
      <c r="J33" s="53" t="s">
        <v>43</v>
      </c>
      <c r="K33" s="82" t="s">
        <v>44</v>
      </c>
      <c r="L33" s="53" t="s">
        <v>45</v>
      </c>
      <c r="M33" s="53" t="s">
        <v>46</v>
      </c>
      <c r="N33" s="53" t="s">
        <v>47</v>
      </c>
      <c r="O33" s="53" t="s">
        <v>48</v>
      </c>
      <c r="P33" s="53" t="s">
        <v>49</v>
      </c>
      <c r="Q33" s="53" t="s">
        <v>50</v>
      </c>
      <c r="R33" s="53" t="s">
        <v>51</v>
      </c>
      <c r="S33" s="82" t="s">
        <v>52</v>
      </c>
      <c r="T33" s="53" t="s">
        <v>53</v>
      </c>
      <c r="U33" s="53" t="s">
        <v>54</v>
      </c>
      <c r="V33" s="53" t="s">
        <v>55</v>
      </c>
      <c r="W33" s="53" t="s">
        <v>56</v>
      </c>
      <c r="X33" s="53" t="s">
        <v>57</v>
      </c>
      <c r="Y33" s="53" t="s">
        <v>58</v>
      </c>
      <c r="Z33" s="53" t="s">
        <v>59</v>
      </c>
      <c r="AA33" s="53" t="s">
        <v>60</v>
      </c>
      <c r="AB33" s="53" t="s">
        <v>61</v>
      </c>
      <c r="AC33" s="53" t="s">
        <v>62</v>
      </c>
      <c r="AD33" s="53" t="s">
        <v>63</v>
      </c>
      <c r="AE33" s="53" t="s">
        <v>64</v>
      </c>
      <c r="AF33" s="53" t="s">
        <v>65</v>
      </c>
      <c r="AG33" s="53" t="s">
        <v>66</v>
      </c>
      <c r="AH33" s="53" t="s">
        <v>67</v>
      </c>
      <c r="AI33" s="53" t="s">
        <v>68</v>
      </c>
      <c r="AJ33" s="53" t="s">
        <v>69</v>
      </c>
      <c r="AK33" s="53" t="s">
        <v>70</v>
      </c>
      <c r="AL33" s="53" t="s">
        <v>71</v>
      </c>
    </row>
    <row r="34" spans="1:38" x14ac:dyDescent="0.35">
      <c r="A34" s="83" t="s">
        <v>102</v>
      </c>
      <c r="B34" s="84" t="s">
        <v>103</v>
      </c>
      <c r="C34" s="101"/>
      <c r="D34" s="102" t="s">
        <v>104</v>
      </c>
      <c r="E34" s="103"/>
      <c r="F34" s="103"/>
      <c r="G34" s="103"/>
      <c r="H34" s="103"/>
      <c r="I34" s="103"/>
      <c r="J34" s="87"/>
      <c r="K34" s="88">
        <v>105.46112060546875</v>
      </c>
      <c r="L34" s="88">
        <v>105.46112060546875</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row>
    <row r="35" spans="1:38" x14ac:dyDescent="0.35">
      <c r="A35" s="83" t="s">
        <v>105</v>
      </c>
      <c r="B35" s="84" t="s">
        <v>106</v>
      </c>
      <c r="C35" s="101"/>
      <c r="D35" s="102" t="s">
        <v>91</v>
      </c>
      <c r="E35" s="104"/>
      <c r="F35" s="104"/>
      <c r="G35" s="104"/>
      <c r="H35" s="104"/>
      <c r="I35" s="104"/>
      <c r="J35" s="87"/>
      <c r="K35" s="88">
        <v>0</v>
      </c>
      <c r="L35" s="88">
        <v>0</v>
      </c>
      <c r="M35" s="88">
        <v>50</v>
      </c>
      <c r="N35" s="88">
        <v>50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row>
    <row r="36" spans="1:38" x14ac:dyDescent="0.35">
      <c r="A36" s="83" t="s">
        <v>107</v>
      </c>
      <c r="B36" s="84" t="s">
        <v>108</v>
      </c>
      <c r="C36" s="101"/>
      <c r="D36" s="102" t="s">
        <v>91</v>
      </c>
      <c r="E36" s="87"/>
      <c r="F36" s="87"/>
      <c r="G36" s="87"/>
      <c r="H36" s="87"/>
      <c r="I36" s="87"/>
      <c r="J36" s="87"/>
      <c r="K36" s="88">
        <v>14</v>
      </c>
      <c r="L36" s="88">
        <v>14</v>
      </c>
      <c r="M36" s="88">
        <v>14</v>
      </c>
      <c r="N36" s="88">
        <v>14</v>
      </c>
      <c r="O36" s="88">
        <v>14</v>
      </c>
      <c r="P36" s="88">
        <v>14</v>
      </c>
      <c r="Q36" s="88">
        <v>14</v>
      </c>
      <c r="R36" s="88">
        <v>14</v>
      </c>
      <c r="S36" s="88">
        <v>14</v>
      </c>
      <c r="T36" s="88">
        <v>14</v>
      </c>
      <c r="U36" s="88">
        <v>14</v>
      </c>
      <c r="V36" s="88">
        <v>14</v>
      </c>
      <c r="W36" s="88">
        <v>14</v>
      </c>
      <c r="X36" s="88">
        <v>0</v>
      </c>
      <c r="Y36" s="88">
        <v>0</v>
      </c>
      <c r="Z36" s="88">
        <v>0</v>
      </c>
      <c r="AA36" s="88">
        <v>0</v>
      </c>
      <c r="AB36" s="88">
        <v>0</v>
      </c>
      <c r="AC36" s="88">
        <v>0</v>
      </c>
      <c r="AD36" s="88">
        <v>0</v>
      </c>
      <c r="AE36" s="88">
        <v>0</v>
      </c>
      <c r="AF36" s="88">
        <v>0</v>
      </c>
      <c r="AG36" s="88">
        <v>0</v>
      </c>
      <c r="AH36" s="88">
        <v>0</v>
      </c>
      <c r="AI36" s="88">
        <v>0</v>
      </c>
      <c r="AJ36" s="88">
        <v>0</v>
      </c>
      <c r="AK36" s="88">
        <v>0</v>
      </c>
      <c r="AL36" s="88">
        <v>0</v>
      </c>
    </row>
    <row r="37" spans="1:38" x14ac:dyDescent="0.35">
      <c r="A37" s="83" t="s">
        <v>109</v>
      </c>
      <c r="B37" s="84" t="s">
        <v>110</v>
      </c>
      <c r="C37" s="101"/>
      <c r="D37" s="102" t="s">
        <v>111</v>
      </c>
      <c r="E37" s="87"/>
      <c r="F37" s="87"/>
      <c r="G37" s="87"/>
      <c r="H37" s="87"/>
      <c r="I37" s="87"/>
      <c r="J37" s="87"/>
      <c r="K37" s="88">
        <v>9</v>
      </c>
      <c r="L37" s="88">
        <v>9</v>
      </c>
      <c r="M37" s="88">
        <v>9</v>
      </c>
      <c r="N37" s="88">
        <v>9</v>
      </c>
      <c r="O37" s="88">
        <v>9</v>
      </c>
      <c r="P37" s="88">
        <v>9</v>
      </c>
      <c r="Q37" s="88">
        <v>9</v>
      </c>
      <c r="R37" s="88">
        <v>9</v>
      </c>
      <c r="S37" s="88">
        <v>9</v>
      </c>
      <c r="T37" s="88">
        <v>9</v>
      </c>
      <c r="U37" s="88">
        <v>9</v>
      </c>
      <c r="V37" s="88">
        <v>9</v>
      </c>
      <c r="W37" s="88">
        <v>9</v>
      </c>
      <c r="X37" s="88">
        <v>9</v>
      </c>
      <c r="Y37" s="88">
        <v>9</v>
      </c>
      <c r="Z37" s="88">
        <v>9</v>
      </c>
      <c r="AA37" s="88">
        <v>9</v>
      </c>
      <c r="AB37" s="88">
        <v>9</v>
      </c>
      <c r="AC37" s="88">
        <v>9</v>
      </c>
      <c r="AD37" s="88">
        <v>9</v>
      </c>
      <c r="AE37" s="88">
        <v>9</v>
      </c>
      <c r="AF37" s="88">
        <v>9</v>
      </c>
      <c r="AG37" s="88">
        <v>9</v>
      </c>
      <c r="AH37" s="88">
        <v>9</v>
      </c>
      <c r="AI37" s="88">
        <v>9</v>
      </c>
      <c r="AJ37" s="88">
        <v>9</v>
      </c>
      <c r="AK37" s="88">
        <v>9</v>
      </c>
      <c r="AL37" s="88">
        <v>9</v>
      </c>
    </row>
    <row r="38" spans="1:38" x14ac:dyDescent="0.35">
      <c r="A38" s="83" t="s">
        <v>112</v>
      </c>
      <c r="B38" s="84" t="s">
        <v>113</v>
      </c>
      <c r="C38" s="101"/>
      <c r="D38" s="102" t="s">
        <v>114</v>
      </c>
      <c r="E38" s="87"/>
      <c r="F38" s="87"/>
      <c r="G38" s="87"/>
      <c r="H38" s="87"/>
      <c r="I38" s="87"/>
      <c r="J38" s="87"/>
      <c r="K38" s="88">
        <v>9</v>
      </c>
      <c r="L38" s="88">
        <v>9</v>
      </c>
      <c r="M38" s="88">
        <v>9</v>
      </c>
      <c r="N38" s="88">
        <v>9</v>
      </c>
      <c r="O38" s="88">
        <v>9</v>
      </c>
      <c r="P38" s="88">
        <v>9</v>
      </c>
      <c r="Q38" s="88">
        <v>9</v>
      </c>
      <c r="R38" s="88">
        <v>9</v>
      </c>
      <c r="S38" s="88">
        <v>9</v>
      </c>
      <c r="T38" s="88">
        <v>9</v>
      </c>
      <c r="U38" s="88">
        <v>9</v>
      </c>
      <c r="V38" s="88">
        <v>9</v>
      </c>
      <c r="W38" s="88">
        <v>9</v>
      </c>
      <c r="X38" s="88">
        <v>9</v>
      </c>
      <c r="Y38" s="88">
        <v>9</v>
      </c>
      <c r="Z38" s="88">
        <v>9</v>
      </c>
      <c r="AA38" s="88">
        <v>9</v>
      </c>
      <c r="AB38" s="88">
        <v>9</v>
      </c>
      <c r="AC38" s="88">
        <v>9</v>
      </c>
      <c r="AD38" s="88">
        <v>9</v>
      </c>
      <c r="AE38" s="88">
        <v>9</v>
      </c>
      <c r="AF38" s="88">
        <v>9</v>
      </c>
      <c r="AG38" s="88">
        <v>5.3999996185302734</v>
      </c>
      <c r="AH38" s="88">
        <v>2.6999998092651367</v>
      </c>
      <c r="AI38" s="88">
        <v>2.6999998092651367</v>
      </c>
      <c r="AJ38" s="88">
        <v>0</v>
      </c>
      <c r="AK38" s="88">
        <v>0</v>
      </c>
      <c r="AL38" s="88">
        <v>0</v>
      </c>
    </row>
    <row r="39" spans="1:38" x14ac:dyDescent="0.35">
      <c r="A39" s="83" t="s">
        <v>107</v>
      </c>
      <c r="B39" s="84" t="s">
        <v>115</v>
      </c>
      <c r="C39" s="101"/>
      <c r="D39" s="102" t="s">
        <v>116</v>
      </c>
      <c r="E39" s="87"/>
      <c r="F39" s="87"/>
      <c r="G39" s="87"/>
      <c r="H39" s="87"/>
      <c r="I39" s="87"/>
      <c r="J39" s="87"/>
      <c r="K39" s="88">
        <v>0</v>
      </c>
      <c r="L39" s="88">
        <v>0</v>
      </c>
      <c r="M39" s="88">
        <v>0</v>
      </c>
      <c r="N39" s="88">
        <v>0</v>
      </c>
      <c r="O39" s="88">
        <v>19.670000076293945</v>
      </c>
      <c r="P39" s="88">
        <v>19.670000076293945</v>
      </c>
      <c r="Q39" s="88">
        <v>19.670000076293945</v>
      </c>
      <c r="R39" s="88">
        <v>19.670000076293945</v>
      </c>
      <c r="S39" s="88">
        <v>19.670000076293945</v>
      </c>
      <c r="T39" s="88">
        <v>19.670000076293945</v>
      </c>
      <c r="U39" s="88">
        <v>19.670000076293945</v>
      </c>
      <c r="V39" s="88">
        <v>19.670000076293945</v>
      </c>
      <c r="W39" s="88">
        <v>19.670000076293945</v>
      </c>
      <c r="X39" s="88">
        <v>19.670000076293945</v>
      </c>
      <c r="Y39" s="88">
        <v>19.670000076293945</v>
      </c>
      <c r="Z39" s="88">
        <v>19.670000076293945</v>
      </c>
      <c r="AA39" s="88">
        <v>19.670000076293945</v>
      </c>
      <c r="AB39" s="88">
        <v>19.670000076293945</v>
      </c>
      <c r="AC39" s="88">
        <v>19.670000076293945</v>
      </c>
      <c r="AD39" s="88">
        <v>19.670000076293945</v>
      </c>
      <c r="AE39" s="88">
        <v>19.670000076293945</v>
      </c>
      <c r="AF39" s="88">
        <v>19.670000076293945</v>
      </c>
      <c r="AG39" s="88">
        <v>19.670000076293945</v>
      </c>
      <c r="AH39" s="88">
        <v>19.670000076293945</v>
      </c>
      <c r="AI39" s="88">
        <v>0</v>
      </c>
      <c r="AJ39" s="88">
        <v>0</v>
      </c>
      <c r="AK39" s="88">
        <v>0</v>
      </c>
      <c r="AL39" s="88">
        <v>0</v>
      </c>
    </row>
    <row r="40" spans="1:38" x14ac:dyDescent="0.35">
      <c r="A40" s="83"/>
      <c r="B40" s="105"/>
      <c r="C40" s="106"/>
      <c r="D40" s="107"/>
      <c r="E40" s="107"/>
      <c r="F40" s="107"/>
      <c r="G40" s="107"/>
      <c r="H40" s="107"/>
      <c r="I40" s="107"/>
      <c r="J40" s="107"/>
      <c r="K40" s="108"/>
      <c r="L40" s="108"/>
      <c r="M40" s="108"/>
      <c r="N40" s="108"/>
      <c r="O40" s="109"/>
      <c r="P40" s="109"/>
      <c r="Q40" s="109"/>
      <c r="R40" s="109"/>
      <c r="S40" s="110"/>
      <c r="T40" s="110"/>
      <c r="U40" s="110"/>
      <c r="V40" s="110"/>
      <c r="W40" s="110"/>
      <c r="X40" s="110"/>
      <c r="Y40" s="110"/>
      <c r="Z40" s="110"/>
      <c r="AA40" s="110"/>
      <c r="AB40" s="110"/>
      <c r="AC40" s="110"/>
      <c r="AD40" s="110"/>
      <c r="AE40" s="110"/>
      <c r="AF40" s="110"/>
      <c r="AG40" s="110"/>
      <c r="AH40" s="110"/>
      <c r="AI40" s="110"/>
      <c r="AJ40" s="110"/>
      <c r="AK40" s="110"/>
      <c r="AL40" s="110"/>
    </row>
    <row r="41" spans="1:38" ht="31" x14ac:dyDescent="0.35">
      <c r="A41" s="83">
        <v>11</v>
      </c>
      <c r="B41" s="111" t="s">
        <v>117</v>
      </c>
      <c r="C41" s="112"/>
      <c r="D41" s="113"/>
      <c r="E41" s="114">
        <f t="shared" ref="E41:AL41" si="2">SUM(E26:E30,E34:E39)</f>
        <v>0</v>
      </c>
      <c r="F41" s="114">
        <f t="shared" si="2"/>
        <v>0</v>
      </c>
      <c r="G41" s="114">
        <f t="shared" si="2"/>
        <v>0</v>
      </c>
      <c r="H41" s="114">
        <f t="shared" si="2"/>
        <v>0</v>
      </c>
      <c r="I41" s="114">
        <f t="shared" si="2"/>
        <v>0</v>
      </c>
      <c r="J41" s="114">
        <f t="shared" si="2"/>
        <v>0</v>
      </c>
      <c r="K41" s="69">
        <f t="shared" si="2"/>
        <v>332.33878517150879</v>
      </c>
      <c r="L41" s="69">
        <f t="shared" si="2"/>
        <v>332.33878517150879</v>
      </c>
      <c r="M41" s="69">
        <f t="shared" si="2"/>
        <v>276.87766456604004</v>
      </c>
      <c r="N41" s="69">
        <f t="shared" si="2"/>
        <v>276.87766456604004</v>
      </c>
      <c r="O41" s="69">
        <f t="shared" si="2"/>
        <v>246.54766464233398</v>
      </c>
      <c r="P41" s="69">
        <f t="shared" si="2"/>
        <v>246.54766464233398</v>
      </c>
      <c r="Q41" s="69">
        <f t="shared" si="2"/>
        <v>246.54766464233398</v>
      </c>
      <c r="R41" s="69">
        <f t="shared" si="2"/>
        <v>246.54766464233398</v>
      </c>
      <c r="S41" s="69">
        <f t="shared" si="2"/>
        <v>246.54766464233398</v>
      </c>
      <c r="T41" s="69">
        <f t="shared" si="2"/>
        <v>246.54766464233398</v>
      </c>
      <c r="U41" s="69">
        <f t="shared" si="2"/>
        <v>246.54766464233398</v>
      </c>
      <c r="V41" s="69">
        <f t="shared" si="2"/>
        <v>246.54766464233398</v>
      </c>
      <c r="W41" s="69">
        <f t="shared" si="2"/>
        <v>246.54766464233398</v>
      </c>
      <c r="X41" s="69">
        <f t="shared" si="2"/>
        <v>232.54766464233398</v>
      </c>
      <c r="Y41" s="69">
        <f t="shared" si="2"/>
        <v>232.54766464233398</v>
      </c>
      <c r="Z41" s="69">
        <f t="shared" si="2"/>
        <v>232.54766464233398</v>
      </c>
      <c r="AA41" s="69">
        <f t="shared" si="2"/>
        <v>232.54766464233398</v>
      </c>
      <c r="AB41" s="69">
        <f t="shared" si="2"/>
        <v>232.54766464233398</v>
      </c>
      <c r="AC41" s="69">
        <f t="shared" si="2"/>
        <v>232.54766464233398</v>
      </c>
      <c r="AD41" s="69">
        <f t="shared" si="2"/>
        <v>232.54766464233398</v>
      </c>
      <c r="AE41" s="69">
        <f t="shared" si="2"/>
        <v>232.54766464233398</v>
      </c>
      <c r="AF41" s="69">
        <f t="shared" si="2"/>
        <v>232.54766464233398</v>
      </c>
      <c r="AG41" s="69">
        <f t="shared" si="2"/>
        <v>228.94766426086426</v>
      </c>
      <c r="AH41" s="69">
        <f t="shared" si="2"/>
        <v>226.24766445159912</v>
      </c>
      <c r="AI41" s="69">
        <f t="shared" si="2"/>
        <v>206.57766437530518</v>
      </c>
      <c r="AJ41" s="69">
        <f t="shared" si="2"/>
        <v>203.87766456604004</v>
      </c>
      <c r="AK41" s="69">
        <f t="shared" si="2"/>
        <v>203.87766456604004</v>
      </c>
      <c r="AL41" s="69">
        <f t="shared" si="2"/>
        <v>203.87766456604004</v>
      </c>
    </row>
    <row r="42" spans="1:38" x14ac:dyDescent="0.35">
      <c r="A42" s="77"/>
      <c r="B42" s="78"/>
      <c r="C42" s="78"/>
      <c r="D42" s="36"/>
      <c r="E42" s="91"/>
      <c r="F42" s="92"/>
      <c r="G42" s="92"/>
      <c r="H42" s="92"/>
      <c r="I42" s="92"/>
      <c r="J42" s="92"/>
      <c r="K42" s="92"/>
      <c r="L42" s="92"/>
      <c r="M42" s="92"/>
      <c r="N42" s="92"/>
      <c r="O42" s="115"/>
      <c r="P42" s="115"/>
      <c r="Q42" s="115"/>
      <c r="R42" s="115"/>
      <c r="S42" s="116"/>
      <c r="T42" s="116"/>
      <c r="U42" s="116"/>
      <c r="V42" s="116"/>
      <c r="W42" s="116"/>
      <c r="X42" s="116"/>
      <c r="Y42" s="116"/>
      <c r="Z42" s="116"/>
      <c r="AA42" s="116"/>
      <c r="AB42" s="116"/>
      <c r="AC42" s="116"/>
      <c r="AD42" s="116"/>
      <c r="AE42" s="116"/>
      <c r="AF42" s="116"/>
      <c r="AG42" s="116"/>
      <c r="AH42" s="116"/>
      <c r="AI42" s="116"/>
      <c r="AJ42" s="116"/>
      <c r="AK42" s="116"/>
      <c r="AL42" s="116"/>
    </row>
    <row r="43" spans="1:38" x14ac:dyDescent="0.35">
      <c r="A43" s="77"/>
      <c r="B43" s="36" t="s">
        <v>118</v>
      </c>
      <c r="C43" s="78"/>
      <c r="D43" s="8"/>
      <c r="E43" s="117"/>
      <c r="F43" s="118"/>
      <c r="G43" s="118"/>
      <c r="H43" s="118"/>
      <c r="I43" s="118"/>
      <c r="J43" s="118"/>
      <c r="K43" s="118"/>
      <c r="L43" s="118"/>
      <c r="M43" s="118"/>
      <c r="N43" s="118"/>
      <c r="O43" s="119"/>
      <c r="P43" s="119"/>
      <c r="Q43" s="119"/>
      <c r="R43" s="119"/>
      <c r="S43" s="120"/>
      <c r="T43" s="120"/>
      <c r="U43" s="120"/>
      <c r="V43" s="120"/>
      <c r="W43" s="120"/>
      <c r="X43" s="120"/>
      <c r="Y43" s="120"/>
      <c r="Z43" s="120"/>
      <c r="AA43" s="120"/>
      <c r="AB43" s="120"/>
      <c r="AC43" s="120"/>
      <c r="AD43" s="120"/>
      <c r="AE43" s="120"/>
      <c r="AF43" s="120"/>
      <c r="AG43" s="120"/>
      <c r="AH43" s="120"/>
      <c r="AI43" s="120"/>
      <c r="AJ43" s="120"/>
      <c r="AK43" s="120"/>
      <c r="AL43" s="120"/>
    </row>
    <row r="44" spans="1:38" x14ac:dyDescent="0.35">
      <c r="A44" s="77"/>
      <c r="B44" s="8" t="s">
        <v>119</v>
      </c>
      <c r="D44" s="81" t="s">
        <v>88</v>
      </c>
      <c r="E44" s="53">
        <v>2017</v>
      </c>
      <c r="F44" s="53">
        <v>2018</v>
      </c>
      <c r="G44" s="53">
        <v>2019</v>
      </c>
      <c r="H44" s="53" t="s">
        <v>41</v>
      </c>
      <c r="I44" s="53" t="s">
        <v>42</v>
      </c>
      <c r="J44" s="53" t="s">
        <v>43</v>
      </c>
      <c r="K44" s="82" t="s">
        <v>44</v>
      </c>
      <c r="L44" s="53" t="s">
        <v>45</v>
      </c>
      <c r="M44" s="53" t="s">
        <v>46</v>
      </c>
      <c r="N44" s="53" t="s">
        <v>47</v>
      </c>
      <c r="O44" s="53" t="s">
        <v>48</v>
      </c>
      <c r="P44" s="53" t="s">
        <v>49</v>
      </c>
      <c r="Q44" s="53" t="s">
        <v>50</v>
      </c>
      <c r="R44" s="53" t="s">
        <v>51</v>
      </c>
      <c r="S44" s="82" t="s">
        <v>52</v>
      </c>
      <c r="T44" s="53" t="s">
        <v>53</v>
      </c>
      <c r="U44" s="53" t="s">
        <v>54</v>
      </c>
      <c r="V44" s="53" t="s">
        <v>55</v>
      </c>
      <c r="W44" s="53" t="s">
        <v>56</v>
      </c>
      <c r="X44" s="53" t="s">
        <v>57</v>
      </c>
      <c r="Y44" s="53" t="s">
        <v>58</v>
      </c>
      <c r="Z44" s="53" t="s">
        <v>59</v>
      </c>
      <c r="AA44" s="53" t="s">
        <v>60</v>
      </c>
      <c r="AB44" s="53" t="s">
        <v>61</v>
      </c>
      <c r="AC44" s="53" t="s">
        <v>62</v>
      </c>
      <c r="AD44" s="53" t="s">
        <v>63</v>
      </c>
      <c r="AE44" s="53" t="s">
        <v>64</v>
      </c>
      <c r="AF44" s="53" t="s">
        <v>65</v>
      </c>
      <c r="AG44" s="53" t="s">
        <v>66</v>
      </c>
      <c r="AH44" s="53" t="s">
        <v>67</v>
      </c>
      <c r="AI44" s="53" t="s">
        <v>68</v>
      </c>
      <c r="AJ44" s="53" t="s">
        <v>69</v>
      </c>
      <c r="AK44" s="53" t="s">
        <v>70</v>
      </c>
      <c r="AL44" s="53" t="s">
        <v>71</v>
      </c>
    </row>
    <row r="45" spans="1:38" x14ac:dyDescent="0.35">
      <c r="A45" s="83" t="s">
        <v>120</v>
      </c>
      <c r="B45" s="84"/>
      <c r="C45" s="85"/>
      <c r="D45" s="89"/>
      <c r="E45" s="103"/>
      <c r="F45" s="103"/>
      <c r="G45" s="103"/>
      <c r="H45" s="103"/>
      <c r="I45" s="103"/>
      <c r="J45" s="103"/>
      <c r="K45" s="121"/>
      <c r="L45" s="122"/>
      <c r="M45" s="122"/>
      <c r="N45" s="123"/>
      <c r="O45" s="124"/>
      <c r="P45" s="124"/>
      <c r="Q45" s="124"/>
      <c r="R45" s="124"/>
      <c r="S45" s="125"/>
      <c r="T45" s="124"/>
      <c r="U45" s="124"/>
      <c r="V45" s="124"/>
      <c r="W45" s="124"/>
      <c r="X45" s="124"/>
      <c r="Y45" s="124"/>
      <c r="Z45" s="124"/>
      <c r="AA45" s="124"/>
      <c r="AB45" s="124"/>
      <c r="AC45" s="124"/>
      <c r="AD45" s="124"/>
      <c r="AE45" s="124"/>
      <c r="AF45" s="124"/>
      <c r="AG45" s="124"/>
      <c r="AH45" s="124"/>
      <c r="AI45" s="124"/>
      <c r="AJ45" s="124"/>
      <c r="AK45" s="124"/>
      <c r="AL45" s="124"/>
    </row>
    <row r="46" spans="1:38" x14ac:dyDescent="0.35">
      <c r="A46" s="83"/>
      <c r="D46" s="8"/>
      <c r="E46" s="91"/>
      <c r="F46" s="92"/>
      <c r="G46" s="92"/>
      <c r="H46" s="92"/>
      <c r="I46" s="92"/>
      <c r="J46" s="92"/>
      <c r="K46" s="92"/>
      <c r="L46" s="92"/>
      <c r="M46" s="92"/>
      <c r="N46" s="92"/>
      <c r="O46" s="115"/>
      <c r="P46" s="115"/>
      <c r="Q46" s="115"/>
      <c r="R46" s="115"/>
      <c r="S46" s="116"/>
      <c r="T46" s="116"/>
      <c r="U46" s="116"/>
      <c r="V46" s="116"/>
      <c r="W46" s="116"/>
      <c r="X46" s="116"/>
      <c r="Y46" s="116"/>
      <c r="Z46" s="116"/>
      <c r="AA46" s="116"/>
      <c r="AB46" s="116"/>
      <c r="AC46" s="116"/>
      <c r="AD46" s="116"/>
      <c r="AE46" s="116"/>
      <c r="AF46" s="116"/>
      <c r="AG46" s="116"/>
      <c r="AH46" s="116"/>
      <c r="AI46" s="116"/>
      <c r="AJ46" s="116"/>
      <c r="AK46" s="116"/>
      <c r="AL46" s="116"/>
    </row>
    <row r="47" spans="1:38" x14ac:dyDescent="0.35">
      <c r="A47" s="83"/>
      <c r="D47" s="8"/>
      <c r="E47" s="117"/>
      <c r="F47" s="118"/>
      <c r="G47" s="118"/>
      <c r="H47" s="118"/>
      <c r="I47" s="118"/>
      <c r="J47" s="118"/>
      <c r="K47" s="118"/>
      <c r="L47" s="118"/>
      <c r="M47" s="118"/>
      <c r="N47" s="118"/>
      <c r="O47" s="119"/>
      <c r="P47" s="119"/>
      <c r="Q47" s="119"/>
      <c r="R47" s="119"/>
      <c r="S47" s="120"/>
      <c r="T47" s="120"/>
      <c r="U47" s="120"/>
      <c r="V47" s="120"/>
      <c r="W47" s="120"/>
      <c r="X47" s="120"/>
      <c r="Y47" s="120"/>
      <c r="Z47" s="120"/>
      <c r="AA47" s="120"/>
      <c r="AB47" s="120"/>
      <c r="AC47" s="120"/>
      <c r="AD47" s="120"/>
      <c r="AE47" s="120"/>
      <c r="AF47" s="120"/>
      <c r="AG47" s="120"/>
      <c r="AH47" s="120"/>
      <c r="AI47" s="120"/>
      <c r="AJ47" s="120"/>
      <c r="AK47" s="120"/>
      <c r="AL47" s="120"/>
    </row>
    <row r="48" spans="1:38" x14ac:dyDescent="0.35">
      <c r="A48" s="83"/>
      <c r="D48" s="8"/>
      <c r="E48" s="117"/>
      <c r="F48" s="118"/>
      <c r="G48" s="118"/>
      <c r="H48" s="118"/>
      <c r="I48" s="118"/>
      <c r="J48" s="118"/>
      <c r="K48" s="118"/>
      <c r="L48" s="118"/>
      <c r="M48" s="118"/>
      <c r="N48" s="118"/>
      <c r="O48" s="119"/>
      <c r="P48" s="119"/>
      <c r="Q48" s="119"/>
      <c r="R48" s="119"/>
      <c r="S48" s="120"/>
      <c r="T48" s="120"/>
      <c r="U48" s="120"/>
      <c r="V48" s="120"/>
      <c r="W48" s="120"/>
      <c r="X48" s="120"/>
      <c r="Y48" s="120"/>
      <c r="Z48" s="120"/>
      <c r="AA48" s="120"/>
      <c r="AB48" s="120"/>
      <c r="AC48" s="120"/>
      <c r="AD48" s="120"/>
      <c r="AE48" s="120"/>
      <c r="AF48" s="120"/>
      <c r="AG48" s="120"/>
      <c r="AH48" s="120"/>
      <c r="AI48" s="120"/>
      <c r="AJ48" s="120"/>
      <c r="AK48" s="120"/>
      <c r="AL48" s="120"/>
    </row>
    <row r="49" spans="1:38" x14ac:dyDescent="0.35">
      <c r="A49" s="83"/>
      <c r="B49" s="36" t="s">
        <v>121</v>
      </c>
      <c r="D49" s="36"/>
      <c r="E49" s="117"/>
      <c r="F49" s="118"/>
      <c r="G49" s="118"/>
      <c r="H49" s="118"/>
      <c r="I49" s="118"/>
      <c r="J49" s="118"/>
      <c r="K49" s="118"/>
      <c r="L49" s="118"/>
      <c r="M49" s="118"/>
      <c r="N49" s="118"/>
      <c r="O49" s="119"/>
      <c r="P49" s="119"/>
      <c r="Q49" s="119"/>
      <c r="R49" s="119"/>
      <c r="S49" s="120"/>
      <c r="T49" s="120"/>
      <c r="U49" s="120"/>
      <c r="V49" s="120"/>
      <c r="W49" s="120"/>
      <c r="X49" s="120"/>
      <c r="Y49" s="120"/>
      <c r="Z49" s="120"/>
      <c r="AA49" s="120"/>
      <c r="AB49" s="120"/>
      <c r="AC49" s="120"/>
      <c r="AD49" s="120"/>
      <c r="AE49" s="120"/>
      <c r="AF49" s="120"/>
      <c r="AG49" s="120"/>
      <c r="AH49" s="120"/>
      <c r="AI49" s="120"/>
      <c r="AJ49" s="120"/>
      <c r="AK49" s="120"/>
      <c r="AL49" s="120"/>
    </row>
    <row r="50" spans="1:38" x14ac:dyDescent="0.35">
      <c r="A50" s="83"/>
      <c r="B50" s="8" t="s">
        <v>101</v>
      </c>
      <c r="D50" s="81" t="s">
        <v>88</v>
      </c>
      <c r="E50" s="53">
        <v>2017</v>
      </c>
      <c r="F50" s="53">
        <v>2018</v>
      </c>
      <c r="G50" s="53">
        <v>2019</v>
      </c>
      <c r="H50" s="53" t="s">
        <v>41</v>
      </c>
      <c r="I50" s="53" t="s">
        <v>42</v>
      </c>
      <c r="J50" s="53" t="s">
        <v>43</v>
      </c>
      <c r="K50" s="82" t="s">
        <v>44</v>
      </c>
      <c r="L50" s="53" t="s">
        <v>45</v>
      </c>
      <c r="M50" s="53" t="s">
        <v>46</v>
      </c>
      <c r="N50" s="53" t="s">
        <v>47</v>
      </c>
      <c r="O50" s="53" t="s">
        <v>48</v>
      </c>
      <c r="P50" s="53" t="s">
        <v>49</v>
      </c>
      <c r="Q50" s="53" t="s">
        <v>50</v>
      </c>
      <c r="R50" s="53" t="s">
        <v>51</v>
      </c>
      <c r="S50" s="82" t="s">
        <v>52</v>
      </c>
      <c r="T50" s="53" t="s">
        <v>53</v>
      </c>
      <c r="U50" s="53" t="s">
        <v>54</v>
      </c>
      <c r="V50" s="53" t="s">
        <v>55</v>
      </c>
      <c r="W50" s="53" t="s">
        <v>56</v>
      </c>
      <c r="X50" s="53" t="s">
        <v>57</v>
      </c>
      <c r="Y50" s="53" t="s">
        <v>58</v>
      </c>
      <c r="Z50" s="53" t="s">
        <v>59</v>
      </c>
      <c r="AA50" s="53" t="s">
        <v>60</v>
      </c>
      <c r="AB50" s="53" t="s">
        <v>61</v>
      </c>
      <c r="AC50" s="53" t="s">
        <v>62</v>
      </c>
      <c r="AD50" s="53" t="s">
        <v>63</v>
      </c>
      <c r="AE50" s="53" t="s">
        <v>64</v>
      </c>
      <c r="AF50" s="53" t="s">
        <v>65</v>
      </c>
      <c r="AG50" s="53" t="s">
        <v>66</v>
      </c>
      <c r="AH50" s="53" t="s">
        <v>67</v>
      </c>
      <c r="AI50" s="53" t="s">
        <v>68</v>
      </c>
      <c r="AJ50" s="53" t="s">
        <v>69</v>
      </c>
      <c r="AK50" s="53" t="s">
        <v>70</v>
      </c>
      <c r="AL50" s="53" t="s">
        <v>71</v>
      </c>
    </row>
    <row r="51" spans="1:38" ht="20.25" customHeight="1" x14ac:dyDescent="0.35">
      <c r="A51" s="83" t="s">
        <v>122</v>
      </c>
      <c r="B51" s="84" t="s">
        <v>123</v>
      </c>
      <c r="C51" s="101"/>
      <c r="D51" s="102" t="s">
        <v>124</v>
      </c>
      <c r="E51" s="126"/>
      <c r="F51" s="126"/>
      <c r="G51" s="126"/>
      <c r="H51" s="126"/>
      <c r="I51" s="126"/>
      <c r="J51" s="126"/>
      <c r="K51" s="88">
        <v>3.5951163768768311</v>
      </c>
      <c r="L51" s="88">
        <v>3.5951163768768311</v>
      </c>
      <c r="M51" s="88">
        <v>3.623039722442627</v>
      </c>
      <c r="N51" s="88">
        <v>3.623039722442627</v>
      </c>
      <c r="O51" s="88">
        <v>3.5951163768768311</v>
      </c>
      <c r="P51" s="88">
        <v>3.5951163768768311</v>
      </c>
      <c r="Q51" s="88">
        <v>3.5951163768768311</v>
      </c>
      <c r="R51" s="88">
        <v>3.5951163768768311</v>
      </c>
      <c r="S51" s="88">
        <v>0</v>
      </c>
      <c r="T51" s="88">
        <v>0</v>
      </c>
      <c r="U51" s="88">
        <v>0</v>
      </c>
      <c r="V51" s="88">
        <v>0</v>
      </c>
      <c r="W51" s="88">
        <v>0</v>
      </c>
      <c r="X51" s="88">
        <v>0</v>
      </c>
      <c r="Y51" s="88">
        <v>0</v>
      </c>
      <c r="Z51" s="88">
        <v>0</v>
      </c>
      <c r="AA51" s="88">
        <v>0</v>
      </c>
      <c r="AB51" s="88">
        <v>0</v>
      </c>
      <c r="AC51" s="88">
        <v>0</v>
      </c>
      <c r="AD51" s="88">
        <v>0</v>
      </c>
      <c r="AE51" s="88">
        <v>0</v>
      </c>
      <c r="AF51" s="88">
        <v>0</v>
      </c>
      <c r="AG51" s="88">
        <v>0</v>
      </c>
      <c r="AH51" s="88">
        <v>0</v>
      </c>
      <c r="AI51" s="88">
        <v>0</v>
      </c>
      <c r="AJ51" s="88">
        <v>0</v>
      </c>
      <c r="AK51" s="88">
        <v>0</v>
      </c>
      <c r="AL51" s="88">
        <v>0</v>
      </c>
    </row>
    <row r="52" spans="1:38" ht="20.25" customHeight="1" x14ac:dyDescent="0.35">
      <c r="A52" s="83" t="s">
        <v>125</v>
      </c>
      <c r="B52" s="84" t="s">
        <v>126</v>
      </c>
      <c r="C52" s="101"/>
      <c r="D52" s="102" t="s">
        <v>124</v>
      </c>
      <c r="E52" s="127"/>
      <c r="F52" s="127"/>
      <c r="G52" s="127"/>
      <c r="H52" s="127"/>
      <c r="I52" s="127"/>
      <c r="J52" s="127"/>
      <c r="K52" s="88">
        <v>4.2831621170043945</v>
      </c>
      <c r="L52" s="88">
        <v>4.2831621170043945</v>
      </c>
      <c r="M52" s="88">
        <v>4.4581546783447266</v>
      </c>
      <c r="N52" s="88">
        <v>4.4581546783447266</v>
      </c>
      <c r="O52" s="88">
        <v>4.2831621170043945</v>
      </c>
      <c r="P52" s="88">
        <v>4.2831621170043945</v>
      </c>
      <c r="Q52" s="88">
        <v>4.2831621170043945</v>
      </c>
      <c r="R52" s="88">
        <v>4.2831621170043945</v>
      </c>
      <c r="S52" s="88">
        <v>0</v>
      </c>
      <c r="T52" s="88">
        <v>0</v>
      </c>
      <c r="U52" s="88">
        <v>0</v>
      </c>
      <c r="V52" s="88">
        <v>0</v>
      </c>
      <c r="W52" s="88">
        <v>0</v>
      </c>
      <c r="X52" s="88">
        <v>0</v>
      </c>
      <c r="Y52" s="88">
        <v>0</v>
      </c>
      <c r="Z52" s="88">
        <v>0</v>
      </c>
      <c r="AA52" s="88">
        <v>0</v>
      </c>
      <c r="AB52" s="88">
        <v>0</v>
      </c>
      <c r="AC52" s="88">
        <v>0</v>
      </c>
      <c r="AD52" s="88">
        <v>0</v>
      </c>
      <c r="AE52" s="88">
        <v>0</v>
      </c>
      <c r="AF52" s="88">
        <v>0</v>
      </c>
      <c r="AG52" s="88">
        <v>0</v>
      </c>
      <c r="AH52" s="88">
        <v>0</v>
      </c>
      <c r="AI52" s="88">
        <v>0</v>
      </c>
      <c r="AJ52" s="88">
        <v>0</v>
      </c>
      <c r="AK52" s="88">
        <v>0</v>
      </c>
      <c r="AL52" s="88">
        <v>0</v>
      </c>
    </row>
    <row r="53" spans="1:38" ht="20.25" customHeight="1" x14ac:dyDescent="0.35">
      <c r="A53" s="83" t="s">
        <v>127</v>
      </c>
      <c r="B53" s="84" t="s">
        <v>128</v>
      </c>
      <c r="C53" s="101"/>
      <c r="D53" s="102" t="s">
        <v>129</v>
      </c>
      <c r="E53" s="127"/>
      <c r="F53" s="127"/>
      <c r="G53" s="127"/>
      <c r="H53" s="127"/>
      <c r="I53" s="127"/>
      <c r="J53" s="127"/>
      <c r="K53" s="88">
        <v>0</v>
      </c>
      <c r="L53" s="88">
        <v>0</v>
      </c>
      <c r="M53" s="88">
        <v>0</v>
      </c>
      <c r="N53" s="88">
        <v>0</v>
      </c>
      <c r="O53" s="88">
        <v>0</v>
      </c>
      <c r="P53" s="88">
        <v>0</v>
      </c>
      <c r="Q53" s="88">
        <v>0</v>
      </c>
      <c r="R53" s="88">
        <v>0</v>
      </c>
      <c r="S53" s="88">
        <v>0</v>
      </c>
      <c r="T53" s="88">
        <v>0</v>
      </c>
      <c r="U53" s="88">
        <v>0</v>
      </c>
      <c r="V53" s="88">
        <v>0</v>
      </c>
      <c r="W53" s="88">
        <v>0</v>
      </c>
      <c r="X53" s="88">
        <v>0</v>
      </c>
      <c r="Y53" s="88">
        <v>0</v>
      </c>
      <c r="Z53" s="88">
        <v>0</v>
      </c>
      <c r="AA53" s="88">
        <v>0</v>
      </c>
      <c r="AB53" s="88">
        <v>0</v>
      </c>
      <c r="AC53" s="88">
        <v>0</v>
      </c>
      <c r="AD53" s="88">
        <v>0</v>
      </c>
      <c r="AE53" s="88">
        <v>0</v>
      </c>
      <c r="AF53" s="88">
        <v>0</v>
      </c>
      <c r="AG53" s="88">
        <v>0</v>
      </c>
      <c r="AH53" s="88">
        <v>0</v>
      </c>
      <c r="AI53" s="88">
        <v>0</v>
      </c>
      <c r="AJ53" s="88">
        <v>0</v>
      </c>
      <c r="AK53" s="88">
        <v>0</v>
      </c>
      <c r="AL53" s="88">
        <v>0</v>
      </c>
    </row>
    <row r="54" spans="1:38" ht="20.25" customHeight="1" x14ac:dyDescent="0.35">
      <c r="A54" s="83" t="s">
        <v>130</v>
      </c>
      <c r="B54" s="84" t="s">
        <v>131</v>
      </c>
      <c r="C54" s="101"/>
      <c r="D54" s="102" t="s">
        <v>129</v>
      </c>
      <c r="E54" s="127"/>
      <c r="F54" s="127"/>
      <c r="G54" s="127"/>
      <c r="H54" s="127"/>
      <c r="I54" s="127"/>
      <c r="J54" s="127"/>
      <c r="K54" s="88">
        <v>0</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v>0</v>
      </c>
      <c r="AC54" s="88">
        <v>0</v>
      </c>
      <c r="AD54" s="88">
        <v>0</v>
      </c>
      <c r="AE54" s="88">
        <v>0</v>
      </c>
      <c r="AF54" s="88">
        <v>0</v>
      </c>
      <c r="AG54" s="88">
        <v>0</v>
      </c>
      <c r="AH54" s="88">
        <v>0</v>
      </c>
      <c r="AI54" s="88">
        <v>0</v>
      </c>
      <c r="AJ54" s="88">
        <v>0</v>
      </c>
      <c r="AK54" s="88">
        <v>0</v>
      </c>
      <c r="AL54" s="88">
        <v>0</v>
      </c>
    </row>
    <row r="55" spans="1:38" ht="20.25" customHeight="1" x14ac:dyDescent="0.35">
      <c r="A55" s="83" t="s">
        <v>132</v>
      </c>
      <c r="B55" s="84" t="s">
        <v>133</v>
      </c>
      <c r="C55" s="101"/>
      <c r="D55" s="102" t="s">
        <v>134</v>
      </c>
      <c r="E55" s="127"/>
      <c r="F55" s="127"/>
      <c r="G55" s="127"/>
      <c r="H55" s="127"/>
      <c r="I55" s="127"/>
      <c r="J55" s="127"/>
      <c r="K55" s="88">
        <v>0.72705000638961792</v>
      </c>
      <c r="L55" s="88">
        <v>0.64971649646759033</v>
      </c>
      <c r="M55" s="88">
        <v>0.67527413368225098</v>
      </c>
      <c r="N55" s="88">
        <v>0.63941872119903564</v>
      </c>
      <c r="O55" s="88">
        <v>0.54748702049255371</v>
      </c>
      <c r="P55" s="88">
        <v>0.5271456241607666</v>
      </c>
      <c r="Q55" s="88">
        <v>0.50994729995727539</v>
      </c>
      <c r="R55" s="88">
        <v>0.49504935741424561</v>
      </c>
      <c r="S55" s="88">
        <v>0.53834819793701172</v>
      </c>
      <c r="T55" s="88">
        <v>0.47015351057052612</v>
      </c>
      <c r="U55" s="88">
        <v>0.45951986312866211</v>
      </c>
      <c r="V55" s="88">
        <v>0.44981211423873901</v>
      </c>
      <c r="W55" s="88">
        <v>0.4408818781375885</v>
      </c>
      <c r="X55" s="88">
        <v>0.48328018188476563</v>
      </c>
      <c r="Y55" s="88">
        <v>0.47468125820159912</v>
      </c>
      <c r="Z55" s="88">
        <v>0.46663743257522583</v>
      </c>
      <c r="AA55" s="88">
        <v>0.45908147096633911</v>
      </c>
      <c r="AB55" s="88">
        <v>0.45195752382278442</v>
      </c>
      <c r="AC55" s="88">
        <v>0.44521883130073547</v>
      </c>
      <c r="AD55" s="88">
        <v>0</v>
      </c>
      <c r="AE55" s="88">
        <v>0</v>
      </c>
      <c r="AF55" s="88">
        <v>0</v>
      </c>
      <c r="AG55" s="88">
        <v>0</v>
      </c>
      <c r="AH55" s="88">
        <v>0</v>
      </c>
      <c r="AI55" s="88">
        <v>0</v>
      </c>
      <c r="AJ55" s="88">
        <v>0</v>
      </c>
      <c r="AK55" s="88">
        <v>0</v>
      </c>
      <c r="AL55" s="88">
        <v>0</v>
      </c>
    </row>
    <row r="56" spans="1:38" ht="20.25" customHeight="1" x14ac:dyDescent="0.35">
      <c r="A56" s="83" t="s">
        <v>122</v>
      </c>
      <c r="B56" s="84" t="s">
        <v>135</v>
      </c>
      <c r="C56" s="101"/>
      <c r="D56" s="102" t="s">
        <v>134</v>
      </c>
      <c r="E56" s="126"/>
      <c r="F56" s="126"/>
      <c r="G56" s="126"/>
      <c r="H56" s="126"/>
      <c r="I56" s="126"/>
      <c r="J56" s="127"/>
      <c r="K56" s="88">
        <v>2.2200000286102295</v>
      </c>
      <c r="L56" s="88">
        <v>1.9838671684265137</v>
      </c>
      <c r="M56" s="88">
        <v>2.0619056224822998</v>
      </c>
      <c r="N56" s="88">
        <v>1.9524235725402832</v>
      </c>
      <c r="O56" s="88">
        <v>1.6717160940170288</v>
      </c>
      <c r="P56" s="88">
        <v>1.6096049547195435</v>
      </c>
      <c r="Q56" s="88">
        <v>1.5570908784866333</v>
      </c>
      <c r="R56" s="88">
        <v>1.5116010904312134</v>
      </c>
      <c r="S56" s="88">
        <v>1.6438112258911133</v>
      </c>
      <c r="T56" s="88">
        <v>1.435583233833313</v>
      </c>
      <c r="U56" s="88">
        <v>1.4031140804290771</v>
      </c>
      <c r="V56" s="88">
        <v>1.3734720945358276</v>
      </c>
      <c r="W56" s="88">
        <v>1.3462041616439819</v>
      </c>
      <c r="X56" s="88">
        <v>1.4756646156311035</v>
      </c>
      <c r="Y56" s="88">
        <v>0</v>
      </c>
      <c r="Z56" s="88">
        <v>0</v>
      </c>
      <c r="AA56" s="88">
        <v>0</v>
      </c>
      <c r="AB56" s="88">
        <v>0</v>
      </c>
      <c r="AC56" s="88">
        <v>0</v>
      </c>
      <c r="AD56" s="88">
        <v>0</v>
      </c>
      <c r="AE56" s="88">
        <v>0</v>
      </c>
      <c r="AF56" s="88">
        <v>0</v>
      </c>
      <c r="AG56" s="88">
        <v>0</v>
      </c>
      <c r="AH56" s="88">
        <v>0</v>
      </c>
      <c r="AI56" s="88">
        <v>0</v>
      </c>
      <c r="AJ56" s="88">
        <v>0</v>
      </c>
      <c r="AK56" s="88">
        <v>0</v>
      </c>
      <c r="AL56" s="88">
        <v>0</v>
      </c>
    </row>
    <row r="57" spans="1:38" ht="20.25" customHeight="1" x14ac:dyDescent="0.35">
      <c r="A57" s="83" t="s">
        <v>125</v>
      </c>
      <c r="B57" s="84" t="s">
        <v>136</v>
      </c>
      <c r="C57" s="101"/>
      <c r="D57" s="102" t="s">
        <v>134</v>
      </c>
      <c r="E57" s="127"/>
      <c r="F57" s="127"/>
      <c r="G57" s="127"/>
      <c r="H57" s="127"/>
      <c r="I57" s="127"/>
      <c r="J57" s="127"/>
      <c r="K57" s="88">
        <v>0.27417001128196716</v>
      </c>
      <c r="L57" s="88">
        <v>0.24500758945941925</v>
      </c>
      <c r="M57" s="88">
        <v>0.25464534759521484</v>
      </c>
      <c r="N57" s="88">
        <v>0.24112431704998016</v>
      </c>
      <c r="O57" s="88">
        <v>0.20645694434642792</v>
      </c>
      <c r="P57" s="88">
        <v>0.19878621399402618</v>
      </c>
      <c r="Q57" s="88">
        <v>0.19230072200298309</v>
      </c>
      <c r="R57" s="88">
        <v>0.18668273091316223</v>
      </c>
      <c r="S57" s="88">
        <v>0.2030106782913208</v>
      </c>
      <c r="T57" s="88">
        <v>0.1772945374250412</v>
      </c>
      <c r="U57" s="88">
        <v>0.17328459024429321</v>
      </c>
      <c r="V57" s="88">
        <v>0.16962380707263947</v>
      </c>
      <c r="W57" s="88">
        <v>0</v>
      </c>
      <c r="X57" s="88">
        <v>0</v>
      </c>
      <c r="Y57" s="88">
        <v>0</v>
      </c>
      <c r="Z57" s="88">
        <v>0</v>
      </c>
      <c r="AA57" s="88">
        <v>0</v>
      </c>
      <c r="AB57" s="88">
        <v>0</v>
      </c>
      <c r="AC57" s="88">
        <v>0</v>
      </c>
      <c r="AD57" s="88">
        <v>0</v>
      </c>
      <c r="AE57" s="88">
        <v>0</v>
      </c>
      <c r="AF57" s="88">
        <v>0</v>
      </c>
      <c r="AG57" s="88">
        <v>0</v>
      </c>
      <c r="AH57" s="88">
        <v>0</v>
      </c>
      <c r="AI57" s="88">
        <v>0</v>
      </c>
      <c r="AJ57" s="88">
        <v>0</v>
      </c>
      <c r="AK57" s="88">
        <v>0</v>
      </c>
      <c r="AL57" s="88">
        <v>0</v>
      </c>
    </row>
    <row r="58" spans="1:38" ht="20.25" customHeight="1" x14ac:dyDescent="0.35">
      <c r="A58" s="83" t="s">
        <v>127</v>
      </c>
      <c r="B58" s="84" t="s">
        <v>137</v>
      </c>
      <c r="C58" s="101"/>
      <c r="D58" s="102" t="s">
        <v>134</v>
      </c>
      <c r="E58" s="127"/>
      <c r="F58" s="127"/>
      <c r="G58" s="127"/>
      <c r="H58" s="127"/>
      <c r="I58" s="127"/>
      <c r="J58" s="127"/>
      <c r="K58" s="88">
        <v>0.72705000638961792</v>
      </c>
      <c r="L58" s="88">
        <v>0.64971649646759033</v>
      </c>
      <c r="M58" s="88">
        <v>0.67527413368225098</v>
      </c>
      <c r="N58" s="88">
        <v>0.63941872119903564</v>
      </c>
      <c r="O58" s="88">
        <v>0.54748702049255371</v>
      </c>
      <c r="P58" s="88">
        <v>0.5271456241607666</v>
      </c>
      <c r="Q58" s="88">
        <v>0.50994729995727539</v>
      </c>
      <c r="R58" s="88">
        <v>0.49504935741424561</v>
      </c>
      <c r="S58" s="88">
        <v>0.53834819793701172</v>
      </c>
      <c r="T58" s="88">
        <v>0.47015351057052612</v>
      </c>
      <c r="U58" s="88">
        <v>0.45951986312866211</v>
      </c>
      <c r="V58" s="88">
        <v>0.44981211423873901</v>
      </c>
      <c r="W58" s="88">
        <v>0.4408818781375885</v>
      </c>
      <c r="X58" s="88">
        <v>0.48328018188476563</v>
      </c>
      <c r="Y58" s="88">
        <v>0.47468125820159912</v>
      </c>
      <c r="Z58" s="88">
        <v>0.46663743257522583</v>
      </c>
      <c r="AA58" s="88">
        <v>0.45908147096633911</v>
      </c>
      <c r="AB58" s="88">
        <v>0.45195752382278442</v>
      </c>
      <c r="AC58" s="88">
        <v>0.44521883130073547</v>
      </c>
      <c r="AD58" s="88">
        <v>0</v>
      </c>
      <c r="AE58" s="88">
        <v>0</v>
      </c>
      <c r="AF58" s="88">
        <v>0</v>
      </c>
      <c r="AG58" s="88">
        <v>0</v>
      </c>
      <c r="AH58" s="88">
        <v>0</v>
      </c>
      <c r="AI58" s="88">
        <v>0</v>
      </c>
      <c r="AJ58" s="88">
        <v>0</v>
      </c>
      <c r="AK58" s="88">
        <v>0</v>
      </c>
      <c r="AL58" s="88">
        <v>0</v>
      </c>
    </row>
    <row r="59" spans="1:38" ht="20.25" customHeight="1" x14ac:dyDescent="0.35">
      <c r="A59" s="83" t="s">
        <v>130</v>
      </c>
      <c r="B59" s="84" t="s">
        <v>138</v>
      </c>
      <c r="C59" s="101"/>
      <c r="D59" s="102" t="s">
        <v>134</v>
      </c>
      <c r="E59" s="127"/>
      <c r="F59" s="127"/>
      <c r="G59" s="127"/>
      <c r="H59" s="127"/>
      <c r="I59" s="127"/>
      <c r="J59" s="127"/>
      <c r="K59" s="88">
        <v>6.6600002348423004E-2</v>
      </c>
      <c r="L59" s="88">
        <v>5.9516016393899918E-2</v>
      </c>
      <c r="M59" s="88">
        <v>6.1857175081968307E-2</v>
      </c>
      <c r="N59" s="88">
        <v>5.8572709560394287E-2</v>
      </c>
      <c r="O59" s="88">
        <v>5.0151485949754715E-2</v>
      </c>
      <c r="P59" s="88">
        <v>4.8288151621818542E-2</v>
      </c>
      <c r="Q59" s="88">
        <v>4.6712726354598999E-2</v>
      </c>
      <c r="R59" s="88">
        <v>4.5348033308982849E-2</v>
      </c>
      <c r="S59" s="88">
        <v>0</v>
      </c>
      <c r="T59" s="88">
        <v>0</v>
      </c>
      <c r="U59" s="88">
        <v>0</v>
      </c>
      <c r="V59" s="88">
        <v>0</v>
      </c>
      <c r="W59" s="88">
        <v>0</v>
      </c>
      <c r="X59" s="88">
        <v>0</v>
      </c>
      <c r="Y59" s="88">
        <v>0</v>
      </c>
      <c r="Z59" s="88">
        <v>0</v>
      </c>
      <c r="AA59" s="88">
        <v>0</v>
      </c>
      <c r="AB59" s="88">
        <v>0</v>
      </c>
      <c r="AC59" s="88">
        <v>0</v>
      </c>
      <c r="AD59" s="88">
        <v>0</v>
      </c>
      <c r="AE59" s="88">
        <v>0</v>
      </c>
      <c r="AF59" s="88">
        <v>0</v>
      </c>
      <c r="AG59" s="88">
        <v>0</v>
      </c>
      <c r="AH59" s="88">
        <v>0</v>
      </c>
      <c r="AI59" s="88">
        <v>0</v>
      </c>
      <c r="AJ59" s="88">
        <v>0</v>
      </c>
      <c r="AK59" s="88">
        <v>0</v>
      </c>
      <c r="AL59" s="88">
        <v>0</v>
      </c>
    </row>
    <row r="60" spans="1:38" ht="20.25" customHeight="1" x14ac:dyDescent="0.35">
      <c r="A60" s="83" t="s">
        <v>132</v>
      </c>
      <c r="B60" s="84" t="s">
        <v>139</v>
      </c>
      <c r="C60" s="101"/>
      <c r="D60" s="102" t="s">
        <v>140</v>
      </c>
      <c r="E60" s="127"/>
      <c r="F60" s="127"/>
      <c r="G60" s="127"/>
      <c r="H60" s="127"/>
      <c r="I60" s="127"/>
      <c r="J60" s="127"/>
      <c r="K60" s="88">
        <v>0</v>
      </c>
      <c r="L60" s="88">
        <v>0</v>
      </c>
      <c r="M60" s="88">
        <v>0</v>
      </c>
      <c r="N60" s="88">
        <v>0</v>
      </c>
      <c r="O60" s="88">
        <v>9.0168590545654297</v>
      </c>
      <c r="P60" s="88">
        <v>9.0168590545654297</v>
      </c>
      <c r="Q60" s="88">
        <v>9.0168590545654297</v>
      </c>
      <c r="R60" s="88">
        <v>9.0168590545654297</v>
      </c>
      <c r="S60" s="88">
        <v>9.2430028915405273</v>
      </c>
      <c r="T60" s="88">
        <v>9.0168590545654297</v>
      </c>
      <c r="U60" s="88">
        <v>9.0168590545654297</v>
      </c>
      <c r="V60" s="88">
        <v>9.0168590545654297</v>
      </c>
      <c r="W60" s="88">
        <v>9.0168590545654297</v>
      </c>
      <c r="X60" s="88">
        <v>9.2430028915405273</v>
      </c>
      <c r="Y60" s="88">
        <v>20.349819183349609</v>
      </c>
      <c r="Z60" s="88">
        <v>20.349819183349609</v>
      </c>
      <c r="AA60" s="88">
        <v>20.349819183349609</v>
      </c>
      <c r="AB60" s="88">
        <v>20.349819183349609</v>
      </c>
      <c r="AC60" s="88">
        <v>20.349819183349609</v>
      </c>
      <c r="AD60" s="88">
        <v>0</v>
      </c>
      <c r="AE60" s="88">
        <v>0</v>
      </c>
      <c r="AF60" s="88">
        <v>0</v>
      </c>
      <c r="AG60" s="88">
        <v>0</v>
      </c>
      <c r="AH60" s="88">
        <v>0</v>
      </c>
      <c r="AI60" s="88">
        <v>0</v>
      </c>
      <c r="AJ60" s="88">
        <v>0</v>
      </c>
      <c r="AK60" s="88">
        <v>0</v>
      </c>
      <c r="AL60" s="88">
        <v>0</v>
      </c>
    </row>
    <row r="61" spans="1:38" ht="20.25" customHeight="1" x14ac:dyDescent="0.35">
      <c r="A61" s="83" t="s">
        <v>122</v>
      </c>
      <c r="B61" s="84" t="s">
        <v>141</v>
      </c>
      <c r="C61" s="101"/>
      <c r="D61" s="102" t="s">
        <v>140</v>
      </c>
      <c r="E61" s="126"/>
      <c r="F61" s="126"/>
      <c r="G61" s="126"/>
      <c r="H61" s="126"/>
      <c r="I61" s="126"/>
      <c r="J61" s="127"/>
      <c r="K61" s="88">
        <v>0</v>
      </c>
      <c r="L61" s="88">
        <v>0</v>
      </c>
      <c r="M61" s="88">
        <v>0</v>
      </c>
      <c r="N61" s="88">
        <v>0</v>
      </c>
      <c r="O61" s="88">
        <v>23.191509246826172</v>
      </c>
      <c r="P61" s="88">
        <v>23.191509246826172</v>
      </c>
      <c r="Q61" s="88">
        <v>23.191509246826172</v>
      </c>
      <c r="R61" s="88">
        <v>23.191509246826172</v>
      </c>
      <c r="S61" s="88">
        <v>23.773155212402344</v>
      </c>
      <c r="T61" s="88">
        <v>23.191509246826172</v>
      </c>
      <c r="U61" s="88">
        <v>23.191509246826172</v>
      </c>
      <c r="V61" s="88">
        <v>23.191509246826172</v>
      </c>
      <c r="W61" s="88">
        <v>23.191509246826172</v>
      </c>
      <c r="X61" s="88">
        <v>23.773155212402344</v>
      </c>
      <c r="Y61" s="88">
        <v>23.773155212402344</v>
      </c>
      <c r="Z61" s="88">
        <v>23.773155212402344</v>
      </c>
      <c r="AA61" s="88">
        <v>23.773155212402344</v>
      </c>
      <c r="AB61" s="88">
        <v>23.773155212402344</v>
      </c>
      <c r="AC61" s="88">
        <v>23.773155212402344</v>
      </c>
      <c r="AD61" s="88">
        <v>0</v>
      </c>
      <c r="AE61" s="88">
        <v>0</v>
      </c>
      <c r="AF61" s="88">
        <v>0</v>
      </c>
      <c r="AG61" s="88">
        <v>0</v>
      </c>
      <c r="AH61" s="88">
        <v>0</v>
      </c>
      <c r="AI61" s="88">
        <v>0</v>
      </c>
      <c r="AJ61" s="88">
        <v>0</v>
      </c>
      <c r="AK61" s="88">
        <v>0</v>
      </c>
      <c r="AL61" s="88">
        <v>0</v>
      </c>
    </row>
    <row r="62" spans="1:38" ht="20.25" customHeight="1" x14ac:dyDescent="0.35">
      <c r="A62" s="83" t="s">
        <v>125</v>
      </c>
      <c r="B62" s="84" t="s">
        <v>142</v>
      </c>
      <c r="C62" s="101"/>
      <c r="D62" s="102" t="s">
        <v>134</v>
      </c>
      <c r="E62" s="127"/>
      <c r="F62" s="127"/>
      <c r="G62" s="127"/>
      <c r="H62" s="127"/>
      <c r="I62" s="127"/>
      <c r="J62" s="127"/>
      <c r="K62" s="88">
        <v>0</v>
      </c>
      <c r="L62" s="88">
        <v>0</v>
      </c>
      <c r="M62" s="88">
        <v>0</v>
      </c>
      <c r="N62" s="88">
        <v>0</v>
      </c>
      <c r="O62" s="88">
        <v>3.2598464488983154</v>
      </c>
      <c r="P62" s="88">
        <v>3.1387295722961426</v>
      </c>
      <c r="Q62" s="88">
        <v>3.0363271236419678</v>
      </c>
      <c r="R62" s="88">
        <v>2.9476220607757568</v>
      </c>
      <c r="S62" s="88">
        <v>3.2054316997528076</v>
      </c>
      <c r="T62" s="88">
        <v>2.7993872165679932</v>
      </c>
      <c r="U62" s="88">
        <v>2.736072301864624</v>
      </c>
      <c r="V62" s="88">
        <v>2.6782705783843994</v>
      </c>
      <c r="W62" s="88">
        <v>2.6250979900360107</v>
      </c>
      <c r="X62" s="88">
        <v>2.8775460720062256</v>
      </c>
      <c r="Y62" s="88">
        <v>2.8263463973999023</v>
      </c>
      <c r="Z62" s="88">
        <v>2.7784519195556641</v>
      </c>
      <c r="AA62" s="88">
        <v>2.7334620952606201</v>
      </c>
      <c r="AB62" s="88">
        <v>2.6910445690155029</v>
      </c>
      <c r="AC62" s="88">
        <v>2.6509213447570801</v>
      </c>
      <c r="AD62" s="88">
        <v>2.6128561496734619</v>
      </c>
      <c r="AE62" s="88">
        <v>2.5766491889953613</v>
      </c>
      <c r="AF62" s="88">
        <v>2.5421261787414551</v>
      </c>
      <c r="AG62" s="88">
        <v>2.5091385841369629</v>
      </c>
      <c r="AH62" s="88">
        <v>2.4775547981262207</v>
      </c>
      <c r="AI62" s="88">
        <v>0</v>
      </c>
      <c r="AJ62" s="88">
        <v>0</v>
      </c>
      <c r="AK62" s="88">
        <v>0</v>
      </c>
      <c r="AL62" s="88">
        <v>0</v>
      </c>
    </row>
    <row r="63" spans="1:38" x14ac:dyDescent="0.35">
      <c r="A63" s="83"/>
      <c r="B63" s="105"/>
      <c r="C63" s="106"/>
      <c r="D63" s="107"/>
      <c r="E63" s="107"/>
      <c r="F63" s="107"/>
      <c r="G63" s="107"/>
      <c r="H63" s="107"/>
      <c r="I63" s="107"/>
      <c r="J63" s="107"/>
      <c r="K63" s="108"/>
      <c r="L63" s="108"/>
      <c r="M63" s="108"/>
      <c r="N63" s="108"/>
      <c r="O63" s="109"/>
      <c r="P63" s="109"/>
      <c r="Q63" s="109"/>
      <c r="R63" s="109"/>
      <c r="S63" s="110"/>
      <c r="T63" s="110"/>
      <c r="U63" s="110"/>
      <c r="V63" s="110"/>
      <c r="W63" s="110"/>
      <c r="X63" s="110"/>
      <c r="Y63" s="110"/>
      <c r="Z63" s="110"/>
      <c r="AA63" s="110"/>
      <c r="AB63" s="110"/>
      <c r="AC63" s="110"/>
      <c r="AD63" s="110"/>
      <c r="AE63" s="110"/>
      <c r="AF63" s="110"/>
      <c r="AG63" s="110"/>
      <c r="AH63" s="110"/>
      <c r="AI63" s="110"/>
      <c r="AJ63" s="110"/>
      <c r="AK63" s="110"/>
      <c r="AL63" s="110"/>
    </row>
    <row r="64" spans="1:38" ht="31" x14ac:dyDescent="0.35">
      <c r="A64" s="83">
        <v>12</v>
      </c>
      <c r="B64" s="128" t="s">
        <v>143</v>
      </c>
      <c r="C64" s="129"/>
      <c r="D64" s="130"/>
      <c r="E64" s="131">
        <f t="shared" ref="E64:AL64" si="3">SUM(E45:E45,E51:E62)</f>
        <v>0</v>
      </c>
      <c r="F64" s="131">
        <f t="shared" si="3"/>
        <v>0</v>
      </c>
      <c r="G64" s="131">
        <f t="shared" si="3"/>
        <v>0</v>
      </c>
      <c r="H64" s="131">
        <f t="shared" si="3"/>
        <v>0</v>
      </c>
      <c r="I64" s="131">
        <f t="shared" si="3"/>
        <v>0</v>
      </c>
      <c r="J64" s="131">
        <f t="shared" si="3"/>
        <v>0</v>
      </c>
      <c r="K64" s="132">
        <f t="shared" si="3"/>
        <v>11.893148548901081</v>
      </c>
      <c r="L64" s="132">
        <f t="shared" si="3"/>
        <v>11.466102261096239</v>
      </c>
      <c r="M64" s="132">
        <f t="shared" si="3"/>
        <v>11.810150813311338</v>
      </c>
      <c r="N64" s="132">
        <f t="shared" si="3"/>
        <v>11.612152442336082</v>
      </c>
      <c r="O64" s="132">
        <f t="shared" si="3"/>
        <v>46.369791809469461</v>
      </c>
      <c r="P64" s="132">
        <f t="shared" si="3"/>
        <v>46.136346936225891</v>
      </c>
      <c r="Q64" s="132">
        <f t="shared" si="3"/>
        <v>45.938972845673561</v>
      </c>
      <c r="R64" s="132">
        <f t="shared" si="3"/>
        <v>45.767999425530434</v>
      </c>
      <c r="S64" s="132">
        <f t="shared" si="3"/>
        <v>39.145108103752136</v>
      </c>
      <c r="T64" s="132">
        <f t="shared" si="3"/>
        <v>37.560940310359001</v>
      </c>
      <c r="U64" s="132">
        <f t="shared" si="3"/>
        <v>37.43987900018692</v>
      </c>
      <c r="V64" s="132">
        <f t="shared" si="3"/>
        <v>37.329359009861946</v>
      </c>
      <c r="W64" s="132">
        <f t="shared" si="3"/>
        <v>37.061434209346771</v>
      </c>
      <c r="X64" s="132">
        <f t="shared" si="3"/>
        <v>38.335929155349731</v>
      </c>
      <c r="Y64" s="132">
        <f t="shared" si="3"/>
        <v>47.898683309555054</v>
      </c>
      <c r="Z64" s="132">
        <f t="shared" si="3"/>
        <v>47.834701180458069</v>
      </c>
      <c r="AA64" s="132">
        <f t="shared" si="3"/>
        <v>47.774599432945251</v>
      </c>
      <c r="AB64" s="132">
        <f t="shared" si="3"/>
        <v>47.717934012413025</v>
      </c>
      <c r="AC64" s="132">
        <f t="shared" si="3"/>
        <v>47.664333403110504</v>
      </c>
      <c r="AD64" s="132">
        <f t="shared" si="3"/>
        <v>2.6128561496734619</v>
      </c>
      <c r="AE64" s="132">
        <f t="shared" si="3"/>
        <v>2.5766491889953613</v>
      </c>
      <c r="AF64" s="132">
        <f t="shared" si="3"/>
        <v>2.5421261787414551</v>
      </c>
      <c r="AG64" s="132">
        <f t="shared" si="3"/>
        <v>2.5091385841369629</v>
      </c>
      <c r="AH64" s="132">
        <f t="shared" si="3"/>
        <v>2.4775547981262207</v>
      </c>
      <c r="AI64" s="132">
        <f t="shared" si="3"/>
        <v>0</v>
      </c>
      <c r="AJ64" s="132">
        <f t="shared" si="3"/>
        <v>0</v>
      </c>
      <c r="AK64" s="132">
        <f t="shared" si="3"/>
        <v>0</v>
      </c>
      <c r="AL64" s="132">
        <f t="shared" si="3"/>
        <v>0</v>
      </c>
    </row>
    <row r="65" spans="1:38" x14ac:dyDescent="0.35">
      <c r="A65" s="83"/>
      <c r="B65" s="133"/>
      <c r="C65" s="134"/>
      <c r="D65" s="135"/>
      <c r="E65" s="97"/>
      <c r="F65" s="97"/>
      <c r="G65" s="97"/>
      <c r="H65" s="97"/>
      <c r="I65" s="97"/>
      <c r="J65" s="97"/>
      <c r="K65" s="97"/>
      <c r="L65" s="97"/>
      <c r="M65" s="97"/>
      <c r="N65" s="97"/>
      <c r="O65" s="97"/>
      <c r="P65" s="97"/>
      <c r="Q65" s="97"/>
      <c r="R65" s="97"/>
      <c r="S65" s="136"/>
      <c r="T65" s="136"/>
      <c r="U65" s="136"/>
      <c r="V65" s="136"/>
      <c r="W65" s="136"/>
      <c r="X65" s="136"/>
      <c r="Y65" s="136"/>
      <c r="Z65" s="136"/>
      <c r="AA65" s="136"/>
      <c r="AB65" s="136"/>
      <c r="AC65" s="136"/>
      <c r="AD65" s="136"/>
      <c r="AE65" s="136"/>
      <c r="AF65" s="136"/>
      <c r="AG65" s="136"/>
      <c r="AH65" s="136"/>
      <c r="AI65" s="136"/>
      <c r="AJ65" s="136"/>
      <c r="AK65" s="136"/>
      <c r="AL65" s="136"/>
    </row>
    <row r="66" spans="1:38" ht="15" customHeight="1" x14ac:dyDescent="0.35">
      <c r="A66" s="83">
        <v>13</v>
      </c>
      <c r="B66" s="137" t="s">
        <v>144</v>
      </c>
      <c r="C66" s="138"/>
      <c r="D66" s="89"/>
      <c r="E66" s="139">
        <f t="shared" ref="E66:AL66" si="4">E64+E41</f>
        <v>0</v>
      </c>
      <c r="F66" s="139">
        <f t="shared" si="4"/>
        <v>0</v>
      </c>
      <c r="G66" s="139">
        <f t="shared" si="4"/>
        <v>0</v>
      </c>
      <c r="H66" s="139">
        <f t="shared" si="4"/>
        <v>0</v>
      </c>
      <c r="I66" s="139">
        <f t="shared" si="4"/>
        <v>0</v>
      </c>
      <c r="J66" s="139">
        <f t="shared" si="4"/>
        <v>0</v>
      </c>
      <c r="K66" s="65">
        <f t="shared" si="4"/>
        <v>344.23193372040987</v>
      </c>
      <c r="L66" s="140">
        <f t="shared" si="4"/>
        <v>343.80488743260503</v>
      </c>
      <c r="M66" s="140">
        <f t="shared" si="4"/>
        <v>288.68781537935138</v>
      </c>
      <c r="N66" s="140">
        <f t="shared" si="4"/>
        <v>288.48981700837612</v>
      </c>
      <c r="O66" s="140">
        <f t="shared" si="4"/>
        <v>292.91745645180345</v>
      </c>
      <c r="P66" s="140">
        <f t="shared" si="4"/>
        <v>292.68401157855988</v>
      </c>
      <c r="Q66" s="140">
        <f t="shared" si="4"/>
        <v>292.48663748800755</v>
      </c>
      <c r="R66" s="140">
        <f t="shared" si="4"/>
        <v>292.31566406786442</v>
      </c>
      <c r="S66" s="65">
        <f t="shared" si="4"/>
        <v>285.69277274608612</v>
      </c>
      <c r="T66" s="140">
        <f t="shared" si="4"/>
        <v>284.10860495269299</v>
      </c>
      <c r="U66" s="140">
        <f t="shared" si="4"/>
        <v>283.9875436425209</v>
      </c>
      <c r="V66" s="140">
        <f t="shared" si="4"/>
        <v>283.87702365219593</v>
      </c>
      <c r="W66" s="140">
        <f t="shared" si="4"/>
        <v>283.60909885168076</v>
      </c>
      <c r="X66" s="140">
        <f t="shared" si="4"/>
        <v>270.88359379768372</v>
      </c>
      <c r="Y66" s="140">
        <f t="shared" si="4"/>
        <v>280.44634795188904</v>
      </c>
      <c r="Z66" s="140">
        <f t="shared" si="4"/>
        <v>280.38236582279205</v>
      </c>
      <c r="AA66" s="140">
        <f t="shared" si="4"/>
        <v>280.32226407527924</v>
      </c>
      <c r="AB66" s="140">
        <f t="shared" si="4"/>
        <v>280.26559865474701</v>
      </c>
      <c r="AC66" s="140">
        <f t="shared" si="4"/>
        <v>280.21199804544449</v>
      </c>
      <c r="AD66" s="140">
        <f t="shared" si="4"/>
        <v>235.16052079200745</v>
      </c>
      <c r="AE66" s="140">
        <f t="shared" si="4"/>
        <v>235.12431383132935</v>
      </c>
      <c r="AF66" s="140">
        <f t="shared" si="4"/>
        <v>235.08979082107544</v>
      </c>
      <c r="AG66" s="140">
        <f t="shared" si="4"/>
        <v>231.45680284500122</v>
      </c>
      <c r="AH66" s="140">
        <f t="shared" si="4"/>
        <v>228.72521924972534</v>
      </c>
      <c r="AI66" s="140">
        <f t="shared" si="4"/>
        <v>206.57766437530518</v>
      </c>
      <c r="AJ66" s="140">
        <f t="shared" si="4"/>
        <v>203.87766456604004</v>
      </c>
      <c r="AK66" s="140">
        <f t="shared" si="4"/>
        <v>203.87766456604004</v>
      </c>
      <c r="AL66" s="140">
        <f t="shared" si="4"/>
        <v>203.87766456604004</v>
      </c>
    </row>
    <row r="67" spans="1:38" ht="15" customHeight="1" x14ac:dyDescent="0.35">
      <c r="A67" s="83"/>
      <c r="B67" s="12"/>
      <c r="C67" s="141"/>
      <c r="D67" s="8"/>
      <c r="E67" s="8"/>
      <c r="F67" s="8"/>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1:38" ht="15" customHeight="1" x14ac:dyDescent="0.45">
      <c r="A68" s="83"/>
      <c r="B68" s="51" t="s">
        <v>145</v>
      </c>
      <c r="D68" s="8"/>
      <c r="E68" s="8"/>
      <c r="F68" s="8"/>
      <c r="G68" s="142"/>
      <c r="H68" s="142"/>
      <c r="I68" s="142"/>
      <c r="J68" s="142"/>
      <c r="K68" s="142"/>
      <c r="L68" s="142"/>
      <c r="M68" s="142"/>
      <c r="N68" s="142"/>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1:38" ht="15" customHeight="1" x14ac:dyDescent="0.35">
      <c r="A69" s="83"/>
      <c r="B69" s="36" t="s">
        <v>146</v>
      </c>
      <c r="C69" s="78"/>
      <c r="D69" s="8"/>
      <c r="E69" s="8"/>
      <c r="F69" s="8"/>
      <c r="G69" s="142"/>
      <c r="H69" s="142"/>
      <c r="I69" s="142"/>
      <c r="J69" s="142"/>
      <c r="K69" s="142"/>
      <c r="L69" s="142"/>
      <c r="M69" s="142"/>
      <c r="N69" s="142"/>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row r="70" spans="1:38" x14ac:dyDescent="0.35">
      <c r="A70" s="83"/>
      <c r="B70" s="8" t="s">
        <v>147</v>
      </c>
      <c r="C70" s="78"/>
      <c r="D70" s="81" t="s">
        <v>88</v>
      </c>
      <c r="E70" s="53">
        <v>2017</v>
      </c>
      <c r="F70" s="53">
        <v>2018</v>
      </c>
      <c r="G70" s="53" t="s">
        <v>148</v>
      </c>
      <c r="H70" s="53" t="s">
        <v>41</v>
      </c>
      <c r="I70" s="53" t="s">
        <v>42</v>
      </c>
      <c r="J70" s="53" t="s">
        <v>43</v>
      </c>
      <c r="K70" s="82" t="s">
        <v>44</v>
      </c>
      <c r="L70" s="53" t="s">
        <v>45</v>
      </c>
      <c r="M70" s="53" t="s">
        <v>46</v>
      </c>
      <c r="N70" s="53" t="s">
        <v>47</v>
      </c>
      <c r="O70" s="53" t="s">
        <v>48</v>
      </c>
      <c r="P70" s="53" t="s">
        <v>49</v>
      </c>
      <c r="Q70" s="53" t="s">
        <v>50</v>
      </c>
      <c r="R70" s="53" t="s">
        <v>51</v>
      </c>
      <c r="S70" s="82" t="s">
        <v>52</v>
      </c>
      <c r="T70" s="53" t="s">
        <v>53</v>
      </c>
      <c r="U70" s="53" t="s">
        <v>54</v>
      </c>
      <c r="V70" s="53" t="s">
        <v>55</v>
      </c>
      <c r="W70" s="53" t="s">
        <v>56</v>
      </c>
      <c r="X70" s="53" t="s">
        <v>57</v>
      </c>
      <c r="Y70" s="53" t="s">
        <v>58</v>
      </c>
      <c r="Z70" s="53" t="s">
        <v>59</v>
      </c>
      <c r="AA70" s="53" t="s">
        <v>60</v>
      </c>
      <c r="AB70" s="53" t="s">
        <v>61</v>
      </c>
      <c r="AC70" s="53" t="s">
        <v>62</v>
      </c>
      <c r="AD70" s="53" t="s">
        <v>63</v>
      </c>
      <c r="AE70" s="53" t="s">
        <v>64</v>
      </c>
      <c r="AF70" s="53" t="s">
        <v>65</v>
      </c>
      <c r="AG70" s="53" t="s">
        <v>66</v>
      </c>
      <c r="AH70" s="53" t="s">
        <v>67</v>
      </c>
      <c r="AI70" s="53" t="s">
        <v>68</v>
      </c>
      <c r="AJ70" s="53" t="s">
        <v>69</v>
      </c>
      <c r="AK70" s="53" t="s">
        <v>70</v>
      </c>
      <c r="AL70" s="53" t="s">
        <v>71</v>
      </c>
    </row>
    <row r="71" spans="1:38" x14ac:dyDescent="0.35">
      <c r="A71" s="83" t="s">
        <v>149</v>
      </c>
      <c r="B71" s="84" t="s">
        <v>150</v>
      </c>
      <c r="C71" s="143"/>
      <c r="D71" s="102" t="s">
        <v>116</v>
      </c>
      <c r="E71" s="144"/>
      <c r="F71" s="144"/>
      <c r="G71" s="144"/>
      <c r="H71" s="144"/>
      <c r="I71" s="144"/>
      <c r="J71" s="103"/>
      <c r="K71" s="122">
        <v>0</v>
      </c>
      <c r="L71" s="122">
        <v>0</v>
      </c>
      <c r="M71" s="122">
        <v>0</v>
      </c>
      <c r="N71" s="122">
        <v>0</v>
      </c>
      <c r="O71" s="122">
        <v>0</v>
      </c>
      <c r="P71" s="122">
        <v>0</v>
      </c>
      <c r="Q71" s="122">
        <v>0</v>
      </c>
      <c r="R71" s="122">
        <v>0</v>
      </c>
      <c r="S71" s="122">
        <v>0</v>
      </c>
      <c r="T71" s="122">
        <v>0</v>
      </c>
      <c r="U71" s="122">
        <v>0</v>
      </c>
      <c r="V71" s="122">
        <v>0</v>
      </c>
      <c r="W71" s="122">
        <v>0</v>
      </c>
      <c r="X71" s="122">
        <v>0</v>
      </c>
      <c r="Y71" s="122">
        <v>0</v>
      </c>
      <c r="Z71" s="122">
        <v>0</v>
      </c>
      <c r="AA71" s="122">
        <v>0</v>
      </c>
      <c r="AB71" s="122">
        <v>0</v>
      </c>
      <c r="AC71" s="122">
        <v>0</v>
      </c>
      <c r="AD71" s="122">
        <v>0</v>
      </c>
      <c r="AE71" s="122">
        <v>0</v>
      </c>
      <c r="AF71" s="122">
        <v>0</v>
      </c>
      <c r="AG71" s="122">
        <v>0</v>
      </c>
      <c r="AH71" s="122">
        <v>0</v>
      </c>
      <c r="AI71" s="122">
        <v>0</v>
      </c>
      <c r="AJ71" s="122">
        <v>0</v>
      </c>
      <c r="AK71" s="122">
        <v>0</v>
      </c>
      <c r="AL71" s="122">
        <v>0</v>
      </c>
    </row>
    <row r="72" spans="1:38" x14ac:dyDescent="0.35">
      <c r="A72" s="83" t="s">
        <v>151</v>
      </c>
      <c r="B72" s="84" t="s">
        <v>152</v>
      </c>
      <c r="C72" s="101"/>
      <c r="D72" s="102" t="s">
        <v>116</v>
      </c>
      <c r="E72" s="144"/>
      <c r="F72" s="144"/>
      <c r="G72" s="144"/>
      <c r="H72" s="144"/>
      <c r="I72" s="144"/>
      <c r="J72" s="353"/>
      <c r="K72" s="122">
        <v>0</v>
      </c>
      <c r="L72" s="122">
        <v>0</v>
      </c>
      <c r="M72" s="122">
        <v>0</v>
      </c>
      <c r="N72" s="122">
        <v>0</v>
      </c>
      <c r="O72" s="122">
        <v>0</v>
      </c>
      <c r="P72" s="122">
        <v>0</v>
      </c>
      <c r="Q72" s="122">
        <v>0</v>
      </c>
      <c r="R72" s="122">
        <v>0</v>
      </c>
      <c r="S72" s="122">
        <v>0</v>
      </c>
      <c r="T72" s="122">
        <v>0</v>
      </c>
      <c r="U72" s="122">
        <v>0</v>
      </c>
      <c r="V72" s="122">
        <v>0</v>
      </c>
      <c r="W72" s="122">
        <v>0</v>
      </c>
      <c r="X72" s="122">
        <v>0</v>
      </c>
      <c r="Y72" s="122">
        <v>0</v>
      </c>
      <c r="Z72" s="122">
        <v>0</v>
      </c>
      <c r="AA72" s="122">
        <v>0</v>
      </c>
      <c r="AB72" s="122">
        <v>0</v>
      </c>
      <c r="AC72" s="122">
        <v>0</v>
      </c>
      <c r="AD72" s="122">
        <v>0</v>
      </c>
      <c r="AE72" s="122">
        <v>0</v>
      </c>
      <c r="AF72" s="122">
        <v>1</v>
      </c>
      <c r="AG72" s="122">
        <v>1</v>
      </c>
      <c r="AH72" s="122">
        <v>1</v>
      </c>
      <c r="AI72" s="122">
        <v>1</v>
      </c>
      <c r="AJ72" s="122">
        <v>1</v>
      </c>
      <c r="AK72" s="122">
        <v>1</v>
      </c>
      <c r="AL72" s="122">
        <v>1</v>
      </c>
    </row>
    <row r="73" spans="1:38" x14ac:dyDescent="0.35">
      <c r="A73" s="83" t="s">
        <v>153</v>
      </c>
      <c r="B73" s="84" t="s">
        <v>154</v>
      </c>
      <c r="C73" s="101"/>
      <c r="D73" s="102" t="s">
        <v>116</v>
      </c>
      <c r="E73" s="144"/>
      <c r="F73" s="144"/>
      <c r="G73" s="144"/>
      <c r="H73" s="144"/>
      <c r="I73" s="144"/>
      <c r="J73" s="353"/>
      <c r="K73" s="122">
        <v>0</v>
      </c>
      <c r="L73" s="122">
        <v>0</v>
      </c>
      <c r="M73" s="122">
        <v>0</v>
      </c>
      <c r="N73" s="122">
        <v>0</v>
      </c>
      <c r="O73" s="122">
        <v>0</v>
      </c>
      <c r="P73" s="122">
        <v>0</v>
      </c>
      <c r="Q73" s="122">
        <v>0</v>
      </c>
      <c r="R73" s="122">
        <v>0</v>
      </c>
      <c r="S73" s="122">
        <v>0</v>
      </c>
      <c r="T73" s="122">
        <v>0</v>
      </c>
      <c r="U73" s="122">
        <v>0</v>
      </c>
      <c r="V73" s="122">
        <v>0</v>
      </c>
      <c r="W73" s="122">
        <v>0</v>
      </c>
      <c r="X73" s="122">
        <v>0</v>
      </c>
      <c r="Y73" s="122">
        <v>0</v>
      </c>
      <c r="Z73" s="122">
        <v>0</v>
      </c>
      <c r="AA73" s="122">
        <v>0</v>
      </c>
      <c r="AB73" s="122">
        <v>0</v>
      </c>
      <c r="AC73" s="122">
        <v>0</v>
      </c>
      <c r="AD73" s="122">
        <v>0</v>
      </c>
      <c r="AE73" s="122">
        <v>0</v>
      </c>
      <c r="AF73" s="122">
        <v>10</v>
      </c>
      <c r="AG73" s="122">
        <v>10</v>
      </c>
      <c r="AH73" s="122">
        <v>10</v>
      </c>
      <c r="AI73" s="122">
        <v>10</v>
      </c>
      <c r="AJ73" s="122">
        <v>10</v>
      </c>
      <c r="AK73" s="122">
        <v>10</v>
      </c>
      <c r="AL73" s="122">
        <v>10</v>
      </c>
    </row>
    <row r="74" spans="1:38" x14ac:dyDescent="0.35">
      <c r="A74" s="83" t="s">
        <v>155</v>
      </c>
      <c r="B74" s="84" t="s">
        <v>156</v>
      </c>
      <c r="C74" s="101"/>
      <c r="D74" s="102" t="s">
        <v>116</v>
      </c>
      <c r="E74" s="144"/>
      <c r="F74" s="144"/>
      <c r="G74" s="144"/>
      <c r="H74" s="144"/>
      <c r="I74" s="144"/>
      <c r="J74" s="353"/>
      <c r="K74" s="122">
        <v>0</v>
      </c>
      <c r="L74" s="122">
        <v>0</v>
      </c>
      <c r="M74" s="122">
        <v>30</v>
      </c>
      <c r="N74" s="122">
        <v>40</v>
      </c>
      <c r="O74" s="122">
        <v>40</v>
      </c>
      <c r="P74" s="122">
        <v>40</v>
      </c>
      <c r="Q74" s="122">
        <v>40</v>
      </c>
      <c r="R74" s="122">
        <v>60</v>
      </c>
      <c r="S74" s="122">
        <v>60</v>
      </c>
      <c r="T74" s="122">
        <v>60</v>
      </c>
      <c r="U74" s="122">
        <v>60</v>
      </c>
      <c r="V74" s="122">
        <v>60</v>
      </c>
      <c r="W74" s="122">
        <v>60</v>
      </c>
      <c r="X74" s="122">
        <v>80</v>
      </c>
      <c r="Y74" s="122">
        <v>80</v>
      </c>
      <c r="Z74" s="122">
        <v>80</v>
      </c>
      <c r="AA74" s="122">
        <v>80</v>
      </c>
      <c r="AB74" s="122">
        <v>80</v>
      </c>
      <c r="AC74" s="122">
        <v>80</v>
      </c>
      <c r="AD74" s="122">
        <v>110</v>
      </c>
      <c r="AE74" s="122">
        <v>120</v>
      </c>
      <c r="AF74" s="122">
        <v>120</v>
      </c>
      <c r="AG74" s="122">
        <v>180</v>
      </c>
      <c r="AH74" s="122">
        <v>190</v>
      </c>
      <c r="AI74" s="122">
        <v>200</v>
      </c>
      <c r="AJ74" s="122">
        <v>200</v>
      </c>
      <c r="AK74" s="122">
        <v>200</v>
      </c>
      <c r="AL74" s="122">
        <v>190</v>
      </c>
    </row>
    <row r="75" spans="1:38" x14ac:dyDescent="0.35">
      <c r="A75" s="83" t="s">
        <v>157</v>
      </c>
      <c r="B75" s="84" t="s">
        <v>158</v>
      </c>
      <c r="C75" s="101"/>
      <c r="D75" s="145" t="s">
        <v>116</v>
      </c>
      <c r="E75" s="144"/>
      <c r="F75" s="144"/>
      <c r="G75" s="144"/>
      <c r="H75" s="144"/>
      <c r="I75" s="144"/>
      <c r="J75" s="353"/>
      <c r="K75" s="122">
        <v>0</v>
      </c>
      <c r="L75" s="122">
        <v>0</v>
      </c>
      <c r="M75" s="122">
        <v>0</v>
      </c>
      <c r="N75" s="122">
        <v>0</v>
      </c>
      <c r="O75" s="122">
        <v>0</v>
      </c>
      <c r="P75" s="122">
        <v>0</v>
      </c>
      <c r="Q75" s="122">
        <v>0</v>
      </c>
      <c r="R75" s="122">
        <v>0</v>
      </c>
      <c r="S75" s="122">
        <v>0</v>
      </c>
      <c r="T75" s="122">
        <v>0</v>
      </c>
      <c r="U75" s="122">
        <v>0</v>
      </c>
      <c r="V75" s="122">
        <v>0</v>
      </c>
      <c r="W75" s="122">
        <v>0</v>
      </c>
      <c r="X75" s="122">
        <v>0</v>
      </c>
      <c r="Y75" s="122">
        <v>0</v>
      </c>
      <c r="Z75" s="122">
        <v>0</v>
      </c>
      <c r="AA75" s="122">
        <v>0</v>
      </c>
      <c r="AB75" s="122">
        <v>0</v>
      </c>
      <c r="AC75" s="122">
        <v>0</v>
      </c>
      <c r="AD75" s="122">
        <v>0</v>
      </c>
      <c r="AE75" s="122">
        <v>0</v>
      </c>
      <c r="AF75" s="122">
        <v>0</v>
      </c>
      <c r="AG75" s="122">
        <v>0</v>
      </c>
      <c r="AH75" s="122">
        <v>5</v>
      </c>
      <c r="AI75" s="122">
        <v>5</v>
      </c>
      <c r="AJ75" s="122">
        <v>5</v>
      </c>
      <c r="AK75" s="122">
        <v>5</v>
      </c>
      <c r="AL75" s="122">
        <v>5</v>
      </c>
    </row>
    <row r="76" spans="1:38" x14ac:dyDescent="0.35">
      <c r="A76" s="83" t="s">
        <v>159</v>
      </c>
      <c r="B76" s="84" t="s">
        <v>160</v>
      </c>
      <c r="C76" s="101"/>
      <c r="D76" s="145" t="s">
        <v>116</v>
      </c>
      <c r="E76" s="144"/>
      <c r="F76" s="144"/>
      <c r="G76" s="144"/>
      <c r="H76" s="144"/>
      <c r="I76" s="144"/>
      <c r="J76" s="353"/>
      <c r="K76" s="122">
        <v>0</v>
      </c>
      <c r="L76" s="122">
        <v>0</v>
      </c>
      <c r="M76" s="122">
        <v>0</v>
      </c>
      <c r="N76" s="122">
        <v>0</v>
      </c>
      <c r="O76" s="122">
        <v>0</v>
      </c>
      <c r="P76" s="122">
        <v>0</v>
      </c>
      <c r="Q76" s="122">
        <v>0</v>
      </c>
      <c r="R76" s="122">
        <v>0</v>
      </c>
      <c r="S76" s="122">
        <v>0</v>
      </c>
      <c r="T76" s="122">
        <v>0</v>
      </c>
      <c r="U76" s="122">
        <v>0</v>
      </c>
      <c r="V76" s="122">
        <v>0</v>
      </c>
      <c r="W76" s="122">
        <v>0</v>
      </c>
      <c r="X76" s="122">
        <v>0</v>
      </c>
      <c r="Y76" s="122">
        <v>0</v>
      </c>
      <c r="Z76" s="122">
        <v>0</v>
      </c>
      <c r="AA76" s="122">
        <v>0</v>
      </c>
      <c r="AB76" s="122">
        <v>0</v>
      </c>
      <c r="AC76" s="122">
        <v>0</v>
      </c>
      <c r="AD76" s="122">
        <v>0</v>
      </c>
      <c r="AE76" s="122">
        <v>0</v>
      </c>
      <c r="AF76" s="122">
        <v>0</v>
      </c>
      <c r="AG76" s="122">
        <v>0</v>
      </c>
      <c r="AH76" s="122">
        <v>0</v>
      </c>
      <c r="AI76" s="122">
        <v>0</v>
      </c>
      <c r="AJ76" s="122">
        <v>0</v>
      </c>
      <c r="AK76" s="122">
        <v>0</v>
      </c>
      <c r="AL76" s="122">
        <v>0</v>
      </c>
    </row>
    <row r="77" spans="1:38" x14ac:dyDescent="0.35">
      <c r="A77" s="83" t="s">
        <v>161</v>
      </c>
      <c r="B77" s="84" t="s">
        <v>162</v>
      </c>
      <c r="C77" s="101"/>
      <c r="D77" s="145" t="s">
        <v>116</v>
      </c>
      <c r="E77" s="144"/>
      <c r="F77" s="144"/>
      <c r="G77" s="144"/>
      <c r="H77" s="144"/>
      <c r="I77" s="144"/>
      <c r="J77" s="353"/>
      <c r="K77" s="122">
        <v>0</v>
      </c>
      <c r="L77" s="122">
        <v>0</v>
      </c>
      <c r="M77" s="122">
        <v>0</v>
      </c>
      <c r="N77" s="122">
        <v>0</v>
      </c>
      <c r="O77" s="122">
        <v>0</v>
      </c>
      <c r="P77" s="122">
        <v>0</v>
      </c>
      <c r="Q77" s="122">
        <v>0</v>
      </c>
      <c r="R77" s="122">
        <v>0</v>
      </c>
      <c r="S77" s="122">
        <v>0</v>
      </c>
      <c r="T77" s="122">
        <v>0</v>
      </c>
      <c r="U77" s="122">
        <v>0</v>
      </c>
      <c r="V77" s="122">
        <v>0</v>
      </c>
      <c r="W77" s="122">
        <v>0</v>
      </c>
      <c r="X77" s="122">
        <v>0</v>
      </c>
      <c r="Y77" s="122">
        <v>0</v>
      </c>
      <c r="Z77" s="122">
        <v>0</v>
      </c>
      <c r="AA77" s="122">
        <v>0</v>
      </c>
      <c r="AB77" s="122">
        <v>0</v>
      </c>
      <c r="AC77" s="122">
        <v>0</v>
      </c>
      <c r="AD77" s="122">
        <v>0</v>
      </c>
      <c r="AE77" s="122">
        <v>0</v>
      </c>
      <c r="AF77" s="122">
        <v>0</v>
      </c>
      <c r="AG77" s="122">
        <v>0</v>
      </c>
      <c r="AH77" s="122">
        <v>0</v>
      </c>
      <c r="AI77" s="122">
        <v>5</v>
      </c>
      <c r="AJ77" s="122">
        <v>5</v>
      </c>
      <c r="AK77" s="122">
        <v>5</v>
      </c>
      <c r="AL77" s="122">
        <v>5</v>
      </c>
    </row>
    <row r="78" spans="1:38" x14ac:dyDescent="0.35">
      <c r="A78" s="83" t="s">
        <v>163</v>
      </c>
      <c r="B78" s="84" t="s">
        <v>164</v>
      </c>
      <c r="C78" s="101"/>
      <c r="D78" s="145" t="s">
        <v>116</v>
      </c>
      <c r="E78" s="144"/>
      <c r="F78" s="144"/>
      <c r="G78" s="144"/>
      <c r="H78" s="144"/>
      <c r="I78" s="144"/>
      <c r="J78" s="353"/>
      <c r="K78" s="122">
        <v>0</v>
      </c>
      <c r="L78" s="122">
        <v>0</v>
      </c>
      <c r="M78" s="122">
        <v>0</v>
      </c>
      <c r="N78" s="122">
        <v>0</v>
      </c>
      <c r="O78" s="122">
        <v>0</v>
      </c>
      <c r="P78" s="122">
        <v>0</v>
      </c>
      <c r="Q78" s="122">
        <v>0</v>
      </c>
      <c r="R78" s="122">
        <v>0</v>
      </c>
      <c r="S78" s="122">
        <v>0</v>
      </c>
      <c r="T78" s="122">
        <v>0</v>
      </c>
      <c r="U78" s="122">
        <v>0</v>
      </c>
      <c r="V78" s="122">
        <v>0</v>
      </c>
      <c r="W78" s="122">
        <v>0</v>
      </c>
      <c r="X78" s="122">
        <v>0</v>
      </c>
      <c r="Y78" s="122">
        <v>0</v>
      </c>
      <c r="Z78" s="122">
        <v>0</v>
      </c>
      <c r="AA78" s="122">
        <v>0</v>
      </c>
      <c r="AB78" s="122">
        <v>0</v>
      </c>
      <c r="AC78" s="122">
        <v>0</v>
      </c>
      <c r="AD78" s="122">
        <v>0</v>
      </c>
      <c r="AE78" s="122">
        <v>0</v>
      </c>
      <c r="AF78" s="122">
        <v>0</v>
      </c>
      <c r="AG78" s="122">
        <v>0</v>
      </c>
      <c r="AH78" s="122">
        <v>0</v>
      </c>
      <c r="AI78" s="122">
        <v>0</v>
      </c>
      <c r="AJ78" s="122">
        <v>0</v>
      </c>
      <c r="AK78" s="122">
        <v>0</v>
      </c>
      <c r="AL78" s="122">
        <v>0</v>
      </c>
    </row>
    <row r="79" spans="1:38" x14ac:dyDescent="0.35">
      <c r="A79" s="83" t="s">
        <v>165</v>
      </c>
      <c r="B79" s="84" t="s">
        <v>166</v>
      </c>
      <c r="C79" s="101"/>
      <c r="D79" s="145" t="s">
        <v>116</v>
      </c>
      <c r="E79" s="144"/>
      <c r="F79" s="144"/>
      <c r="G79" s="144"/>
      <c r="H79" s="144"/>
      <c r="I79" s="144"/>
      <c r="J79" s="353"/>
      <c r="K79" s="122">
        <v>0</v>
      </c>
      <c r="L79" s="122">
        <v>0</v>
      </c>
      <c r="M79" s="122">
        <v>0</v>
      </c>
      <c r="N79" s="122">
        <v>0</v>
      </c>
      <c r="O79" s="122">
        <v>0</v>
      </c>
      <c r="P79" s="122">
        <v>0</v>
      </c>
      <c r="Q79" s="122">
        <v>0</v>
      </c>
      <c r="R79" s="122">
        <v>0</v>
      </c>
      <c r="S79" s="122">
        <v>0</v>
      </c>
      <c r="T79" s="122">
        <v>0</v>
      </c>
      <c r="U79" s="122">
        <v>0</v>
      </c>
      <c r="V79" s="122">
        <v>0</v>
      </c>
      <c r="W79" s="122">
        <v>0</v>
      </c>
      <c r="X79" s="122">
        <v>0</v>
      </c>
      <c r="Y79" s="122">
        <v>0</v>
      </c>
      <c r="Z79" s="122">
        <v>0</v>
      </c>
      <c r="AA79" s="122">
        <v>0</v>
      </c>
      <c r="AB79" s="122">
        <v>0</v>
      </c>
      <c r="AC79" s="122">
        <v>0</v>
      </c>
      <c r="AD79" s="122">
        <v>0</v>
      </c>
      <c r="AE79" s="122">
        <v>0</v>
      </c>
      <c r="AF79" s="122">
        <v>0</v>
      </c>
      <c r="AG79" s="122">
        <v>0</v>
      </c>
      <c r="AH79" s="122">
        <v>0</v>
      </c>
      <c r="AI79" s="122">
        <v>0</v>
      </c>
      <c r="AJ79" s="122">
        <v>0</v>
      </c>
      <c r="AK79" s="122">
        <v>0</v>
      </c>
      <c r="AL79" s="122">
        <v>0</v>
      </c>
    </row>
    <row r="80" spans="1:38" x14ac:dyDescent="0.35">
      <c r="A80" s="83" t="s">
        <v>165</v>
      </c>
      <c r="B80" s="84" t="s">
        <v>167</v>
      </c>
      <c r="C80" s="101"/>
      <c r="D80" s="145" t="s">
        <v>116</v>
      </c>
      <c r="E80" s="146"/>
      <c r="F80" s="144"/>
      <c r="G80" s="144"/>
      <c r="H80" s="144"/>
      <c r="I80" s="144"/>
      <c r="J80" s="353"/>
      <c r="K80" s="122">
        <v>0</v>
      </c>
      <c r="L80" s="122">
        <v>0</v>
      </c>
      <c r="M80" s="122">
        <v>0</v>
      </c>
      <c r="N80" s="122">
        <v>0</v>
      </c>
      <c r="O80" s="122">
        <v>0</v>
      </c>
      <c r="P80" s="122">
        <v>0</v>
      </c>
      <c r="Q80" s="122">
        <v>0</v>
      </c>
      <c r="R80" s="122">
        <v>0</v>
      </c>
      <c r="S80" s="122">
        <v>0</v>
      </c>
      <c r="T80" s="122">
        <v>0</v>
      </c>
      <c r="U80" s="122">
        <v>0</v>
      </c>
      <c r="V80" s="122">
        <v>0</v>
      </c>
      <c r="W80" s="122">
        <v>0</v>
      </c>
      <c r="X80" s="122">
        <v>0</v>
      </c>
      <c r="Y80" s="122">
        <v>0</v>
      </c>
      <c r="Z80" s="122">
        <v>0</v>
      </c>
      <c r="AA80" s="122">
        <v>0</v>
      </c>
      <c r="AB80" s="122">
        <v>0</v>
      </c>
      <c r="AC80" s="122">
        <v>0</v>
      </c>
      <c r="AD80" s="122">
        <v>0</v>
      </c>
      <c r="AE80" s="122">
        <v>0</v>
      </c>
      <c r="AF80" s="122">
        <v>0</v>
      </c>
      <c r="AG80" s="122">
        <v>0</v>
      </c>
      <c r="AH80" s="122">
        <v>0</v>
      </c>
      <c r="AI80" s="122">
        <v>0</v>
      </c>
      <c r="AJ80" s="122">
        <v>0</v>
      </c>
      <c r="AK80" s="122">
        <v>0</v>
      </c>
      <c r="AL80" s="122">
        <v>0</v>
      </c>
    </row>
    <row r="81" spans="1:38" x14ac:dyDescent="0.35">
      <c r="A81" s="83" t="s">
        <v>165</v>
      </c>
      <c r="B81" s="84" t="s">
        <v>168</v>
      </c>
      <c r="C81" s="101"/>
      <c r="D81" s="145" t="s">
        <v>116</v>
      </c>
      <c r="E81" s="146"/>
      <c r="F81" s="144"/>
      <c r="G81" s="144"/>
      <c r="H81" s="144"/>
      <c r="I81" s="144"/>
      <c r="J81" s="353"/>
      <c r="K81" s="122">
        <v>0</v>
      </c>
      <c r="L81" s="122">
        <v>0</v>
      </c>
      <c r="M81" s="122">
        <v>0</v>
      </c>
      <c r="N81" s="122">
        <v>0</v>
      </c>
      <c r="O81" s="122">
        <v>0</v>
      </c>
      <c r="P81" s="122">
        <v>0</v>
      </c>
      <c r="Q81" s="122">
        <v>0</v>
      </c>
      <c r="R81" s="122">
        <v>0</v>
      </c>
      <c r="S81" s="122">
        <v>0</v>
      </c>
      <c r="T81" s="122">
        <v>0</v>
      </c>
      <c r="U81" s="122">
        <v>0</v>
      </c>
      <c r="V81" s="122">
        <v>0</v>
      </c>
      <c r="W81" s="122">
        <v>0</v>
      </c>
      <c r="X81" s="122">
        <v>0</v>
      </c>
      <c r="Y81" s="122">
        <v>0</v>
      </c>
      <c r="Z81" s="122">
        <v>0</v>
      </c>
      <c r="AA81" s="122">
        <v>0</v>
      </c>
      <c r="AB81" s="122">
        <v>0</v>
      </c>
      <c r="AC81" s="122">
        <v>0</v>
      </c>
      <c r="AD81" s="122">
        <v>0</v>
      </c>
      <c r="AE81" s="122">
        <v>0</v>
      </c>
      <c r="AF81" s="122">
        <v>0</v>
      </c>
      <c r="AG81" s="122">
        <v>0</v>
      </c>
      <c r="AH81" s="122">
        <v>0</v>
      </c>
      <c r="AI81" s="122">
        <v>0</v>
      </c>
      <c r="AJ81" s="122">
        <v>0</v>
      </c>
      <c r="AK81" s="122">
        <v>0</v>
      </c>
      <c r="AL81" s="122">
        <v>0</v>
      </c>
    </row>
    <row r="82" spans="1:38" x14ac:dyDescent="0.35">
      <c r="A82" s="83">
        <v>14</v>
      </c>
      <c r="B82" s="111" t="s">
        <v>169</v>
      </c>
      <c r="C82" s="112"/>
      <c r="D82" s="147"/>
      <c r="E82" s="114">
        <f t="shared" ref="E82:J82" si="5">SUM(E71:E79)</f>
        <v>0</v>
      </c>
      <c r="F82" s="139">
        <f t="shared" si="5"/>
        <v>0</v>
      </c>
      <c r="G82" s="139">
        <f t="shared" si="5"/>
        <v>0</v>
      </c>
      <c r="H82" s="139">
        <f t="shared" si="5"/>
        <v>0</v>
      </c>
      <c r="I82" s="139">
        <f t="shared" si="5"/>
        <v>0</v>
      </c>
      <c r="J82" s="139">
        <f t="shared" si="5"/>
        <v>0</v>
      </c>
      <c r="K82" s="65">
        <f t="shared" ref="K82:AL82" si="6">SUM(K71:K81)</f>
        <v>0</v>
      </c>
      <c r="L82" s="65">
        <f t="shared" si="6"/>
        <v>0</v>
      </c>
      <c r="M82" s="65">
        <f t="shared" si="6"/>
        <v>30</v>
      </c>
      <c r="N82" s="65">
        <f t="shared" si="6"/>
        <v>40</v>
      </c>
      <c r="O82" s="65">
        <f t="shared" si="6"/>
        <v>40</v>
      </c>
      <c r="P82" s="65">
        <f t="shared" si="6"/>
        <v>40</v>
      </c>
      <c r="Q82" s="65">
        <f t="shared" si="6"/>
        <v>40</v>
      </c>
      <c r="R82" s="65">
        <f t="shared" si="6"/>
        <v>60</v>
      </c>
      <c r="S82" s="65">
        <f t="shared" si="6"/>
        <v>60</v>
      </c>
      <c r="T82" s="65">
        <f t="shared" si="6"/>
        <v>60</v>
      </c>
      <c r="U82" s="65">
        <f t="shared" si="6"/>
        <v>60</v>
      </c>
      <c r="V82" s="65">
        <f t="shared" si="6"/>
        <v>60</v>
      </c>
      <c r="W82" s="65">
        <f t="shared" si="6"/>
        <v>60</v>
      </c>
      <c r="X82" s="65">
        <f t="shared" si="6"/>
        <v>80</v>
      </c>
      <c r="Y82" s="65">
        <f t="shared" si="6"/>
        <v>80</v>
      </c>
      <c r="Z82" s="65">
        <f t="shared" si="6"/>
        <v>80</v>
      </c>
      <c r="AA82" s="65">
        <f t="shared" si="6"/>
        <v>80</v>
      </c>
      <c r="AB82" s="65">
        <f t="shared" si="6"/>
        <v>80</v>
      </c>
      <c r="AC82" s="65">
        <f t="shared" si="6"/>
        <v>80</v>
      </c>
      <c r="AD82" s="65">
        <f t="shared" si="6"/>
        <v>110</v>
      </c>
      <c r="AE82" s="65">
        <f t="shared" si="6"/>
        <v>120</v>
      </c>
      <c r="AF82" s="65">
        <f t="shared" si="6"/>
        <v>131</v>
      </c>
      <c r="AG82" s="65">
        <f t="shared" si="6"/>
        <v>191</v>
      </c>
      <c r="AH82" s="65">
        <f t="shared" si="6"/>
        <v>206</v>
      </c>
      <c r="AI82" s="65">
        <f t="shared" si="6"/>
        <v>221</v>
      </c>
      <c r="AJ82" s="65">
        <f t="shared" si="6"/>
        <v>221</v>
      </c>
      <c r="AK82" s="65">
        <f t="shared" si="6"/>
        <v>221</v>
      </c>
      <c r="AL82" s="65">
        <f t="shared" si="6"/>
        <v>211</v>
      </c>
    </row>
    <row r="83" spans="1:38" x14ac:dyDescent="0.35">
      <c r="A83" s="83"/>
      <c r="C83" s="78"/>
      <c r="D83" s="148"/>
      <c r="E83" s="149"/>
      <c r="F83" s="150"/>
      <c r="G83" s="150"/>
      <c r="H83" s="150"/>
      <c r="I83" s="150"/>
      <c r="J83" s="150"/>
      <c r="K83" s="150"/>
      <c r="L83" s="150"/>
      <c r="M83" s="150"/>
      <c r="N83" s="150"/>
      <c r="O83" s="151"/>
      <c r="P83" s="151"/>
      <c r="Q83" s="151"/>
      <c r="R83" s="151"/>
      <c r="S83" s="152"/>
      <c r="T83" s="152"/>
      <c r="U83" s="152"/>
      <c r="V83" s="152"/>
      <c r="W83" s="152"/>
      <c r="X83" s="152"/>
      <c r="Y83" s="152"/>
      <c r="Z83" s="152"/>
      <c r="AA83" s="152"/>
      <c r="AB83" s="152"/>
      <c r="AC83" s="152"/>
      <c r="AD83" s="152"/>
      <c r="AE83" s="152"/>
      <c r="AF83" s="152"/>
      <c r="AG83" s="152"/>
      <c r="AH83" s="152"/>
      <c r="AI83" s="152"/>
      <c r="AJ83" s="152"/>
      <c r="AK83" s="152"/>
      <c r="AL83" s="152"/>
    </row>
    <row r="84" spans="1:38" x14ac:dyDescent="0.35">
      <c r="A84" s="83"/>
      <c r="B84" s="36" t="s">
        <v>170</v>
      </c>
      <c r="D84" s="8"/>
      <c r="E84" s="96"/>
      <c r="F84" s="97"/>
      <c r="G84" s="97"/>
      <c r="H84" s="97"/>
      <c r="I84" s="97"/>
      <c r="J84" s="97"/>
      <c r="K84" s="97"/>
      <c r="L84" s="97"/>
      <c r="M84" s="97"/>
      <c r="N84" s="97"/>
      <c r="O84" s="119"/>
      <c r="P84" s="119"/>
      <c r="Q84" s="119"/>
      <c r="R84" s="119"/>
      <c r="S84" s="120"/>
      <c r="T84" s="120"/>
      <c r="U84" s="120"/>
      <c r="V84" s="120"/>
      <c r="W84" s="120"/>
      <c r="X84" s="120"/>
      <c r="Y84" s="120"/>
      <c r="Z84" s="120"/>
      <c r="AA84" s="120"/>
      <c r="AB84" s="120"/>
      <c r="AC84" s="120"/>
      <c r="AD84" s="120"/>
      <c r="AE84" s="120"/>
      <c r="AF84" s="120"/>
      <c r="AG84" s="120"/>
      <c r="AH84" s="120"/>
      <c r="AI84" s="120"/>
      <c r="AJ84" s="120"/>
      <c r="AK84" s="120"/>
      <c r="AL84" s="120"/>
    </row>
    <row r="85" spans="1:38" x14ac:dyDescent="0.35">
      <c r="A85" s="83"/>
      <c r="B85" s="8" t="s">
        <v>147</v>
      </c>
      <c r="D85" s="81" t="s">
        <v>88</v>
      </c>
      <c r="E85" s="53">
        <v>2017</v>
      </c>
      <c r="F85" s="53">
        <v>2018</v>
      </c>
      <c r="G85" s="53">
        <v>2019</v>
      </c>
      <c r="H85" s="53" t="s">
        <v>41</v>
      </c>
      <c r="I85" s="53" t="s">
        <v>42</v>
      </c>
      <c r="J85" s="53" t="s">
        <v>43</v>
      </c>
      <c r="K85" s="82" t="s">
        <v>44</v>
      </c>
      <c r="L85" s="53" t="s">
        <v>45</v>
      </c>
      <c r="M85" s="53" t="s">
        <v>46</v>
      </c>
      <c r="N85" s="53" t="s">
        <v>47</v>
      </c>
      <c r="O85" s="53" t="s">
        <v>48</v>
      </c>
      <c r="P85" s="53" t="s">
        <v>49</v>
      </c>
      <c r="Q85" s="53" t="s">
        <v>50</v>
      </c>
      <c r="R85" s="53" t="s">
        <v>51</v>
      </c>
      <c r="S85" s="82" t="s">
        <v>52</v>
      </c>
      <c r="T85" s="53" t="s">
        <v>53</v>
      </c>
      <c r="U85" s="53" t="s">
        <v>54</v>
      </c>
      <c r="V85" s="53" t="s">
        <v>55</v>
      </c>
      <c r="W85" s="53" t="s">
        <v>56</v>
      </c>
      <c r="X85" s="53" t="s">
        <v>57</v>
      </c>
      <c r="Y85" s="53" t="s">
        <v>58</v>
      </c>
      <c r="Z85" s="53" t="s">
        <v>59</v>
      </c>
      <c r="AA85" s="53" t="s">
        <v>60</v>
      </c>
      <c r="AB85" s="53" t="s">
        <v>61</v>
      </c>
      <c r="AC85" s="53" t="s">
        <v>62</v>
      </c>
      <c r="AD85" s="53" t="s">
        <v>63</v>
      </c>
      <c r="AE85" s="53" t="s">
        <v>64</v>
      </c>
      <c r="AF85" s="53" t="s">
        <v>65</v>
      </c>
      <c r="AG85" s="53" t="s">
        <v>66</v>
      </c>
      <c r="AH85" s="53" t="s">
        <v>67</v>
      </c>
      <c r="AI85" s="53" t="s">
        <v>68</v>
      </c>
      <c r="AJ85" s="53" t="s">
        <v>69</v>
      </c>
      <c r="AK85" s="53" t="s">
        <v>70</v>
      </c>
      <c r="AL85" s="53" t="s">
        <v>71</v>
      </c>
    </row>
    <row r="86" spans="1:38" x14ac:dyDescent="0.35">
      <c r="A86" s="83" t="s">
        <v>171</v>
      </c>
      <c r="B86" s="84" t="s">
        <v>172</v>
      </c>
      <c r="C86" s="101"/>
      <c r="D86" s="102" t="s">
        <v>129</v>
      </c>
      <c r="E86" s="126"/>
      <c r="F86" s="126"/>
      <c r="G86" s="126"/>
      <c r="H86" s="126"/>
      <c r="I86" s="126"/>
      <c r="J86" s="103"/>
      <c r="K86" s="122">
        <v>0</v>
      </c>
      <c r="L86" s="122">
        <v>0</v>
      </c>
      <c r="M86" s="122">
        <v>84.180000305175781</v>
      </c>
      <c r="N86" s="122">
        <v>84.180000305175781</v>
      </c>
      <c r="O86" s="122">
        <v>86.620002746582031</v>
      </c>
      <c r="P86" s="122">
        <v>86.620002746582031</v>
      </c>
      <c r="Q86" s="122">
        <v>86.620002746582031</v>
      </c>
      <c r="R86" s="122">
        <v>86.620002746582031</v>
      </c>
      <c r="S86" s="122">
        <v>84.180000305175781</v>
      </c>
      <c r="T86" s="122">
        <v>86.620002746582031</v>
      </c>
      <c r="U86" s="122">
        <v>86.620002746582031</v>
      </c>
      <c r="V86" s="122">
        <v>86.620002746582031</v>
      </c>
      <c r="W86" s="122">
        <v>86.620002746582031</v>
      </c>
      <c r="X86" s="122">
        <v>84.180000305175781</v>
      </c>
      <c r="Y86" s="122">
        <v>84.180000305175781</v>
      </c>
      <c r="Z86" s="122">
        <v>84.180000305175781</v>
      </c>
      <c r="AA86" s="122">
        <v>84.180000305175781</v>
      </c>
      <c r="AB86" s="122">
        <v>84.180000305175781</v>
      </c>
      <c r="AC86" s="122">
        <v>84.180000305175781</v>
      </c>
      <c r="AD86" s="122">
        <v>84.180000305175781</v>
      </c>
      <c r="AE86" s="122">
        <v>84.180000305175781</v>
      </c>
      <c r="AF86" s="122">
        <v>84.180000305175781</v>
      </c>
      <c r="AG86" s="122">
        <v>0</v>
      </c>
      <c r="AH86" s="122">
        <v>0</v>
      </c>
      <c r="AI86" s="122">
        <v>2.7599999904632568</v>
      </c>
      <c r="AJ86" s="122">
        <v>4.1399998664855957</v>
      </c>
      <c r="AK86" s="122">
        <v>4.1399998664855957</v>
      </c>
      <c r="AL86" s="122">
        <v>4.1399998664855957</v>
      </c>
    </row>
    <row r="87" spans="1:38" x14ac:dyDescent="0.35">
      <c r="A87" s="83" t="s">
        <v>173</v>
      </c>
      <c r="B87" s="84" t="s">
        <v>174</v>
      </c>
      <c r="C87" s="101"/>
      <c r="D87" s="102" t="s">
        <v>129</v>
      </c>
      <c r="E87" s="126"/>
      <c r="F87" s="126"/>
      <c r="G87" s="126"/>
      <c r="H87" s="126"/>
      <c r="I87" s="126"/>
      <c r="J87" s="353"/>
      <c r="K87" s="122">
        <v>0</v>
      </c>
      <c r="L87" s="122">
        <v>0</v>
      </c>
      <c r="M87" s="122">
        <v>0</v>
      </c>
      <c r="N87" s="122">
        <v>0</v>
      </c>
      <c r="O87" s="122">
        <v>0</v>
      </c>
      <c r="P87" s="122">
        <v>0</v>
      </c>
      <c r="Q87" s="122">
        <v>0</v>
      </c>
      <c r="R87" s="122">
        <v>0</v>
      </c>
      <c r="S87" s="122">
        <v>0</v>
      </c>
      <c r="T87" s="122">
        <v>0</v>
      </c>
      <c r="U87" s="122">
        <v>0</v>
      </c>
      <c r="V87" s="122">
        <v>0</v>
      </c>
      <c r="W87" s="122">
        <v>0</v>
      </c>
      <c r="X87" s="122">
        <v>0</v>
      </c>
      <c r="Y87" s="122">
        <v>0</v>
      </c>
      <c r="Z87" s="122">
        <v>0</v>
      </c>
      <c r="AA87" s="122">
        <v>0</v>
      </c>
      <c r="AB87" s="122">
        <v>0</v>
      </c>
      <c r="AC87" s="122">
        <v>0</v>
      </c>
      <c r="AD87" s="122">
        <v>0</v>
      </c>
      <c r="AE87" s="122">
        <v>0</v>
      </c>
      <c r="AF87" s="122">
        <v>0</v>
      </c>
      <c r="AG87" s="122">
        <v>0</v>
      </c>
      <c r="AH87" s="122">
        <v>0</v>
      </c>
      <c r="AI87" s="122">
        <v>1.3799999952316284</v>
      </c>
      <c r="AJ87" s="122">
        <v>1.3799999952316284</v>
      </c>
      <c r="AK87" s="122">
        <v>1.3799999952316284</v>
      </c>
      <c r="AL87" s="122">
        <v>1.3799999952316284</v>
      </c>
    </row>
    <row r="88" spans="1:38" x14ac:dyDescent="0.35">
      <c r="A88" s="83" t="s">
        <v>175</v>
      </c>
      <c r="B88" s="84" t="s">
        <v>176</v>
      </c>
      <c r="C88" s="101"/>
      <c r="D88" s="102" t="s">
        <v>134</v>
      </c>
      <c r="E88" s="153"/>
      <c r="F88" s="153"/>
      <c r="G88" s="153"/>
      <c r="H88" s="153"/>
      <c r="I88" s="153"/>
      <c r="J88" s="353"/>
      <c r="K88" s="122">
        <v>0</v>
      </c>
      <c r="L88" s="122">
        <v>0</v>
      </c>
      <c r="M88" s="122">
        <v>0</v>
      </c>
      <c r="N88" s="122">
        <v>0</v>
      </c>
      <c r="O88" s="122">
        <v>0</v>
      </c>
      <c r="P88" s="122">
        <v>0</v>
      </c>
      <c r="Q88" s="122">
        <v>0</v>
      </c>
      <c r="R88" s="122">
        <v>0</v>
      </c>
      <c r="S88" s="122">
        <v>0</v>
      </c>
      <c r="T88" s="122">
        <v>0</v>
      </c>
      <c r="U88" s="122">
        <v>0</v>
      </c>
      <c r="V88" s="122">
        <v>0</v>
      </c>
      <c r="W88" s="122">
        <v>0</v>
      </c>
      <c r="X88" s="122">
        <v>0</v>
      </c>
      <c r="Y88" s="122">
        <v>0</v>
      </c>
      <c r="Z88" s="122">
        <v>0</v>
      </c>
      <c r="AA88" s="122">
        <v>0</v>
      </c>
      <c r="AB88" s="122">
        <v>0</v>
      </c>
      <c r="AC88" s="122">
        <v>0</v>
      </c>
      <c r="AD88" s="122">
        <v>0</v>
      </c>
      <c r="AE88" s="122">
        <v>0</v>
      </c>
      <c r="AF88" s="122">
        <v>0</v>
      </c>
      <c r="AG88" s="122">
        <v>28.308231353759766</v>
      </c>
      <c r="AH88" s="122">
        <v>27.951900482177734</v>
      </c>
      <c r="AI88" s="122">
        <v>28.86512565612793</v>
      </c>
      <c r="AJ88" s="122">
        <v>28.521825790405273</v>
      </c>
      <c r="AK88" s="122">
        <v>28.191486358642578</v>
      </c>
      <c r="AL88" s="122">
        <v>27.873159408569336</v>
      </c>
    </row>
    <row r="89" spans="1:38" x14ac:dyDescent="0.35">
      <c r="A89" s="83" t="s">
        <v>177</v>
      </c>
      <c r="B89" s="84" t="s">
        <v>178</v>
      </c>
      <c r="C89" s="101"/>
      <c r="D89" s="102" t="s">
        <v>134</v>
      </c>
      <c r="E89" s="153"/>
      <c r="F89" s="153"/>
      <c r="G89" s="153"/>
      <c r="H89" s="153"/>
      <c r="I89" s="153"/>
      <c r="J89" s="353"/>
      <c r="K89" s="122">
        <v>0</v>
      </c>
      <c r="L89" s="122">
        <v>0</v>
      </c>
      <c r="M89" s="122">
        <v>0</v>
      </c>
      <c r="N89" s="122">
        <v>0</v>
      </c>
      <c r="O89" s="122">
        <v>0</v>
      </c>
      <c r="P89" s="122">
        <v>0</v>
      </c>
      <c r="Q89" s="122">
        <v>0</v>
      </c>
      <c r="R89" s="122">
        <v>0</v>
      </c>
      <c r="S89" s="122">
        <v>0</v>
      </c>
      <c r="T89" s="122">
        <v>0</v>
      </c>
      <c r="U89" s="122">
        <v>0</v>
      </c>
      <c r="V89" s="122">
        <v>0</v>
      </c>
      <c r="W89" s="122">
        <v>0</v>
      </c>
      <c r="X89" s="122">
        <v>0</v>
      </c>
      <c r="Y89" s="122">
        <v>0</v>
      </c>
      <c r="Z89" s="122">
        <v>0</v>
      </c>
      <c r="AA89" s="122">
        <v>0</v>
      </c>
      <c r="AB89" s="122">
        <v>0</v>
      </c>
      <c r="AC89" s="122">
        <v>0</v>
      </c>
      <c r="AD89" s="122">
        <v>0</v>
      </c>
      <c r="AE89" s="122">
        <v>0</v>
      </c>
      <c r="AF89" s="122">
        <v>0</v>
      </c>
      <c r="AG89" s="122">
        <v>0</v>
      </c>
      <c r="AH89" s="122">
        <v>0.63527047634124756</v>
      </c>
      <c r="AI89" s="122">
        <v>0.62750273942947388</v>
      </c>
      <c r="AJ89" s="122">
        <v>0.62003970146179199</v>
      </c>
      <c r="AK89" s="122">
        <v>0.61285841464996338</v>
      </c>
      <c r="AL89" s="122">
        <v>0.60593825578689575</v>
      </c>
    </row>
    <row r="90" spans="1:38" x14ac:dyDescent="0.35">
      <c r="A90" s="83" t="s">
        <v>179</v>
      </c>
      <c r="B90" s="84" t="s">
        <v>180</v>
      </c>
      <c r="C90" s="101"/>
      <c r="D90" s="102" t="s">
        <v>134</v>
      </c>
      <c r="E90" s="153"/>
      <c r="F90" s="153"/>
      <c r="G90" s="153"/>
      <c r="H90" s="153"/>
      <c r="I90" s="153"/>
      <c r="J90" s="353"/>
      <c r="K90" s="122">
        <v>0</v>
      </c>
      <c r="L90" s="122">
        <v>0</v>
      </c>
      <c r="M90" s="122">
        <v>0</v>
      </c>
      <c r="N90" s="122">
        <v>0</v>
      </c>
      <c r="O90" s="122">
        <v>0</v>
      </c>
      <c r="P90" s="122">
        <v>0</v>
      </c>
      <c r="Q90" s="122">
        <v>0</v>
      </c>
      <c r="R90" s="122">
        <v>0</v>
      </c>
      <c r="S90" s="122">
        <v>0</v>
      </c>
      <c r="T90" s="122">
        <v>0</v>
      </c>
      <c r="U90" s="122">
        <v>0</v>
      </c>
      <c r="V90" s="122">
        <v>0</v>
      </c>
      <c r="W90" s="122">
        <v>0</v>
      </c>
      <c r="X90" s="122">
        <v>0</v>
      </c>
      <c r="Y90" s="122">
        <v>0</v>
      </c>
      <c r="Z90" s="122">
        <v>0</v>
      </c>
      <c r="AA90" s="122">
        <v>0</v>
      </c>
      <c r="AB90" s="122">
        <v>0</v>
      </c>
      <c r="AC90" s="122">
        <v>0</v>
      </c>
      <c r="AD90" s="122">
        <v>0</v>
      </c>
      <c r="AE90" s="122">
        <v>0</v>
      </c>
      <c r="AF90" s="122">
        <v>0</v>
      </c>
      <c r="AG90" s="122">
        <v>0</v>
      </c>
      <c r="AH90" s="122">
        <v>0</v>
      </c>
      <c r="AI90" s="122">
        <v>0</v>
      </c>
      <c r="AJ90" s="122">
        <v>0</v>
      </c>
      <c r="AK90" s="122">
        <v>0</v>
      </c>
      <c r="AL90" s="122">
        <v>0</v>
      </c>
    </row>
    <row r="91" spans="1:38" x14ac:dyDescent="0.35">
      <c r="A91" s="83" t="s">
        <v>181</v>
      </c>
      <c r="B91" s="84" t="s">
        <v>182</v>
      </c>
      <c r="C91" s="101"/>
      <c r="D91" s="102" t="s">
        <v>134</v>
      </c>
      <c r="E91" s="153"/>
      <c r="F91" s="153"/>
      <c r="G91" s="153"/>
      <c r="H91" s="153"/>
      <c r="I91" s="153"/>
      <c r="J91" s="353"/>
      <c r="K91" s="122">
        <v>0</v>
      </c>
      <c r="L91" s="122">
        <v>0</v>
      </c>
      <c r="M91" s="122">
        <v>0.51547640562057495</v>
      </c>
      <c r="N91" s="122">
        <v>0.4881058931350708</v>
      </c>
      <c r="O91" s="122">
        <v>0.4179290235042572</v>
      </c>
      <c r="P91" s="122">
        <v>0.40240123867988586</v>
      </c>
      <c r="Q91" s="122">
        <v>0.38927271962165833</v>
      </c>
      <c r="R91" s="122">
        <v>0.37790027260780334</v>
      </c>
      <c r="S91" s="122">
        <v>0.41095280647277832</v>
      </c>
      <c r="T91" s="122">
        <v>0.35889580845832825</v>
      </c>
      <c r="U91" s="122">
        <v>0.35077852010726929</v>
      </c>
      <c r="V91" s="122">
        <v>0.34336802363395691</v>
      </c>
      <c r="W91" s="122">
        <v>0.33655104041099548</v>
      </c>
      <c r="X91" s="122">
        <v>0.36891615390777588</v>
      </c>
      <c r="Y91" s="122">
        <v>0.36235210299491882</v>
      </c>
      <c r="Z91" s="122">
        <v>0.35621178150177002</v>
      </c>
      <c r="AA91" s="122">
        <v>0.35044386982917786</v>
      </c>
      <c r="AB91" s="122">
        <v>0.34500572085380554</v>
      </c>
      <c r="AC91" s="122">
        <v>0.33986169099807739</v>
      </c>
      <c r="AD91" s="122">
        <v>0.33498156070709229</v>
      </c>
      <c r="AE91" s="122">
        <v>0.33033964037895203</v>
      </c>
      <c r="AF91" s="122">
        <v>0.32591360807418823</v>
      </c>
      <c r="AG91" s="122">
        <v>0.32168444991111755</v>
      </c>
      <c r="AH91" s="122">
        <v>0.31763523817062378</v>
      </c>
      <c r="AI91" s="122">
        <v>0.31375136971473694</v>
      </c>
      <c r="AJ91" s="122">
        <v>0.310019850730896</v>
      </c>
      <c r="AK91" s="122">
        <v>0.30642920732498169</v>
      </c>
      <c r="AL91" s="122">
        <v>0.30296912789344788</v>
      </c>
    </row>
    <row r="92" spans="1:38" x14ac:dyDescent="0.35">
      <c r="A92" s="83" t="s">
        <v>183</v>
      </c>
      <c r="B92" s="84" t="s">
        <v>184</v>
      </c>
      <c r="C92" s="101"/>
      <c r="D92" s="102" t="s">
        <v>134</v>
      </c>
      <c r="E92" s="153"/>
      <c r="F92" s="153"/>
      <c r="G92" s="153"/>
      <c r="H92" s="153"/>
      <c r="I92" s="153"/>
      <c r="J92" s="353"/>
      <c r="K92" s="122">
        <v>0</v>
      </c>
      <c r="L92" s="122">
        <v>0</v>
      </c>
      <c r="M92" s="122">
        <v>0</v>
      </c>
      <c r="N92" s="122">
        <v>0</v>
      </c>
      <c r="O92" s="122">
        <v>0</v>
      </c>
      <c r="P92" s="122">
        <v>0</v>
      </c>
      <c r="Q92" s="122">
        <v>0</v>
      </c>
      <c r="R92" s="122">
        <v>0</v>
      </c>
      <c r="S92" s="122">
        <v>0</v>
      </c>
      <c r="T92" s="122">
        <v>0</v>
      </c>
      <c r="U92" s="122">
        <v>0</v>
      </c>
      <c r="V92" s="122">
        <v>0</v>
      </c>
      <c r="W92" s="122">
        <v>0</v>
      </c>
      <c r="X92" s="122">
        <v>0</v>
      </c>
      <c r="Y92" s="122">
        <v>0</v>
      </c>
      <c r="Z92" s="122">
        <v>0</v>
      </c>
      <c r="AA92" s="122">
        <v>0</v>
      </c>
      <c r="AB92" s="122">
        <v>0</v>
      </c>
      <c r="AC92" s="122">
        <v>0</v>
      </c>
      <c r="AD92" s="122">
        <v>0</v>
      </c>
      <c r="AE92" s="122">
        <v>0</v>
      </c>
      <c r="AF92" s="122">
        <v>0</v>
      </c>
      <c r="AG92" s="122">
        <v>0</v>
      </c>
      <c r="AH92" s="122">
        <v>0</v>
      </c>
      <c r="AI92" s="122">
        <v>0</v>
      </c>
      <c r="AJ92" s="122">
        <v>0</v>
      </c>
      <c r="AK92" s="122">
        <v>0</v>
      </c>
      <c r="AL92" s="122">
        <v>0</v>
      </c>
    </row>
    <row r="93" spans="1:38" x14ac:dyDescent="0.35">
      <c r="A93" s="83" t="s">
        <v>185</v>
      </c>
      <c r="B93" s="84" t="s">
        <v>186</v>
      </c>
      <c r="C93" s="101"/>
      <c r="D93" s="102" t="s">
        <v>134</v>
      </c>
      <c r="E93" s="153"/>
      <c r="F93" s="153"/>
      <c r="G93" s="153"/>
      <c r="H93" s="153"/>
      <c r="I93" s="153"/>
      <c r="J93" s="353"/>
      <c r="K93" s="122">
        <v>0</v>
      </c>
      <c r="L93" s="122">
        <v>0</v>
      </c>
      <c r="M93" s="122">
        <v>0</v>
      </c>
      <c r="N93" s="122">
        <v>0</v>
      </c>
      <c r="O93" s="122">
        <v>0</v>
      </c>
      <c r="P93" s="122">
        <v>0</v>
      </c>
      <c r="Q93" s="122">
        <v>0</v>
      </c>
      <c r="R93" s="122">
        <v>0</v>
      </c>
      <c r="S93" s="122">
        <v>0</v>
      </c>
      <c r="T93" s="122">
        <v>0</v>
      </c>
      <c r="U93" s="122">
        <v>0</v>
      </c>
      <c r="V93" s="122">
        <v>0</v>
      </c>
      <c r="W93" s="122">
        <v>0</v>
      </c>
      <c r="X93" s="122">
        <v>0</v>
      </c>
      <c r="Y93" s="122">
        <v>0</v>
      </c>
      <c r="Z93" s="122">
        <v>0</v>
      </c>
      <c r="AA93" s="122">
        <v>0</v>
      </c>
      <c r="AB93" s="122">
        <v>0</v>
      </c>
      <c r="AC93" s="122">
        <v>0</v>
      </c>
      <c r="AD93" s="122">
        <v>0</v>
      </c>
      <c r="AE93" s="122">
        <v>0</v>
      </c>
      <c r="AF93" s="122">
        <v>0</v>
      </c>
      <c r="AG93" s="122">
        <v>0.12867377698421478</v>
      </c>
      <c r="AH93" s="122">
        <v>0.12705409526824951</v>
      </c>
      <c r="AI93" s="122">
        <v>0.12550054490566254</v>
      </c>
      <c r="AJ93" s="122">
        <v>0.1240079402923584</v>
      </c>
      <c r="AK93" s="122">
        <v>0.1225716769695282</v>
      </c>
      <c r="AL93" s="122">
        <v>0.12118764966726303</v>
      </c>
    </row>
    <row r="94" spans="1:38" x14ac:dyDescent="0.35">
      <c r="A94" s="83" t="s">
        <v>187</v>
      </c>
      <c r="B94" s="84" t="s">
        <v>188</v>
      </c>
      <c r="C94" s="101"/>
      <c r="D94" s="102" t="s">
        <v>134</v>
      </c>
      <c r="E94" s="153"/>
      <c r="F94" s="153"/>
      <c r="G94" s="153"/>
      <c r="H94" s="153"/>
      <c r="I94" s="153"/>
      <c r="J94" s="353"/>
      <c r="K94" s="122">
        <v>0</v>
      </c>
      <c r="L94" s="122">
        <v>0</v>
      </c>
      <c r="M94" s="122">
        <v>0</v>
      </c>
      <c r="N94" s="122">
        <v>0</v>
      </c>
      <c r="O94" s="122">
        <v>0</v>
      </c>
      <c r="P94" s="122">
        <v>0</v>
      </c>
      <c r="Q94" s="122">
        <v>0</v>
      </c>
      <c r="R94" s="122">
        <v>0</v>
      </c>
      <c r="S94" s="122">
        <v>0</v>
      </c>
      <c r="T94" s="122">
        <v>0</v>
      </c>
      <c r="U94" s="122">
        <v>0</v>
      </c>
      <c r="V94" s="122">
        <v>0</v>
      </c>
      <c r="W94" s="122">
        <v>0</v>
      </c>
      <c r="X94" s="122">
        <v>0</v>
      </c>
      <c r="Y94" s="122">
        <v>0</v>
      </c>
      <c r="Z94" s="122">
        <v>0</v>
      </c>
      <c r="AA94" s="122">
        <v>0</v>
      </c>
      <c r="AB94" s="122">
        <v>0</v>
      </c>
      <c r="AC94" s="122">
        <v>0</v>
      </c>
      <c r="AD94" s="122">
        <v>0</v>
      </c>
      <c r="AE94" s="122">
        <v>0</v>
      </c>
      <c r="AF94" s="122">
        <v>0</v>
      </c>
      <c r="AG94" s="122">
        <v>0</v>
      </c>
      <c r="AH94" s="122">
        <v>0</v>
      </c>
      <c r="AI94" s="122">
        <v>0</v>
      </c>
      <c r="AJ94" s="122">
        <v>0</v>
      </c>
      <c r="AK94" s="122">
        <v>0</v>
      </c>
      <c r="AL94" s="122">
        <v>0</v>
      </c>
    </row>
    <row r="95" spans="1:38" x14ac:dyDescent="0.35">
      <c r="A95" s="83" t="s">
        <v>189</v>
      </c>
      <c r="B95" s="84" t="s">
        <v>190</v>
      </c>
      <c r="C95" s="101"/>
      <c r="D95" s="102" t="s">
        <v>140</v>
      </c>
      <c r="E95" s="153"/>
      <c r="F95" s="153"/>
      <c r="G95" s="153"/>
      <c r="H95" s="153"/>
      <c r="I95" s="153"/>
      <c r="J95" s="353"/>
      <c r="K95" s="122">
        <v>0</v>
      </c>
      <c r="L95" s="122">
        <v>0</v>
      </c>
      <c r="M95" s="122">
        <v>0</v>
      </c>
      <c r="N95" s="122">
        <v>0</v>
      </c>
      <c r="O95" s="122">
        <v>0</v>
      </c>
      <c r="P95" s="122">
        <v>0</v>
      </c>
      <c r="Q95" s="122">
        <v>0</v>
      </c>
      <c r="R95" s="122">
        <v>0</v>
      </c>
      <c r="S95" s="122">
        <v>0</v>
      </c>
      <c r="T95" s="122">
        <v>0</v>
      </c>
      <c r="U95" s="122">
        <v>0</v>
      </c>
      <c r="V95" s="122">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row>
    <row r="96" spans="1:38" x14ac:dyDescent="0.35">
      <c r="A96" s="83" t="s">
        <v>191</v>
      </c>
      <c r="B96" s="84" t="s">
        <v>192</v>
      </c>
      <c r="C96" s="101"/>
      <c r="D96" s="102" t="s">
        <v>124</v>
      </c>
      <c r="E96" s="153"/>
      <c r="F96" s="153"/>
      <c r="G96" s="153"/>
      <c r="H96" s="153"/>
      <c r="I96" s="153"/>
      <c r="J96" s="353"/>
      <c r="K96" s="122">
        <v>0</v>
      </c>
      <c r="L96" s="122">
        <v>0</v>
      </c>
      <c r="M96" s="122">
        <v>0</v>
      </c>
      <c r="N96" s="122">
        <v>0</v>
      </c>
      <c r="O96" s="122">
        <v>0</v>
      </c>
      <c r="P96" s="122">
        <v>0</v>
      </c>
      <c r="Q96" s="122">
        <v>0</v>
      </c>
      <c r="R96" s="122">
        <v>0</v>
      </c>
      <c r="S96" s="122">
        <v>0</v>
      </c>
      <c r="T96" s="122">
        <v>0</v>
      </c>
      <c r="U96" s="122">
        <v>0</v>
      </c>
      <c r="V96" s="122">
        <v>0</v>
      </c>
      <c r="W96" s="122">
        <v>0</v>
      </c>
      <c r="X96" s="122">
        <v>0</v>
      </c>
      <c r="Y96" s="122">
        <v>0</v>
      </c>
      <c r="Z96" s="122">
        <v>0</v>
      </c>
      <c r="AA96" s="122">
        <v>0</v>
      </c>
      <c r="AB96" s="122">
        <v>0</v>
      </c>
      <c r="AC96" s="122">
        <v>0</v>
      </c>
      <c r="AD96" s="122">
        <v>0</v>
      </c>
      <c r="AE96" s="122">
        <v>0</v>
      </c>
      <c r="AF96" s="122">
        <v>0</v>
      </c>
      <c r="AG96" s="122">
        <v>0</v>
      </c>
      <c r="AH96" s="122">
        <v>0</v>
      </c>
      <c r="AI96" s="122">
        <v>0</v>
      </c>
      <c r="AJ96" s="122">
        <v>0</v>
      </c>
      <c r="AK96" s="122">
        <v>0</v>
      </c>
      <c r="AL96" s="122">
        <v>0</v>
      </c>
    </row>
    <row r="97" spans="1:38" x14ac:dyDescent="0.35">
      <c r="A97" s="83" t="s">
        <v>193</v>
      </c>
      <c r="B97" s="84" t="s">
        <v>194</v>
      </c>
      <c r="C97" s="101"/>
      <c r="D97" s="102" t="s">
        <v>124</v>
      </c>
      <c r="E97" s="153"/>
      <c r="F97" s="153"/>
      <c r="G97" s="153"/>
      <c r="H97" s="153"/>
      <c r="I97" s="153"/>
      <c r="J97" s="353"/>
      <c r="K97" s="122">
        <v>0</v>
      </c>
      <c r="L97" s="122">
        <v>0</v>
      </c>
      <c r="M97" s="122">
        <v>0</v>
      </c>
      <c r="N97" s="122">
        <v>0</v>
      </c>
      <c r="O97" s="122">
        <v>0</v>
      </c>
      <c r="P97" s="122">
        <v>0</v>
      </c>
      <c r="Q97" s="122">
        <v>0</v>
      </c>
      <c r="R97" s="122">
        <v>0</v>
      </c>
      <c r="S97" s="122">
        <v>0</v>
      </c>
      <c r="T97" s="122">
        <v>0</v>
      </c>
      <c r="U97" s="122">
        <v>0</v>
      </c>
      <c r="V97" s="122">
        <v>0</v>
      </c>
      <c r="W97" s="122">
        <v>0</v>
      </c>
      <c r="X97" s="122">
        <v>0</v>
      </c>
      <c r="Y97" s="122">
        <v>0</v>
      </c>
      <c r="Z97" s="122">
        <v>0</v>
      </c>
      <c r="AA97" s="122">
        <v>0</v>
      </c>
      <c r="AB97" s="122">
        <v>0</v>
      </c>
      <c r="AC97" s="122">
        <v>0</v>
      </c>
      <c r="AD97" s="122">
        <v>0</v>
      </c>
      <c r="AE97" s="122">
        <v>0</v>
      </c>
      <c r="AF97" s="122">
        <v>0</v>
      </c>
      <c r="AG97" s="122">
        <v>0</v>
      </c>
      <c r="AH97" s="122">
        <v>0</v>
      </c>
      <c r="AI97" s="122">
        <v>0</v>
      </c>
      <c r="AJ97" s="122">
        <v>0</v>
      </c>
      <c r="AK97" s="122">
        <v>0</v>
      </c>
      <c r="AL97" s="122">
        <v>0</v>
      </c>
    </row>
    <row r="98" spans="1:38" x14ac:dyDescent="0.35">
      <c r="A98" s="83" t="s">
        <v>195</v>
      </c>
      <c r="B98" s="84" t="s">
        <v>196</v>
      </c>
      <c r="C98" s="101"/>
      <c r="D98" s="102" t="s">
        <v>129</v>
      </c>
      <c r="E98" s="153"/>
      <c r="F98" s="153"/>
      <c r="G98" s="153"/>
      <c r="H98" s="153"/>
      <c r="I98" s="153"/>
      <c r="J98" s="353"/>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122">
        <v>0</v>
      </c>
      <c r="AJ98" s="122">
        <v>0</v>
      </c>
      <c r="AK98" s="122">
        <v>0</v>
      </c>
      <c r="AL98" s="122">
        <v>0</v>
      </c>
    </row>
    <row r="99" spans="1:38" x14ac:dyDescent="0.35">
      <c r="A99" s="83">
        <v>15</v>
      </c>
      <c r="B99" s="111" t="s">
        <v>197</v>
      </c>
      <c r="C99" s="112"/>
      <c r="D99" s="113"/>
      <c r="E99" s="154"/>
      <c r="F99" s="154"/>
      <c r="G99" s="154"/>
      <c r="H99" s="154"/>
      <c r="I99" s="154"/>
      <c r="J99" s="353"/>
      <c r="K99" s="65">
        <f t="shared" ref="K99:AL99" si="7">SUM(K86:K98)</f>
        <v>0</v>
      </c>
      <c r="L99" s="65">
        <f t="shared" si="7"/>
        <v>0</v>
      </c>
      <c r="M99" s="65">
        <f t="shared" si="7"/>
        <v>84.695476710796356</v>
      </c>
      <c r="N99" s="65">
        <f t="shared" si="7"/>
        <v>84.668106198310852</v>
      </c>
      <c r="O99" s="65">
        <f t="shared" si="7"/>
        <v>87.037931770086288</v>
      </c>
      <c r="P99" s="65">
        <f t="shared" si="7"/>
        <v>87.022403985261917</v>
      </c>
      <c r="Q99" s="65">
        <f t="shared" si="7"/>
        <v>87.00927546620369</v>
      </c>
      <c r="R99" s="65">
        <f t="shared" si="7"/>
        <v>86.997903019189835</v>
      </c>
      <c r="S99" s="65">
        <f t="shared" si="7"/>
        <v>84.59095311164856</v>
      </c>
      <c r="T99" s="65">
        <f t="shared" si="7"/>
        <v>86.978898555040359</v>
      </c>
      <c r="U99" s="65">
        <f t="shared" si="7"/>
        <v>86.970781266689301</v>
      </c>
      <c r="V99" s="65">
        <f t="shared" si="7"/>
        <v>86.963370770215988</v>
      </c>
      <c r="W99" s="65">
        <f t="shared" si="7"/>
        <v>86.956553786993027</v>
      </c>
      <c r="X99" s="65">
        <f t="shared" si="7"/>
        <v>84.548916459083557</v>
      </c>
      <c r="Y99" s="65">
        <f t="shared" si="7"/>
        <v>84.5423524081707</v>
      </c>
      <c r="Z99" s="65">
        <f t="shared" si="7"/>
        <v>84.536212086677551</v>
      </c>
      <c r="AA99" s="65">
        <f t="shared" si="7"/>
        <v>84.530444175004959</v>
      </c>
      <c r="AB99" s="65">
        <f t="shared" si="7"/>
        <v>84.525006026029587</v>
      </c>
      <c r="AC99" s="65">
        <f t="shared" si="7"/>
        <v>84.519861996173859</v>
      </c>
      <c r="AD99" s="65">
        <f t="shared" si="7"/>
        <v>84.514981865882874</v>
      </c>
      <c r="AE99" s="65">
        <f t="shared" si="7"/>
        <v>84.510339945554733</v>
      </c>
      <c r="AF99" s="65">
        <f t="shared" si="7"/>
        <v>84.505913913249969</v>
      </c>
      <c r="AG99" s="65">
        <f t="shared" si="7"/>
        <v>28.758589580655098</v>
      </c>
      <c r="AH99" s="65">
        <f t="shared" si="7"/>
        <v>29.031860291957855</v>
      </c>
      <c r="AI99" s="65">
        <f t="shared" si="7"/>
        <v>34.071880295872688</v>
      </c>
      <c r="AJ99" s="65">
        <f t="shared" si="7"/>
        <v>35.095893144607544</v>
      </c>
      <c r="AK99" s="65">
        <f t="shared" si="7"/>
        <v>34.753345519304276</v>
      </c>
      <c r="AL99" s="65">
        <f t="shared" si="7"/>
        <v>34.423254303634167</v>
      </c>
    </row>
    <row r="100" spans="1:38" x14ac:dyDescent="0.35">
      <c r="A100" s="83"/>
      <c r="B100" s="133"/>
      <c r="C100" s="155"/>
      <c r="D100" s="156"/>
      <c r="E100" s="97"/>
      <c r="F100" s="97"/>
      <c r="G100" s="97"/>
      <c r="H100" s="97"/>
      <c r="I100" s="97"/>
      <c r="J100" s="97"/>
      <c r="K100" s="97"/>
      <c r="L100" s="97"/>
      <c r="M100" s="97"/>
      <c r="N100" s="97"/>
      <c r="O100" s="97"/>
      <c r="P100" s="97"/>
      <c r="Q100" s="97"/>
      <c r="R100" s="97"/>
      <c r="S100" s="136"/>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5" customHeight="1" x14ac:dyDescent="0.35">
      <c r="A101" s="83">
        <v>16</v>
      </c>
      <c r="B101" s="137" t="s">
        <v>198</v>
      </c>
      <c r="C101" s="138"/>
      <c r="D101" s="89"/>
      <c r="E101" s="139"/>
      <c r="F101" s="139"/>
      <c r="G101" s="139"/>
      <c r="H101" s="139"/>
      <c r="I101" s="139"/>
      <c r="J101" s="139"/>
      <c r="K101" s="65">
        <f t="shared" ref="K101:AL101" si="8">K99+K82</f>
        <v>0</v>
      </c>
      <c r="L101" s="140">
        <f t="shared" si="8"/>
        <v>0</v>
      </c>
      <c r="M101" s="140">
        <f t="shared" si="8"/>
        <v>114.69547671079636</v>
      </c>
      <c r="N101" s="140">
        <f t="shared" si="8"/>
        <v>124.66810619831085</v>
      </c>
      <c r="O101" s="140">
        <f t="shared" si="8"/>
        <v>127.03793177008629</v>
      </c>
      <c r="P101" s="140">
        <f t="shared" si="8"/>
        <v>127.02240398526192</v>
      </c>
      <c r="Q101" s="140">
        <f t="shared" si="8"/>
        <v>127.00927546620369</v>
      </c>
      <c r="R101" s="140">
        <f t="shared" si="8"/>
        <v>146.99790301918983</v>
      </c>
      <c r="S101" s="65">
        <f t="shared" si="8"/>
        <v>144.59095311164856</v>
      </c>
      <c r="T101" s="140">
        <f t="shared" si="8"/>
        <v>146.97889855504036</v>
      </c>
      <c r="U101" s="140">
        <f t="shared" si="8"/>
        <v>146.9707812666893</v>
      </c>
      <c r="V101" s="140">
        <f t="shared" si="8"/>
        <v>146.96337077021599</v>
      </c>
      <c r="W101" s="140">
        <f t="shared" si="8"/>
        <v>146.95655378699303</v>
      </c>
      <c r="X101" s="140">
        <f t="shared" si="8"/>
        <v>164.54891645908356</v>
      </c>
      <c r="Y101" s="140">
        <f t="shared" si="8"/>
        <v>164.5423524081707</v>
      </c>
      <c r="Z101" s="140">
        <f t="shared" si="8"/>
        <v>164.53621208667755</v>
      </c>
      <c r="AA101" s="140">
        <f t="shared" si="8"/>
        <v>164.53044417500496</v>
      </c>
      <c r="AB101" s="140">
        <f t="shared" si="8"/>
        <v>164.52500602602959</v>
      </c>
      <c r="AC101" s="140">
        <f t="shared" si="8"/>
        <v>164.51986199617386</v>
      </c>
      <c r="AD101" s="140">
        <f t="shared" si="8"/>
        <v>194.51498186588287</v>
      </c>
      <c r="AE101" s="140">
        <f t="shared" si="8"/>
        <v>204.51033994555473</v>
      </c>
      <c r="AF101" s="140">
        <f t="shared" si="8"/>
        <v>215.50591391324997</v>
      </c>
      <c r="AG101" s="140">
        <f t="shared" si="8"/>
        <v>219.7585895806551</v>
      </c>
      <c r="AH101" s="140">
        <f t="shared" si="8"/>
        <v>235.03186029195786</v>
      </c>
      <c r="AI101" s="140">
        <f t="shared" si="8"/>
        <v>255.07188029587269</v>
      </c>
      <c r="AJ101" s="140">
        <f t="shared" si="8"/>
        <v>256.09589314460754</v>
      </c>
      <c r="AK101" s="140">
        <f t="shared" si="8"/>
        <v>255.75334551930428</v>
      </c>
      <c r="AL101" s="140">
        <f t="shared" si="8"/>
        <v>245.42325430363417</v>
      </c>
    </row>
    <row r="102" spans="1:38" x14ac:dyDescent="0.35">
      <c r="A102" s="83"/>
      <c r="B102" s="36"/>
      <c r="D102" s="8"/>
      <c r="E102" s="8"/>
      <c r="F102" s="8"/>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row>
    <row r="103" spans="1:38" ht="18.5" x14ac:dyDescent="0.35">
      <c r="A103" s="83"/>
      <c r="B103" s="157" t="s">
        <v>199</v>
      </c>
      <c r="D103" s="8"/>
      <c r="E103" s="8"/>
      <c r="F103" s="8"/>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row>
    <row r="104" spans="1:38" x14ac:dyDescent="0.35">
      <c r="A104" s="83"/>
      <c r="B104" s="27"/>
      <c r="D104" s="8"/>
      <c r="E104" s="53" t="s">
        <v>200</v>
      </c>
      <c r="F104" s="53" t="s">
        <v>201</v>
      </c>
      <c r="G104" s="53" t="s">
        <v>148</v>
      </c>
      <c r="H104" s="53" t="s">
        <v>41</v>
      </c>
      <c r="I104" s="53" t="s">
        <v>42</v>
      </c>
      <c r="J104" s="53" t="s">
        <v>201</v>
      </c>
      <c r="K104" s="82" t="s">
        <v>44</v>
      </c>
      <c r="L104" s="53" t="s">
        <v>45</v>
      </c>
      <c r="M104" s="53" t="s">
        <v>46</v>
      </c>
      <c r="N104" s="53" t="s">
        <v>47</v>
      </c>
      <c r="O104" s="53" t="s">
        <v>48</v>
      </c>
      <c r="P104" s="53" t="s">
        <v>49</v>
      </c>
      <c r="Q104" s="53" t="s">
        <v>50</v>
      </c>
      <c r="R104" s="53" t="s">
        <v>51</v>
      </c>
      <c r="S104" s="82" t="s">
        <v>52</v>
      </c>
      <c r="T104" s="53" t="s">
        <v>53</v>
      </c>
      <c r="U104" s="53" t="s">
        <v>54</v>
      </c>
      <c r="V104" s="53" t="s">
        <v>55</v>
      </c>
      <c r="W104" s="53" t="s">
        <v>56</v>
      </c>
      <c r="X104" s="53" t="s">
        <v>57</v>
      </c>
      <c r="Y104" s="53" t="s">
        <v>58</v>
      </c>
      <c r="Z104" s="53" t="s">
        <v>59</v>
      </c>
      <c r="AA104" s="53" t="s">
        <v>60</v>
      </c>
      <c r="AB104" s="53" t="s">
        <v>61</v>
      </c>
      <c r="AC104" s="53" t="s">
        <v>62</v>
      </c>
      <c r="AD104" s="53" t="s">
        <v>63</v>
      </c>
      <c r="AE104" s="53" t="s">
        <v>64</v>
      </c>
      <c r="AF104" s="53" t="s">
        <v>65</v>
      </c>
      <c r="AG104" s="53" t="s">
        <v>66</v>
      </c>
      <c r="AH104" s="53" t="s">
        <v>67</v>
      </c>
      <c r="AI104" s="53" t="s">
        <v>68</v>
      </c>
      <c r="AJ104" s="53" t="s">
        <v>69</v>
      </c>
      <c r="AK104" s="53" t="s">
        <v>70</v>
      </c>
      <c r="AL104" s="53" t="s">
        <v>71</v>
      </c>
    </row>
    <row r="105" spans="1:38" x14ac:dyDescent="0.35">
      <c r="A105" s="83">
        <v>17</v>
      </c>
      <c r="B105" s="111" t="s">
        <v>202</v>
      </c>
      <c r="C105" s="101"/>
      <c r="D105" s="158"/>
      <c r="E105" s="139">
        <f t="shared" ref="E105:AL105" si="9">E21</f>
        <v>0</v>
      </c>
      <c r="F105" s="139">
        <f t="shared" si="9"/>
        <v>0</v>
      </c>
      <c r="G105" s="139">
        <f t="shared" si="9"/>
        <v>0</v>
      </c>
      <c r="H105" s="139">
        <f t="shared" si="9"/>
        <v>0</v>
      </c>
      <c r="I105" s="139">
        <f t="shared" si="9"/>
        <v>0</v>
      </c>
      <c r="J105" s="139">
        <f t="shared" ref="J105" si="10">J7</f>
        <v>0</v>
      </c>
      <c r="K105" s="140">
        <f t="shared" si="9"/>
        <v>368</v>
      </c>
      <c r="L105" s="140">
        <f t="shared" si="9"/>
        <v>371.02691499999997</v>
      </c>
      <c r="M105" s="140">
        <f t="shared" si="9"/>
        <v>393.93543499999993</v>
      </c>
      <c r="N105" s="140">
        <f t="shared" si="9"/>
        <v>397.02815249999992</v>
      </c>
      <c r="O105" s="140">
        <f t="shared" si="9"/>
        <v>400.12086999999997</v>
      </c>
      <c r="P105" s="140">
        <f t="shared" si="9"/>
        <v>403.21358749999996</v>
      </c>
      <c r="Q105" s="140">
        <f t="shared" si="9"/>
        <v>406.30630499999995</v>
      </c>
      <c r="R105" s="140">
        <f t="shared" si="9"/>
        <v>409.39902249999994</v>
      </c>
      <c r="S105" s="65">
        <f t="shared" si="9"/>
        <v>412.49173999999994</v>
      </c>
      <c r="T105" s="140">
        <f t="shared" si="9"/>
        <v>415.58445749999998</v>
      </c>
      <c r="U105" s="140">
        <f t="shared" si="9"/>
        <v>418.67717500000003</v>
      </c>
      <c r="V105" s="140">
        <f t="shared" si="9"/>
        <v>421.76989249999991</v>
      </c>
      <c r="W105" s="140">
        <f t="shared" si="9"/>
        <v>424.86260999999996</v>
      </c>
      <c r="X105" s="140">
        <f t="shared" si="9"/>
        <v>426.98692304999992</v>
      </c>
      <c r="Y105" s="140">
        <f t="shared" si="9"/>
        <v>429.12185766524988</v>
      </c>
      <c r="Z105" s="140">
        <f t="shared" si="9"/>
        <v>431.2674669535761</v>
      </c>
      <c r="AA105" s="140">
        <f t="shared" si="9"/>
        <v>433.42380428834394</v>
      </c>
      <c r="AB105" s="140">
        <f t="shared" si="9"/>
        <v>435.59092330978558</v>
      </c>
      <c r="AC105" s="140">
        <f t="shared" si="9"/>
        <v>437.76887792633448</v>
      </c>
      <c r="AD105" s="140">
        <f t="shared" si="9"/>
        <v>439.95772231596618</v>
      </c>
      <c r="AE105" s="140">
        <f t="shared" si="9"/>
        <v>442.1575109275459</v>
      </c>
      <c r="AF105" s="140">
        <f t="shared" si="9"/>
        <v>444.3682984821836</v>
      </c>
      <c r="AG105" s="140">
        <f t="shared" si="9"/>
        <v>446.59013997459448</v>
      </c>
      <c r="AH105" s="140">
        <f t="shared" si="9"/>
        <v>448.82309067446738</v>
      </c>
      <c r="AI105" s="140">
        <f t="shared" si="9"/>
        <v>451.06720612783971</v>
      </c>
      <c r="AJ105" s="140">
        <f t="shared" si="9"/>
        <v>453.32254215847883</v>
      </c>
      <c r="AK105" s="140">
        <f t="shared" si="9"/>
        <v>455.58915486927117</v>
      </c>
      <c r="AL105" s="140">
        <f t="shared" si="9"/>
        <v>457.8671006436175</v>
      </c>
    </row>
    <row r="106" spans="1:38" ht="31" x14ac:dyDescent="0.35">
      <c r="A106" s="83">
        <v>18</v>
      </c>
      <c r="B106" s="111" t="s">
        <v>203</v>
      </c>
      <c r="C106" s="101"/>
      <c r="D106" s="158"/>
      <c r="E106" s="139">
        <f t="shared" ref="E106:AL106" si="11">E66</f>
        <v>0</v>
      </c>
      <c r="F106" s="139">
        <f t="shared" si="11"/>
        <v>0</v>
      </c>
      <c r="G106" s="139">
        <f t="shared" si="11"/>
        <v>0</v>
      </c>
      <c r="H106" s="139">
        <f t="shared" si="11"/>
        <v>0</v>
      </c>
      <c r="I106" s="139">
        <f t="shared" si="11"/>
        <v>0</v>
      </c>
      <c r="J106" s="139">
        <f t="shared" ref="J106" si="12">J62</f>
        <v>0</v>
      </c>
      <c r="K106" s="140">
        <f t="shared" si="11"/>
        <v>344.23193372040987</v>
      </c>
      <c r="L106" s="140">
        <f t="shared" si="11"/>
        <v>343.80488743260503</v>
      </c>
      <c r="M106" s="140">
        <f t="shared" si="11"/>
        <v>288.68781537935138</v>
      </c>
      <c r="N106" s="140">
        <f t="shared" si="11"/>
        <v>288.48981700837612</v>
      </c>
      <c r="O106" s="140">
        <f t="shared" si="11"/>
        <v>292.91745645180345</v>
      </c>
      <c r="P106" s="140">
        <f t="shared" si="11"/>
        <v>292.68401157855988</v>
      </c>
      <c r="Q106" s="140">
        <f t="shared" si="11"/>
        <v>292.48663748800755</v>
      </c>
      <c r="R106" s="140">
        <f t="shared" si="11"/>
        <v>292.31566406786442</v>
      </c>
      <c r="S106" s="65">
        <f t="shared" si="11"/>
        <v>285.69277274608612</v>
      </c>
      <c r="T106" s="140">
        <f t="shared" si="11"/>
        <v>284.10860495269299</v>
      </c>
      <c r="U106" s="140">
        <f t="shared" si="11"/>
        <v>283.9875436425209</v>
      </c>
      <c r="V106" s="140">
        <f t="shared" si="11"/>
        <v>283.87702365219593</v>
      </c>
      <c r="W106" s="140">
        <f t="shared" si="11"/>
        <v>283.60909885168076</v>
      </c>
      <c r="X106" s="140">
        <f t="shared" si="11"/>
        <v>270.88359379768372</v>
      </c>
      <c r="Y106" s="140">
        <f t="shared" si="11"/>
        <v>280.44634795188904</v>
      </c>
      <c r="Z106" s="140">
        <f t="shared" si="11"/>
        <v>280.38236582279205</v>
      </c>
      <c r="AA106" s="140">
        <f t="shared" si="11"/>
        <v>280.32226407527924</v>
      </c>
      <c r="AB106" s="140">
        <f t="shared" si="11"/>
        <v>280.26559865474701</v>
      </c>
      <c r="AC106" s="140">
        <f t="shared" si="11"/>
        <v>280.21199804544449</v>
      </c>
      <c r="AD106" s="140">
        <f t="shared" si="11"/>
        <v>235.16052079200745</v>
      </c>
      <c r="AE106" s="140">
        <f t="shared" si="11"/>
        <v>235.12431383132935</v>
      </c>
      <c r="AF106" s="140">
        <f t="shared" si="11"/>
        <v>235.08979082107544</v>
      </c>
      <c r="AG106" s="140">
        <f t="shared" si="11"/>
        <v>231.45680284500122</v>
      </c>
      <c r="AH106" s="140">
        <f t="shared" si="11"/>
        <v>228.72521924972534</v>
      </c>
      <c r="AI106" s="140">
        <f t="shared" si="11"/>
        <v>206.57766437530518</v>
      </c>
      <c r="AJ106" s="140">
        <f t="shared" si="11"/>
        <v>203.87766456604004</v>
      </c>
      <c r="AK106" s="140">
        <f t="shared" si="11"/>
        <v>203.87766456604004</v>
      </c>
      <c r="AL106" s="140">
        <f t="shared" si="11"/>
        <v>203.87766456604004</v>
      </c>
    </row>
    <row r="107" spans="1:38" x14ac:dyDescent="0.35">
      <c r="A107" s="83">
        <v>19</v>
      </c>
      <c r="B107" s="159" t="s">
        <v>204</v>
      </c>
      <c r="C107" s="101"/>
      <c r="D107" s="158"/>
      <c r="E107" s="139">
        <f>E106-E105</f>
        <v>0</v>
      </c>
      <c r="F107" s="139">
        <f>F106-F105</f>
        <v>0</v>
      </c>
      <c r="G107" s="139">
        <f t="shared" ref="G107:I107" si="13">G106-G105</f>
        <v>0</v>
      </c>
      <c r="H107" s="139">
        <f t="shared" si="13"/>
        <v>0</v>
      </c>
      <c r="I107" s="139">
        <f t="shared" si="13"/>
        <v>0</v>
      </c>
      <c r="J107" s="139">
        <f>J106-J105</f>
        <v>0</v>
      </c>
      <c r="K107" s="140">
        <f t="shared" ref="K107:AL107" si="14">K106-K105</f>
        <v>-23.76806627959013</v>
      </c>
      <c r="L107" s="140">
        <f t="shared" si="14"/>
        <v>-27.222027567394946</v>
      </c>
      <c r="M107" s="140">
        <f t="shared" si="14"/>
        <v>-105.24761962064855</v>
      </c>
      <c r="N107" s="140">
        <f t="shared" si="14"/>
        <v>-108.5383354916238</v>
      </c>
      <c r="O107" s="140">
        <f t="shared" si="14"/>
        <v>-107.20341354819652</v>
      </c>
      <c r="P107" s="140">
        <f t="shared" si="14"/>
        <v>-110.52957592144008</v>
      </c>
      <c r="Q107" s="140">
        <f t="shared" si="14"/>
        <v>-113.81966751199241</v>
      </c>
      <c r="R107" s="140">
        <f t="shared" si="14"/>
        <v>-117.08335843213553</v>
      </c>
      <c r="S107" s="65">
        <f t="shared" si="14"/>
        <v>-126.79896725391382</v>
      </c>
      <c r="T107" s="140">
        <f t="shared" si="14"/>
        <v>-131.475852547307</v>
      </c>
      <c r="U107" s="140">
        <f t="shared" si="14"/>
        <v>-134.68963135747913</v>
      </c>
      <c r="V107" s="140">
        <f t="shared" si="14"/>
        <v>-137.89286884780398</v>
      </c>
      <c r="W107" s="140">
        <f t="shared" si="14"/>
        <v>-141.25351114831921</v>
      </c>
      <c r="X107" s="140">
        <f t="shared" si="14"/>
        <v>-156.1033292523162</v>
      </c>
      <c r="Y107" s="140">
        <f t="shared" si="14"/>
        <v>-148.67550971336084</v>
      </c>
      <c r="Z107" s="140">
        <f t="shared" si="14"/>
        <v>-150.88510113078405</v>
      </c>
      <c r="AA107" s="140">
        <f t="shared" si="14"/>
        <v>-153.10154021306471</v>
      </c>
      <c r="AB107" s="140">
        <f t="shared" si="14"/>
        <v>-155.32532465503857</v>
      </c>
      <c r="AC107" s="140">
        <f t="shared" si="14"/>
        <v>-157.55687988088999</v>
      </c>
      <c r="AD107" s="140">
        <f t="shared" si="14"/>
        <v>-204.79720152395873</v>
      </c>
      <c r="AE107" s="140">
        <f t="shared" si="14"/>
        <v>-207.03319709621655</v>
      </c>
      <c r="AF107" s="140">
        <f t="shared" si="14"/>
        <v>-209.27850766110816</v>
      </c>
      <c r="AG107" s="140">
        <f t="shared" si="14"/>
        <v>-215.13333712959326</v>
      </c>
      <c r="AH107" s="140">
        <f t="shared" si="14"/>
        <v>-220.09787142474204</v>
      </c>
      <c r="AI107" s="140">
        <f t="shared" si="14"/>
        <v>-244.48954175253454</v>
      </c>
      <c r="AJ107" s="140">
        <f t="shared" si="14"/>
        <v>-249.44487759243879</v>
      </c>
      <c r="AK107" s="140">
        <f t="shared" si="14"/>
        <v>-251.71149030323113</v>
      </c>
      <c r="AL107" s="140">
        <f t="shared" si="14"/>
        <v>-253.98943607757747</v>
      </c>
    </row>
    <row r="108" spans="1:38" x14ac:dyDescent="0.35">
      <c r="A108" s="83">
        <v>20</v>
      </c>
      <c r="B108" s="111" t="s">
        <v>205</v>
      </c>
      <c r="C108" s="101"/>
      <c r="D108" s="158"/>
      <c r="E108" s="139"/>
      <c r="F108" s="139"/>
      <c r="G108" s="139"/>
      <c r="H108" s="139"/>
      <c r="I108" s="139"/>
      <c r="J108" s="139"/>
      <c r="K108" s="140">
        <f t="shared" ref="K108:AL108" si="15">K101</f>
        <v>0</v>
      </c>
      <c r="L108" s="140">
        <f t="shared" si="15"/>
        <v>0</v>
      </c>
      <c r="M108" s="140">
        <f t="shared" si="15"/>
        <v>114.69547671079636</v>
      </c>
      <c r="N108" s="140">
        <f t="shared" si="15"/>
        <v>124.66810619831085</v>
      </c>
      <c r="O108" s="140">
        <f t="shared" si="15"/>
        <v>127.03793177008629</v>
      </c>
      <c r="P108" s="140">
        <f t="shared" si="15"/>
        <v>127.02240398526192</v>
      </c>
      <c r="Q108" s="140">
        <f t="shared" si="15"/>
        <v>127.00927546620369</v>
      </c>
      <c r="R108" s="140">
        <f t="shared" si="15"/>
        <v>146.99790301918983</v>
      </c>
      <c r="S108" s="65">
        <f t="shared" si="15"/>
        <v>144.59095311164856</v>
      </c>
      <c r="T108" s="140">
        <f t="shared" si="15"/>
        <v>146.97889855504036</v>
      </c>
      <c r="U108" s="140">
        <f t="shared" si="15"/>
        <v>146.9707812666893</v>
      </c>
      <c r="V108" s="140">
        <f t="shared" si="15"/>
        <v>146.96337077021599</v>
      </c>
      <c r="W108" s="140">
        <f t="shared" si="15"/>
        <v>146.95655378699303</v>
      </c>
      <c r="X108" s="140">
        <f t="shared" si="15"/>
        <v>164.54891645908356</v>
      </c>
      <c r="Y108" s="140">
        <f t="shared" si="15"/>
        <v>164.5423524081707</v>
      </c>
      <c r="Z108" s="140">
        <f t="shared" si="15"/>
        <v>164.53621208667755</v>
      </c>
      <c r="AA108" s="140">
        <f t="shared" si="15"/>
        <v>164.53044417500496</v>
      </c>
      <c r="AB108" s="140">
        <f t="shared" si="15"/>
        <v>164.52500602602959</v>
      </c>
      <c r="AC108" s="140">
        <f t="shared" si="15"/>
        <v>164.51986199617386</v>
      </c>
      <c r="AD108" s="140">
        <f t="shared" si="15"/>
        <v>194.51498186588287</v>
      </c>
      <c r="AE108" s="140">
        <f t="shared" si="15"/>
        <v>204.51033994555473</v>
      </c>
      <c r="AF108" s="140">
        <f t="shared" si="15"/>
        <v>215.50591391324997</v>
      </c>
      <c r="AG108" s="140">
        <f t="shared" si="15"/>
        <v>219.7585895806551</v>
      </c>
      <c r="AH108" s="140">
        <f t="shared" si="15"/>
        <v>235.03186029195786</v>
      </c>
      <c r="AI108" s="140">
        <f t="shared" si="15"/>
        <v>255.07188029587269</v>
      </c>
      <c r="AJ108" s="140">
        <f t="shared" si="15"/>
        <v>256.09589314460754</v>
      </c>
      <c r="AK108" s="140">
        <f t="shared" si="15"/>
        <v>255.75334551930428</v>
      </c>
      <c r="AL108" s="140">
        <f t="shared" si="15"/>
        <v>245.42325430363417</v>
      </c>
    </row>
    <row r="109" spans="1:38" ht="35.25" customHeight="1" x14ac:dyDescent="0.35">
      <c r="A109" s="83">
        <v>21</v>
      </c>
      <c r="B109" s="111" t="s">
        <v>206</v>
      </c>
      <c r="C109" s="101"/>
      <c r="D109" s="85"/>
      <c r="E109" s="139">
        <f>E108+E107</f>
        <v>0</v>
      </c>
      <c r="F109" s="139">
        <f>F108+F107</f>
        <v>0</v>
      </c>
      <c r="G109" s="139">
        <f t="shared" ref="G109:I109" si="16">G108+G107</f>
        <v>0</v>
      </c>
      <c r="H109" s="139">
        <f t="shared" si="16"/>
        <v>0</v>
      </c>
      <c r="I109" s="139">
        <f t="shared" si="16"/>
        <v>0</v>
      </c>
      <c r="J109" s="139">
        <f>J108+J107</f>
        <v>0</v>
      </c>
      <c r="K109" s="140">
        <f t="shared" ref="K109:AL109" si="17">K108+K107</f>
        <v>-23.76806627959013</v>
      </c>
      <c r="L109" s="140">
        <f t="shared" si="17"/>
        <v>-27.222027567394946</v>
      </c>
      <c r="M109" s="140">
        <f t="shared" si="17"/>
        <v>9.4478570901478065</v>
      </c>
      <c r="N109" s="140">
        <f t="shared" si="17"/>
        <v>16.129770706687054</v>
      </c>
      <c r="O109" s="140">
        <f t="shared" si="17"/>
        <v>19.834518221889766</v>
      </c>
      <c r="P109" s="140">
        <f t="shared" si="17"/>
        <v>16.492828063821833</v>
      </c>
      <c r="Q109" s="140">
        <f t="shared" si="17"/>
        <v>13.189607954211283</v>
      </c>
      <c r="R109" s="140">
        <f t="shared" si="17"/>
        <v>29.914544587054309</v>
      </c>
      <c r="S109" s="65">
        <f t="shared" si="17"/>
        <v>17.791985857734744</v>
      </c>
      <c r="T109" s="140">
        <f t="shared" si="17"/>
        <v>15.50304600773336</v>
      </c>
      <c r="U109" s="140">
        <f t="shared" si="17"/>
        <v>12.281149909210171</v>
      </c>
      <c r="V109" s="140">
        <f t="shared" si="17"/>
        <v>9.0705019224120065</v>
      </c>
      <c r="W109" s="140">
        <f t="shared" si="17"/>
        <v>5.7030426386738213</v>
      </c>
      <c r="X109" s="140">
        <f t="shared" si="17"/>
        <v>8.4455872067673567</v>
      </c>
      <c r="Y109" s="140">
        <f t="shared" si="17"/>
        <v>15.866842694809861</v>
      </c>
      <c r="Z109" s="140">
        <f t="shared" si="17"/>
        <v>13.6511109558935</v>
      </c>
      <c r="AA109" s="140">
        <f t="shared" si="17"/>
        <v>11.42890396194025</v>
      </c>
      <c r="AB109" s="140">
        <f t="shared" si="17"/>
        <v>9.1996813709910157</v>
      </c>
      <c r="AC109" s="140">
        <f t="shared" si="17"/>
        <v>6.9629821152838645</v>
      </c>
      <c r="AD109" s="140">
        <f t="shared" si="17"/>
        <v>-10.28221965807586</v>
      </c>
      <c r="AE109" s="140">
        <f t="shared" si="17"/>
        <v>-2.5228571506618209</v>
      </c>
      <c r="AF109" s="140">
        <f t="shared" si="17"/>
        <v>6.2274062521418045</v>
      </c>
      <c r="AG109" s="140">
        <f t="shared" si="17"/>
        <v>4.62525245106184</v>
      </c>
      <c r="AH109" s="140">
        <f t="shared" si="17"/>
        <v>14.933988867215817</v>
      </c>
      <c r="AI109" s="140">
        <f t="shared" si="17"/>
        <v>10.582338543338153</v>
      </c>
      <c r="AJ109" s="140">
        <f t="shared" si="17"/>
        <v>6.6510155521687579</v>
      </c>
      <c r="AK109" s="140">
        <f t="shared" si="17"/>
        <v>4.0418552160731451</v>
      </c>
      <c r="AL109" s="140">
        <f t="shared" si="17"/>
        <v>-8.566181773943299</v>
      </c>
    </row>
  </sheetData>
  <dataConsolidate/>
  <mergeCells count="1">
    <mergeCell ref="D24:J24"/>
  </mergeCells>
  <printOptions horizontalCentered="1" verticalCentered="1"/>
  <pageMargins left="0.25" right="0.25" top="0.75" bottom="0.75" header="0.3" footer="0.3"/>
  <pageSetup scale="20" pageOrder="overThenDown"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9D54-E355-4D5D-9695-8BF4E1098227}">
  <sheetPr>
    <tabColor theme="0"/>
    <pageSetUpPr fitToPage="1"/>
  </sheetPr>
  <dimension ref="A1:F35"/>
  <sheetViews>
    <sheetView tabSelected="1" view="pageBreakPreview" zoomScaleNormal="100" zoomScaleSheetLayoutView="100" workbookViewId="0">
      <pane xSplit="1" ySplit="8" topLeftCell="B9" activePane="bottomRight" state="frozen"/>
      <selection pane="topRight" activeCell="F13" sqref="F13"/>
      <selection pane="bottomLeft" activeCell="F13" sqref="F13"/>
      <selection pane="bottomRight" activeCell="B27" sqref="B27"/>
    </sheetView>
  </sheetViews>
  <sheetFormatPr defaultColWidth="9.81640625" defaultRowHeight="13" x14ac:dyDescent="0.35"/>
  <cols>
    <col min="1" max="1" width="39.81640625" style="10" customWidth="1"/>
    <col min="2" max="2" width="28.6328125" style="10" customWidth="1"/>
    <col min="3" max="3" width="29" style="10" customWidth="1"/>
    <col min="4" max="5" width="28.7265625" style="10" bestFit="1" customWidth="1"/>
    <col min="6" max="6" width="25.7265625" style="10" customWidth="1"/>
    <col min="7" max="16384" width="9.81640625" style="10"/>
  </cols>
  <sheetData>
    <row r="1" spans="1:6" ht="15.5" x14ac:dyDescent="0.35">
      <c r="A1" s="8" t="s">
        <v>7</v>
      </c>
      <c r="B1" s="9"/>
      <c r="C1" s="9"/>
      <c r="D1" s="9"/>
      <c r="E1" s="9"/>
      <c r="F1" s="9"/>
    </row>
    <row r="2" spans="1:6" ht="15.5" x14ac:dyDescent="0.35">
      <c r="A2" s="8" t="s">
        <v>8</v>
      </c>
      <c r="B2" s="11"/>
      <c r="C2" s="9"/>
      <c r="D2" s="9"/>
      <c r="E2" s="9"/>
      <c r="F2" s="9"/>
    </row>
    <row r="3" spans="1:6" ht="15.5" x14ac:dyDescent="0.35">
      <c r="A3" s="12" t="s">
        <v>9</v>
      </c>
      <c r="B3" s="11"/>
      <c r="C3" s="9"/>
      <c r="D3" s="9"/>
      <c r="E3" s="9"/>
      <c r="F3" s="9"/>
    </row>
    <row r="4" spans="1:6" ht="15.5" x14ac:dyDescent="0.35">
      <c r="A4" s="13" t="s">
        <v>10</v>
      </c>
      <c r="B4" s="11"/>
      <c r="C4" s="9"/>
      <c r="D4" s="9"/>
      <c r="E4" s="9"/>
      <c r="F4" s="9"/>
    </row>
    <row r="5" spans="1:6" x14ac:dyDescent="0.35">
      <c r="A5" s="14" t="s">
        <v>11</v>
      </c>
      <c r="B5" s="11"/>
      <c r="C5" s="9"/>
      <c r="D5" s="9"/>
      <c r="E5" s="9"/>
      <c r="F5" s="9"/>
    </row>
    <row r="6" spans="1:6" x14ac:dyDescent="0.35">
      <c r="A6" s="15"/>
      <c r="B6" s="11"/>
      <c r="C6" s="9"/>
      <c r="D6" s="9"/>
      <c r="E6" s="9"/>
      <c r="F6" s="9"/>
    </row>
    <row r="7" spans="1:6" ht="26" x14ac:dyDescent="0.35">
      <c r="A7" s="11" t="s">
        <v>12</v>
      </c>
      <c r="B7" s="16" t="s">
        <v>424</v>
      </c>
      <c r="C7" s="9"/>
      <c r="D7" s="9"/>
      <c r="E7" s="9"/>
      <c r="F7" s="9"/>
    </row>
    <row r="8" spans="1:6" x14ac:dyDescent="0.35">
      <c r="A8" s="11" t="s">
        <v>13</v>
      </c>
      <c r="B8" s="17" t="s">
        <v>417</v>
      </c>
      <c r="C8" s="9"/>
      <c r="D8" s="9"/>
      <c r="E8" s="9"/>
      <c r="F8" s="9"/>
    </row>
    <row r="9" spans="1:6" x14ac:dyDescent="0.35">
      <c r="A9" s="18" t="s">
        <v>14</v>
      </c>
      <c r="B9" s="16" t="s">
        <v>425</v>
      </c>
      <c r="C9" s="9"/>
      <c r="D9" s="9"/>
      <c r="E9" s="9"/>
      <c r="F9" s="9"/>
    </row>
    <row r="10" spans="1:6" x14ac:dyDescent="0.35">
      <c r="A10" s="11"/>
      <c r="B10" s="15"/>
      <c r="C10" s="9"/>
      <c r="D10" s="9"/>
      <c r="E10" s="9"/>
      <c r="F10" s="9"/>
    </row>
    <row r="11" spans="1:6" x14ac:dyDescent="0.35">
      <c r="A11" s="11"/>
      <c r="B11" s="11"/>
      <c r="C11" s="9"/>
      <c r="D11" s="9"/>
      <c r="E11" s="9"/>
      <c r="F11" s="9"/>
    </row>
    <row r="12" spans="1:6" s="22" customFormat="1" x14ac:dyDescent="0.35">
      <c r="A12" s="11" t="s">
        <v>15</v>
      </c>
      <c r="B12" s="19" t="s">
        <v>16</v>
      </c>
      <c r="C12" s="20" t="s">
        <v>17</v>
      </c>
      <c r="D12" s="20" t="s">
        <v>18</v>
      </c>
      <c r="E12" s="20" t="s">
        <v>19</v>
      </c>
      <c r="F12" s="21" t="s">
        <v>20</v>
      </c>
    </row>
    <row r="13" spans="1:6" x14ac:dyDescent="0.35">
      <c r="A13" s="15" t="s">
        <v>21</v>
      </c>
      <c r="B13" s="16" t="s">
        <v>426</v>
      </c>
      <c r="C13" s="16" t="s">
        <v>426</v>
      </c>
      <c r="D13" s="16" t="s">
        <v>426</v>
      </c>
      <c r="E13" s="16" t="s">
        <v>426</v>
      </c>
      <c r="F13" s="16"/>
    </row>
    <row r="14" spans="1:6" x14ac:dyDescent="0.35">
      <c r="A14" s="15" t="s">
        <v>22</v>
      </c>
      <c r="B14" s="16" t="s">
        <v>427</v>
      </c>
      <c r="C14" s="16" t="s">
        <v>427</v>
      </c>
      <c r="D14" s="16" t="s">
        <v>427</v>
      </c>
      <c r="E14" s="16" t="s">
        <v>427</v>
      </c>
      <c r="F14" s="16"/>
    </row>
    <row r="15" spans="1:6" x14ac:dyDescent="0.35">
      <c r="A15" s="15" t="s">
        <v>23</v>
      </c>
      <c r="B15" s="23" t="s">
        <v>428</v>
      </c>
      <c r="C15" s="23" t="s">
        <v>428</v>
      </c>
      <c r="D15" s="23" t="s">
        <v>428</v>
      </c>
      <c r="E15" s="23" t="s">
        <v>428</v>
      </c>
      <c r="F15" s="23"/>
    </row>
    <row r="16" spans="1:6" x14ac:dyDescent="0.35">
      <c r="A16" s="15" t="s">
        <v>24</v>
      </c>
      <c r="B16" s="16" t="s">
        <v>429</v>
      </c>
      <c r="C16" s="16" t="s">
        <v>429</v>
      </c>
      <c r="D16" s="16" t="s">
        <v>429</v>
      </c>
      <c r="E16" s="16" t="s">
        <v>429</v>
      </c>
      <c r="F16" s="16"/>
    </row>
    <row r="17" spans="1:6" x14ac:dyDescent="0.35">
      <c r="A17" s="15" t="s">
        <v>25</v>
      </c>
      <c r="B17" s="16" t="s">
        <v>418</v>
      </c>
      <c r="C17" s="16" t="s">
        <v>418</v>
      </c>
      <c r="D17" s="16" t="s">
        <v>418</v>
      </c>
      <c r="E17" s="16" t="s">
        <v>418</v>
      </c>
      <c r="F17" s="16"/>
    </row>
    <row r="18" spans="1:6" x14ac:dyDescent="0.35">
      <c r="A18" s="15" t="s">
        <v>26</v>
      </c>
      <c r="B18" s="16" t="s">
        <v>420</v>
      </c>
      <c r="C18" s="16" t="s">
        <v>420</v>
      </c>
      <c r="D18" s="16" t="s">
        <v>420</v>
      </c>
      <c r="E18" s="16" t="s">
        <v>420</v>
      </c>
      <c r="F18" s="16"/>
    </row>
    <row r="19" spans="1:6" x14ac:dyDescent="0.35">
      <c r="A19" s="15" t="s">
        <v>27</v>
      </c>
      <c r="B19" s="16" t="s">
        <v>419</v>
      </c>
      <c r="C19" s="16" t="s">
        <v>419</v>
      </c>
      <c r="D19" s="16" t="s">
        <v>419</v>
      </c>
      <c r="E19" s="16" t="s">
        <v>419</v>
      </c>
      <c r="F19" s="16"/>
    </row>
    <row r="20" spans="1:6" x14ac:dyDescent="0.35">
      <c r="A20" s="15" t="s">
        <v>28</v>
      </c>
      <c r="B20" s="16" t="s">
        <v>29</v>
      </c>
      <c r="C20" s="16" t="s">
        <v>29</v>
      </c>
      <c r="D20" s="16" t="s">
        <v>29</v>
      </c>
      <c r="E20" s="16" t="s">
        <v>29</v>
      </c>
      <c r="F20" s="16"/>
    </row>
    <row r="21" spans="1:6" x14ac:dyDescent="0.35">
      <c r="A21" s="15" t="s">
        <v>30</v>
      </c>
      <c r="B21" s="16">
        <v>91101</v>
      </c>
      <c r="C21" s="16">
        <v>91101</v>
      </c>
      <c r="D21" s="16">
        <v>91101</v>
      </c>
      <c r="E21" s="16">
        <v>91101</v>
      </c>
      <c r="F21" s="16"/>
    </row>
    <row r="22" spans="1:6" x14ac:dyDescent="0.35">
      <c r="A22" s="15" t="s">
        <v>31</v>
      </c>
      <c r="B22" s="24">
        <v>45180</v>
      </c>
      <c r="C22" s="24">
        <v>45180</v>
      </c>
      <c r="D22" s="24">
        <v>45180</v>
      </c>
      <c r="E22" s="24">
        <v>45180</v>
      </c>
      <c r="F22" s="24"/>
    </row>
    <row r="23" spans="1:6" x14ac:dyDescent="0.35">
      <c r="A23" s="15" t="s">
        <v>32</v>
      </c>
      <c r="B23" s="24"/>
      <c r="C23" s="24"/>
      <c r="D23" s="24"/>
      <c r="E23" s="24"/>
      <c r="F23" s="24"/>
    </row>
    <row r="24" spans="1:6" x14ac:dyDescent="0.35">
      <c r="A24" s="15"/>
      <c r="B24" s="25"/>
      <c r="C24" s="25"/>
      <c r="D24" s="25"/>
      <c r="E24" s="25"/>
      <c r="F24" s="25"/>
    </row>
    <row r="25" spans="1:6" ht="26" x14ac:dyDescent="0.35">
      <c r="A25" s="11" t="s">
        <v>33</v>
      </c>
      <c r="B25" s="15"/>
      <c r="C25" s="15"/>
      <c r="D25" s="15"/>
      <c r="E25" s="15"/>
      <c r="F25" s="15"/>
    </row>
    <row r="26" spans="1:6" x14ac:dyDescent="0.35">
      <c r="A26" s="15" t="s">
        <v>21</v>
      </c>
      <c r="B26" s="16" t="s">
        <v>417</v>
      </c>
      <c r="C26" s="16" t="s">
        <v>417</v>
      </c>
      <c r="D26" s="16" t="s">
        <v>417</v>
      </c>
      <c r="E26" s="16" t="s">
        <v>417</v>
      </c>
      <c r="F26" s="16"/>
    </row>
    <row r="27" spans="1:6" ht="16.5" customHeight="1" x14ac:dyDescent="0.35">
      <c r="A27" s="15" t="s">
        <v>22</v>
      </c>
      <c r="B27" s="16" t="s">
        <v>421</v>
      </c>
      <c r="C27" s="16" t="s">
        <v>421</v>
      </c>
      <c r="D27" s="16" t="s">
        <v>421</v>
      </c>
      <c r="E27" s="16" t="s">
        <v>421</v>
      </c>
      <c r="F27" s="16"/>
    </row>
    <row r="28" spans="1:6" x14ac:dyDescent="0.35">
      <c r="A28" s="15" t="s">
        <v>23</v>
      </c>
      <c r="B28" s="23" t="s">
        <v>422</v>
      </c>
      <c r="C28" s="23" t="s">
        <v>422</v>
      </c>
      <c r="D28" s="23" t="s">
        <v>422</v>
      </c>
      <c r="E28" s="23" t="s">
        <v>422</v>
      </c>
      <c r="F28" s="23"/>
    </row>
    <row r="29" spans="1:6" x14ac:dyDescent="0.35">
      <c r="A29" s="15" t="s">
        <v>24</v>
      </c>
      <c r="B29" s="16" t="s">
        <v>423</v>
      </c>
      <c r="C29" s="16" t="s">
        <v>423</v>
      </c>
      <c r="D29" s="16" t="s">
        <v>423</v>
      </c>
      <c r="E29" s="16" t="s">
        <v>423</v>
      </c>
      <c r="F29" s="16"/>
    </row>
    <row r="30" spans="1:6" x14ac:dyDescent="0.35">
      <c r="A30" s="15" t="s">
        <v>25</v>
      </c>
      <c r="B30" s="16" t="s">
        <v>418</v>
      </c>
      <c r="C30" s="16" t="s">
        <v>418</v>
      </c>
      <c r="D30" s="16" t="s">
        <v>418</v>
      </c>
      <c r="E30" s="16" t="s">
        <v>418</v>
      </c>
      <c r="F30" s="16"/>
    </row>
    <row r="31" spans="1:6" x14ac:dyDescent="0.35">
      <c r="A31" s="15" t="s">
        <v>26</v>
      </c>
      <c r="B31" s="16" t="s">
        <v>420</v>
      </c>
      <c r="C31" s="16" t="s">
        <v>420</v>
      </c>
      <c r="D31" s="16" t="s">
        <v>420</v>
      </c>
      <c r="E31" s="16" t="s">
        <v>420</v>
      </c>
      <c r="F31" s="16"/>
    </row>
    <row r="32" spans="1:6" x14ac:dyDescent="0.35">
      <c r="A32" s="15" t="s">
        <v>27</v>
      </c>
      <c r="B32" s="16" t="s">
        <v>419</v>
      </c>
      <c r="C32" s="16" t="s">
        <v>419</v>
      </c>
      <c r="D32" s="16" t="s">
        <v>419</v>
      </c>
      <c r="E32" s="16" t="s">
        <v>419</v>
      </c>
      <c r="F32" s="16"/>
    </row>
    <row r="33" spans="1:6" x14ac:dyDescent="0.35">
      <c r="A33" s="15" t="s">
        <v>28</v>
      </c>
      <c r="B33" s="16" t="s">
        <v>29</v>
      </c>
      <c r="C33" s="16" t="s">
        <v>29</v>
      </c>
      <c r="D33" s="16" t="s">
        <v>29</v>
      </c>
      <c r="E33" s="16" t="s">
        <v>29</v>
      </c>
      <c r="F33" s="16"/>
    </row>
    <row r="34" spans="1:6" x14ac:dyDescent="0.35">
      <c r="A34" s="15" t="s">
        <v>30</v>
      </c>
      <c r="B34" s="16">
        <v>91101</v>
      </c>
      <c r="C34" s="16">
        <v>91101</v>
      </c>
      <c r="D34" s="16">
        <v>91101</v>
      </c>
      <c r="E34" s="16">
        <v>91101</v>
      </c>
      <c r="F34" s="16"/>
    </row>
    <row r="35" spans="1:6" x14ac:dyDescent="0.35">
      <c r="A35" s="26"/>
      <c r="B35" s="26"/>
    </row>
  </sheetData>
  <phoneticPr fontId="34" type="noConversion"/>
  <hyperlinks>
    <hyperlink ref="B15" r:id="rId1" xr:uid="{588A6AE9-FF74-453A-BBF4-96AA308FA80A}"/>
    <hyperlink ref="C28:E28" r:id="rId2" display="rcastro@cityofpasadena.net" xr:uid="{C1B3876E-CE66-4E35-9251-5B529C5662C4}"/>
    <hyperlink ref="B28" r:id="rId3" xr:uid="{7AE36769-02EB-45FF-B0C8-FA01A34D6E57}"/>
    <hyperlink ref="C15:E15" r:id="rId4" display="jhormozi@cityofpasadena.net" xr:uid="{3C8D6FAB-DB6B-450E-91A9-F3699A78136B}"/>
  </hyperlinks>
  <pageMargins left="0.25" right="0.25" top="0.75" bottom="0.75" header="0.3" footer="0.3"/>
  <pageSetup scale="74" pageOrder="overThenDown" orientation="landscape" r:id="rId5"/>
  <drawing r:id="rId6"/>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7D88-65B7-4A3B-B291-FC4BD9F32EE7}">
  <sheetPr>
    <tabColor theme="9" tint="-0.499984740745262"/>
    <pageSetUpPr fitToPage="1"/>
  </sheetPr>
  <dimension ref="A1:AL138"/>
  <sheetViews>
    <sheetView showGridLines="0" view="pageBreakPreview" topLeftCell="A123" zoomScaleNormal="100" zoomScaleSheetLayoutView="100" workbookViewId="0">
      <selection activeCell="C121" sqref="C30:C121"/>
    </sheetView>
  </sheetViews>
  <sheetFormatPr defaultColWidth="10.26953125" defaultRowHeight="15.5" x14ac:dyDescent="0.35"/>
  <cols>
    <col min="1" max="1" width="10.26953125" style="160"/>
    <col min="2" max="2" width="91.453125" style="28" customWidth="1"/>
    <col min="3" max="3" width="52" style="28" customWidth="1"/>
    <col min="4" max="4" width="25" style="28" customWidth="1"/>
    <col min="5" max="9" width="15.1796875" style="29" customWidth="1"/>
    <col min="10" max="10" width="6.1796875" style="29" customWidth="1"/>
    <col min="11" max="38" width="13" style="263" bestFit="1" customWidth="1"/>
    <col min="39" max="131" width="8.1796875" style="27" customWidth="1"/>
    <col min="132" max="16384" width="10.26953125" style="27"/>
  </cols>
  <sheetData>
    <row r="1" spans="1:38" x14ac:dyDescent="0.35">
      <c r="B1" s="8" t="s">
        <v>7</v>
      </c>
      <c r="C1" s="8"/>
      <c r="K1" s="29"/>
      <c r="L1" s="29"/>
      <c r="M1" s="29"/>
      <c r="N1" s="29"/>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35">
      <c r="B2" s="8" t="s">
        <v>8</v>
      </c>
      <c r="C2" s="8"/>
      <c r="K2" s="29"/>
      <c r="L2" s="29"/>
      <c r="M2" s="29"/>
      <c r="N2" s="29"/>
      <c r="O2" s="27"/>
      <c r="P2" s="27"/>
      <c r="Q2" s="27"/>
      <c r="R2" s="27"/>
      <c r="S2" s="27"/>
      <c r="T2" s="27"/>
      <c r="U2" s="27"/>
      <c r="V2" s="27"/>
      <c r="W2" s="27"/>
      <c r="X2" s="27"/>
      <c r="Y2" s="27"/>
      <c r="Z2" s="27"/>
      <c r="AA2" s="27"/>
      <c r="AB2" s="27"/>
      <c r="AC2" s="27"/>
      <c r="AD2" s="27"/>
      <c r="AE2" s="27"/>
      <c r="AF2" s="27"/>
      <c r="AG2" s="27"/>
      <c r="AH2" s="27"/>
      <c r="AI2" s="27"/>
      <c r="AJ2" s="27"/>
      <c r="AK2" s="27"/>
      <c r="AL2" s="27"/>
    </row>
    <row r="3" spans="1:38" s="30" customFormat="1" x14ac:dyDescent="0.35">
      <c r="A3" s="160"/>
      <c r="B3" s="12" t="s">
        <v>9</v>
      </c>
      <c r="C3" s="31"/>
      <c r="D3" s="32"/>
    </row>
    <row r="4" spans="1:38" s="30" customFormat="1" x14ac:dyDescent="0.35">
      <c r="A4" s="160"/>
      <c r="B4" s="33" t="s">
        <v>207</v>
      </c>
      <c r="C4" s="31"/>
      <c r="D4" s="34"/>
    </row>
    <row r="5" spans="1:38" s="30" customFormat="1" x14ac:dyDescent="0.35">
      <c r="A5" s="160"/>
      <c r="B5" s="14" t="s">
        <v>208</v>
      </c>
      <c r="C5" s="404"/>
      <c r="D5" s="34"/>
    </row>
    <row r="6" spans="1:38" s="30" customFormat="1" x14ac:dyDescent="0.35">
      <c r="A6" s="160"/>
      <c r="B6" s="34"/>
      <c r="C6" s="404"/>
      <c r="D6" s="34"/>
    </row>
    <row r="7" spans="1:38" s="30" customFormat="1" ht="15.75" customHeight="1" x14ac:dyDescent="0.35">
      <c r="A7" s="160"/>
      <c r="B7" s="35" t="s">
        <v>416</v>
      </c>
      <c r="C7" s="404"/>
      <c r="D7" s="28"/>
      <c r="E7" s="38" t="s">
        <v>209</v>
      </c>
      <c r="F7" s="38"/>
      <c r="G7" s="38"/>
      <c r="H7" s="38"/>
      <c r="I7" s="38"/>
      <c r="J7" s="38"/>
      <c r="K7" s="38"/>
      <c r="L7" s="38"/>
      <c r="M7" s="38"/>
      <c r="N7" s="38"/>
      <c r="O7" s="38"/>
    </row>
    <row r="8" spans="1:38" s="30" customFormat="1" x14ac:dyDescent="0.35">
      <c r="A8" s="160"/>
      <c r="B8" s="8"/>
      <c r="C8" s="404"/>
      <c r="D8" s="8"/>
      <c r="E8" s="43"/>
      <c r="F8" s="43"/>
      <c r="G8" s="43"/>
      <c r="H8" s="43"/>
      <c r="I8" s="43"/>
      <c r="J8" s="43"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404"/>
      <c r="D9" s="8"/>
      <c r="E9" s="44" t="s">
        <v>210</v>
      </c>
      <c r="F9" s="44"/>
      <c r="G9" s="44"/>
      <c r="H9" s="44"/>
      <c r="I9" s="44"/>
      <c r="J9" s="44"/>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s="50" customFormat="1" ht="19.5" customHeight="1" x14ac:dyDescent="0.45">
      <c r="A10" s="161"/>
      <c r="B10" s="51" t="s">
        <v>211</v>
      </c>
      <c r="C10" s="52"/>
      <c r="D10" s="52"/>
      <c r="E10" s="53" t="s">
        <v>200</v>
      </c>
      <c r="F10" s="53" t="s">
        <v>201</v>
      </c>
      <c r="G10" s="53" t="s">
        <v>148</v>
      </c>
      <c r="H10" s="53" t="s">
        <v>41</v>
      </c>
      <c r="I10" s="53" t="s">
        <v>42</v>
      </c>
      <c r="J10" s="54" t="s">
        <v>43</v>
      </c>
      <c r="K10" s="53" t="s">
        <v>44</v>
      </c>
      <c r="L10" s="53" t="s">
        <v>45</v>
      </c>
      <c r="M10" s="53" t="s">
        <v>46</v>
      </c>
      <c r="N10" s="53" t="s">
        <v>47</v>
      </c>
      <c r="O10" s="53" t="s">
        <v>48</v>
      </c>
      <c r="P10" s="53" t="s">
        <v>49</v>
      </c>
      <c r="Q10" s="53" t="s">
        <v>50</v>
      </c>
      <c r="R10" s="53" t="s">
        <v>51</v>
      </c>
      <c r="S10" s="82"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ht="17.25" customHeight="1" x14ac:dyDescent="0.35">
      <c r="A11" s="31">
        <v>1</v>
      </c>
      <c r="B11" s="8" t="s">
        <v>212</v>
      </c>
      <c r="C11" s="8"/>
      <c r="D11" s="55"/>
      <c r="E11" s="162"/>
      <c r="F11" s="162"/>
      <c r="G11" s="162"/>
      <c r="H11" s="162"/>
      <c r="I11" s="162"/>
      <c r="J11" s="163"/>
      <c r="K11" s="164">
        <v>1047922.7621824222</v>
      </c>
      <c r="L11" s="164">
        <v>1059783.6120738811</v>
      </c>
      <c r="M11" s="164">
        <v>1156277.4057045521</v>
      </c>
      <c r="N11" s="164">
        <v>1173514.8837392298</v>
      </c>
      <c r="O11" s="164">
        <v>1192801.8678098167</v>
      </c>
      <c r="P11" s="164">
        <v>1215252.6581309396</v>
      </c>
      <c r="Q11" s="164">
        <v>1239018.3523835915</v>
      </c>
      <c r="R11" s="164">
        <v>1265082.0726022907</v>
      </c>
      <c r="S11" s="164">
        <v>1291633.2912288536</v>
      </c>
      <c r="T11" s="164">
        <v>1315005.5745002411</v>
      </c>
      <c r="U11" s="164">
        <v>1338073.2418301869</v>
      </c>
      <c r="V11" s="164">
        <v>1358606.8514395969</v>
      </c>
      <c r="W11" s="164">
        <v>1371813.5871202943</v>
      </c>
      <c r="X11" s="164">
        <v>1384238.9582082848</v>
      </c>
      <c r="Y11" s="164">
        <v>1395351.1171530101</v>
      </c>
      <c r="Z11" s="164">
        <v>1405368.9723888538</v>
      </c>
      <c r="AA11" s="164">
        <v>1414511.9773172264</v>
      </c>
      <c r="AB11" s="164">
        <v>1422988.03184569</v>
      </c>
      <c r="AC11" s="164">
        <v>1430986.4011173416</v>
      </c>
      <c r="AD11" s="164">
        <v>1438674.1443595751</v>
      </c>
      <c r="AE11" s="164">
        <v>1446194.8861927125</v>
      </c>
      <c r="AF11" s="164">
        <v>1453669.0801738566</v>
      </c>
      <c r="AG11" s="164">
        <v>1461195.1728198456</v>
      </c>
      <c r="AH11" s="164">
        <v>1468851.4612971053</v>
      </c>
      <c r="AI11" s="164">
        <v>1476697.6654640639</v>
      </c>
      <c r="AJ11" s="164">
        <v>1484777.133125816</v>
      </c>
      <c r="AK11" s="164">
        <v>1493118.7658750603</v>
      </c>
      <c r="AL11" s="164">
        <v>1501738.9157993677</v>
      </c>
    </row>
    <row r="12" spans="1:38" ht="17.25" customHeight="1" x14ac:dyDescent="0.35">
      <c r="A12" s="31">
        <v>2</v>
      </c>
      <c r="B12" s="8" t="s">
        <v>213</v>
      </c>
      <c r="C12" s="8"/>
      <c r="D12" s="55"/>
      <c r="E12" s="165"/>
      <c r="F12" s="165"/>
      <c r="G12" s="165"/>
      <c r="H12" s="165"/>
      <c r="I12" s="165"/>
      <c r="J12" s="163"/>
      <c r="K12" s="164">
        <v>0</v>
      </c>
      <c r="L12" s="164">
        <v>0</v>
      </c>
      <c r="M12" s="164">
        <v>3079.4209614396095</v>
      </c>
      <c r="N12" s="164">
        <v>5839.3328785896301</v>
      </c>
      <c r="O12" s="164">
        <v>18100.978361442685</v>
      </c>
      <c r="P12" s="164">
        <v>35524.936020374298</v>
      </c>
      <c r="Q12" s="164">
        <v>42057.68133699894</v>
      </c>
      <c r="R12" s="164">
        <v>65457.527868449688</v>
      </c>
      <c r="S12" s="164">
        <v>68979.784116148949</v>
      </c>
      <c r="T12" s="164">
        <v>67496.998578310013</v>
      </c>
      <c r="U12" s="164">
        <v>68624.881118535995</v>
      </c>
      <c r="V12" s="164">
        <v>63898.480594158173</v>
      </c>
      <c r="W12" s="164">
        <v>62585.569456219673</v>
      </c>
      <c r="X12" s="164">
        <v>56443.777620792389</v>
      </c>
      <c r="Y12" s="164">
        <v>49202.778972685337</v>
      </c>
      <c r="Z12" s="164">
        <v>54058.036043032189</v>
      </c>
      <c r="AA12" s="164">
        <v>63292.360678315163</v>
      </c>
      <c r="AB12" s="164">
        <v>63782.850295305252</v>
      </c>
      <c r="AC12" s="164">
        <v>68754.844591021538</v>
      </c>
      <c r="AD12" s="164">
        <v>94571.797866010456</v>
      </c>
      <c r="AE12" s="164">
        <v>121945.00720500946</v>
      </c>
      <c r="AF12" s="164">
        <v>143432.69120156765</v>
      </c>
      <c r="AG12" s="164">
        <v>257110.49163341522</v>
      </c>
      <c r="AH12" s="164">
        <v>260874.372407794</v>
      </c>
      <c r="AI12" s="164">
        <v>261945.79521566629</v>
      </c>
      <c r="AJ12" s="164">
        <v>286057.85814672709</v>
      </c>
      <c r="AK12" s="164">
        <v>284211.29140257835</v>
      </c>
      <c r="AL12" s="164">
        <v>274116.88136309385</v>
      </c>
    </row>
    <row r="13" spans="1:38" s="168" customFormat="1" ht="17.25" customHeight="1" x14ac:dyDescent="0.35">
      <c r="A13" s="166" t="s">
        <v>74</v>
      </c>
      <c r="B13" s="405" t="s">
        <v>214</v>
      </c>
      <c r="C13" s="406" t="s">
        <v>215</v>
      </c>
      <c r="D13" s="406" t="s">
        <v>116</v>
      </c>
      <c r="E13" s="167"/>
      <c r="F13" s="167"/>
      <c r="G13" s="167"/>
      <c r="H13" s="167"/>
      <c r="I13" s="167"/>
      <c r="J13" s="163"/>
      <c r="K13" s="164">
        <v>0</v>
      </c>
      <c r="L13" s="164">
        <v>0</v>
      </c>
      <c r="M13" s="164">
        <v>0</v>
      </c>
      <c r="N13" s="164">
        <v>0</v>
      </c>
      <c r="O13" s="164">
        <v>2944.6500260382891</v>
      </c>
      <c r="P13" s="164">
        <v>8599.6601581573486</v>
      </c>
      <c r="Q13" s="164">
        <v>9904.32108938694</v>
      </c>
      <c r="R13" s="164">
        <v>12076.726071536541</v>
      </c>
      <c r="S13" s="164">
        <v>12978.076800704002</v>
      </c>
      <c r="T13" s="164">
        <v>11474.489480257034</v>
      </c>
      <c r="U13" s="164">
        <v>11896.819323301315</v>
      </c>
      <c r="V13" s="164">
        <v>10214.423716068268</v>
      </c>
      <c r="W13" s="164">
        <v>9458.8925391435623</v>
      </c>
      <c r="X13" s="164">
        <v>5412.7188324928284</v>
      </c>
      <c r="Y13" s="164">
        <v>4807.4829950928688</v>
      </c>
      <c r="Z13" s="164">
        <v>4870.0129526696401</v>
      </c>
      <c r="AA13" s="164">
        <v>6274.6597677469254</v>
      </c>
      <c r="AB13" s="164">
        <v>6568.5408413410187</v>
      </c>
      <c r="AC13" s="164">
        <v>6944.6918219327927</v>
      </c>
      <c r="AD13" s="164">
        <v>6838.2411185739329</v>
      </c>
      <c r="AE13" s="164">
        <v>8176.8416166305542</v>
      </c>
      <c r="AF13" s="164">
        <v>8639.6756172180176</v>
      </c>
      <c r="AG13" s="164">
        <v>9655.465304851532</v>
      </c>
      <c r="AH13" s="164">
        <v>9552.6561439037323</v>
      </c>
      <c r="AI13" s="164">
        <v>0</v>
      </c>
      <c r="AJ13" s="164">
        <v>0</v>
      </c>
      <c r="AK13" s="164">
        <v>0</v>
      </c>
      <c r="AL13" s="164">
        <v>0</v>
      </c>
    </row>
    <row r="14" spans="1:38" s="168" customFormat="1" ht="17.25" customHeight="1" x14ac:dyDescent="0.35">
      <c r="A14" s="166" t="s">
        <v>216</v>
      </c>
      <c r="B14" s="405" t="s">
        <v>214</v>
      </c>
      <c r="C14" s="406" t="s">
        <v>217</v>
      </c>
      <c r="D14" s="406" t="s">
        <v>116</v>
      </c>
      <c r="E14" s="167"/>
      <c r="F14" s="167"/>
      <c r="G14" s="167"/>
      <c r="H14" s="167"/>
      <c r="I14" s="167"/>
      <c r="J14" s="163"/>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v>0</v>
      </c>
      <c r="AG14" s="164">
        <v>0</v>
      </c>
      <c r="AH14" s="164">
        <v>0</v>
      </c>
      <c r="AI14" s="164">
        <v>0</v>
      </c>
      <c r="AJ14" s="164">
        <v>0</v>
      </c>
      <c r="AK14" s="164">
        <v>0</v>
      </c>
      <c r="AL14" s="164">
        <v>0</v>
      </c>
    </row>
    <row r="15" spans="1:38" s="168" customFormat="1" ht="17.25" customHeight="1" x14ac:dyDescent="0.35">
      <c r="A15" s="166" t="s">
        <v>218</v>
      </c>
      <c r="B15" s="405" t="s">
        <v>214</v>
      </c>
      <c r="C15" s="406" t="s">
        <v>219</v>
      </c>
      <c r="D15" s="406" t="s">
        <v>116</v>
      </c>
      <c r="E15" s="167"/>
      <c r="F15" s="167"/>
      <c r="G15" s="167"/>
      <c r="H15" s="167"/>
      <c r="I15" s="167"/>
      <c r="J15" s="163"/>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v>1023.1640487909317</v>
      </c>
      <c r="AG15" s="164">
        <v>1233.6590141057968</v>
      </c>
      <c r="AH15" s="164">
        <v>1197.4000930786133</v>
      </c>
      <c r="AI15" s="164">
        <v>1153.7550911307335</v>
      </c>
      <c r="AJ15" s="164">
        <v>1291.3310751318932</v>
      </c>
      <c r="AK15" s="164">
        <v>1286.7010682821274</v>
      </c>
      <c r="AL15" s="164">
        <v>1300.7740527391434</v>
      </c>
    </row>
    <row r="16" spans="1:38" s="168" customFormat="1" ht="17.25" customHeight="1" x14ac:dyDescent="0.35">
      <c r="A16" s="166" t="s">
        <v>220</v>
      </c>
      <c r="B16" s="405" t="s">
        <v>214</v>
      </c>
      <c r="C16" s="406" t="s">
        <v>221</v>
      </c>
      <c r="D16" s="406" t="s">
        <v>116</v>
      </c>
      <c r="E16" s="167"/>
      <c r="F16" s="167"/>
      <c r="G16" s="167"/>
      <c r="H16" s="167"/>
      <c r="I16" s="167"/>
      <c r="J16" s="163"/>
      <c r="K16" s="164">
        <v>0</v>
      </c>
      <c r="L16" s="164">
        <v>0</v>
      </c>
      <c r="M16" s="164">
        <v>0</v>
      </c>
      <c r="N16" s="164">
        <v>0</v>
      </c>
      <c r="O16" s="164">
        <v>0</v>
      </c>
      <c r="P16" s="164">
        <v>0</v>
      </c>
      <c r="Q16" s="164">
        <v>0</v>
      </c>
      <c r="R16" s="164">
        <v>0</v>
      </c>
      <c r="S16" s="164">
        <v>0</v>
      </c>
      <c r="T16" s="164">
        <v>0</v>
      </c>
      <c r="U16" s="164">
        <v>0</v>
      </c>
      <c r="V16" s="164">
        <v>0</v>
      </c>
      <c r="W16" s="164">
        <v>0</v>
      </c>
      <c r="X16" s="164">
        <v>0</v>
      </c>
      <c r="Y16" s="164">
        <v>0</v>
      </c>
      <c r="Z16" s="164">
        <v>0</v>
      </c>
      <c r="AA16" s="164">
        <v>0</v>
      </c>
      <c r="AB16" s="164">
        <v>0</v>
      </c>
      <c r="AC16" s="164">
        <v>0</v>
      </c>
      <c r="AD16" s="164">
        <v>0</v>
      </c>
      <c r="AE16" s="164">
        <v>0</v>
      </c>
      <c r="AF16" s="164">
        <v>4392.1807706356049</v>
      </c>
      <c r="AG16" s="164">
        <v>4908.5697680711746</v>
      </c>
      <c r="AH16" s="164">
        <v>4856.4527779817581</v>
      </c>
      <c r="AI16" s="164">
        <v>5053.4297674894333</v>
      </c>
      <c r="AJ16" s="164">
        <v>5223.3816534280777</v>
      </c>
      <c r="AK16" s="164">
        <v>5178.617849946022</v>
      </c>
      <c r="AL16" s="164">
        <v>4942.7007734775543</v>
      </c>
    </row>
    <row r="17" spans="1:38" s="168" customFormat="1" ht="17.25" customHeight="1" x14ac:dyDescent="0.35">
      <c r="A17" s="166" t="s">
        <v>222</v>
      </c>
      <c r="B17" s="405" t="s">
        <v>214</v>
      </c>
      <c r="C17" s="406" t="s">
        <v>223</v>
      </c>
      <c r="D17" s="406" t="s">
        <v>116</v>
      </c>
      <c r="E17" s="167"/>
      <c r="F17" s="167"/>
      <c r="G17" s="167"/>
      <c r="H17" s="167"/>
      <c r="I17" s="167"/>
      <c r="J17" s="163"/>
      <c r="K17" s="164">
        <v>0</v>
      </c>
      <c r="L17" s="164">
        <v>0</v>
      </c>
      <c r="M17" s="164">
        <v>3079.4209614396095</v>
      </c>
      <c r="N17" s="164">
        <v>5839.3328785896301</v>
      </c>
      <c r="O17" s="164">
        <v>15156.328335404396</v>
      </c>
      <c r="P17" s="164">
        <v>26925.275862216949</v>
      </c>
      <c r="Q17" s="164">
        <v>32153.360247612</v>
      </c>
      <c r="R17" s="164">
        <v>53380.801796913147</v>
      </c>
      <c r="S17" s="164">
        <v>56001.707315444946</v>
      </c>
      <c r="T17" s="164">
        <v>56022.509098052979</v>
      </c>
      <c r="U17" s="164">
        <v>56728.06179523468</v>
      </c>
      <c r="V17" s="164">
        <v>53684.056878089905</v>
      </c>
      <c r="W17" s="164">
        <v>53126.676917076111</v>
      </c>
      <c r="X17" s="164">
        <v>51031.058788299561</v>
      </c>
      <c r="Y17" s="164">
        <v>44395.295977592468</v>
      </c>
      <c r="Z17" s="164">
        <v>49188.023090362549</v>
      </c>
      <c r="AA17" s="164">
        <v>57017.700910568237</v>
      </c>
      <c r="AB17" s="164">
        <v>57214.309453964233</v>
      </c>
      <c r="AC17" s="164">
        <v>61810.152769088745</v>
      </c>
      <c r="AD17" s="164">
        <v>87733.556747436523</v>
      </c>
      <c r="AE17" s="164">
        <v>113768.16558837891</v>
      </c>
      <c r="AF17" s="164">
        <v>129377.6707649231</v>
      </c>
      <c r="AG17" s="164">
        <v>241312.79754638672</v>
      </c>
      <c r="AH17" s="164">
        <v>242821.1555480957</v>
      </c>
      <c r="AI17" s="164">
        <v>250798.75564575195</v>
      </c>
      <c r="AJ17" s="164">
        <v>274412.67681121826</v>
      </c>
      <c r="AK17" s="164">
        <v>272673.21586608887</v>
      </c>
      <c r="AL17" s="164">
        <v>263031.64386749268</v>
      </c>
    </row>
    <row r="18" spans="1:38" s="168" customFormat="1" ht="17.25" customHeight="1" x14ac:dyDescent="0.35">
      <c r="A18" s="166" t="s">
        <v>224</v>
      </c>
      <c r="B18" s="405" t="s">
        <v>214</v>
      </c>
      <c r="C18" s="406" t="s">
        <v>225</v>
      </c>
      <c r="D18" s="406" t="s">
        <v>116</v>
      </c>
      <c r="E18" s="167"/>
      <c r="F18" s="167"/>
      <c r="G18" s="167"/>
      <c r="H18" s="167"/>
      <c r="I18" s="167"/>
      <c r="J18" s="163"/>
      <c r="K18" s="164">
        <v>0</v>
      </c>
      <c r="L18" s="164">
        <v>0</v>
      </c>
      <c r="M18" s="164">
        <v>0</v>
      </c>
      <c r="N18" s="164">
        <v>0</v>
      </c>
      <c r="O18" s="164">
        <v>0</v>
      </c>
      <c r="P18" s="164">
        <v>0</v>
      </c>
      <c r="Q18" s="164">
        <v>0</v>
      </c>
      <c r="R18" s="164">
        <v>0</v>
      </c>
      <c r="S18" s="164">
        <v>0</v>
      </c>
      <c r="T18" s="164">
        <v>0</v>
      </c>
      <c r="U18" s="164">
        <v>0</v>
      </c>
      <c r="V18" s="164">
        <v>0</v>
      </c>
      <c r="W18" s="164">
        <v>0</v>
      </c>
      <c r="X18" s="164">
        <v>0</v>
      </c>
      <c r="Y18" s="164">
        <v>0</v>
      </c>
      <c r="Z18" s="164">
        <v>0</v>
      </c>
      <c r="AA18" s="164">
        <v>0</v>
      </c>
      <c r="AB18" s="164">
        <v>0</v>
      </c>
      <c r="AC18" s="164">
        <v>0</v>
      </c>
      <c r="AD18" s="164">
        <v>0</v>
      </c>
      <c r="AE18" s="164">
        <v>0</v>
      </c>
      <c r="AF18" s="164">
        <v>0</v>
      </c>
      <c r="AG18" s="164">
        <v>0</v>
      </c>
      <c r="AH18" s="164">
        <v>2446.7078447341919</v>
      </c>
      <c r="AI18" s="164">
        <v>2514.9068608880043</v>
      </c>
      <c r="AJ18" s="164">
        <v>2611.6098091006279</v>
      </c>
      <c r="AK18" s="164">
        <v>2572.4868178367615</v>
      </c>
      <c r="AL18" s="164">
        <v>2452.7368471026421</v>
      </c>
    </row>
    <row r="19" spans="1:38" s="168" customFormat="1" ht="17.25" customHeight="1" x14ac:dyDescent="0.35">
      <c r="A19" s="166" t="s">
        <v>226</v>
      </c>
      <c r="B19" s="405" t="s">
        <v>214</v>
      </c>
      <c r="C19" s="406" t="s">
        <v>227</v>
      </c>
      <c r="D19" s="406" t="s">
        <v>116</v>
      </c>
      <c r="E19" s="167"/>
      <c r="F19" s="167"/>
      <c r="G19" s="167"/>
      <c r="H19" s="167"/>
      <c r="I19" s="167"/>
      <c r="J19" s="163"/>
      <c r="K19" s="164">
        <v>0</v>
      </c>
      <c r="L19" s="164">
        <v>0</v>
      </c>
      <c r="M19" s="164">
        <v>0</v>
      </c>
      <c r="N19" s="164">
        <v>0</v>
      </c>
      <c r="O19" s="164">
        <v>0</v>
      </c>
      <c r="P19" s="164">
        <v>0</v>
      </c>
      <c r="Q19" s="164">
        <v>0</v>
      </c>
      <c r="R19" s="164">
        <v>0</v>
      </c>
      <c r="S19" s="164">
        <v>0</v>
      </c>
      <c r="T19" s="164">
        <v>0</v>
      </c>
      <c r="U19" s="164">
        <v>0</v>
      </c>
      <c r="V19" s="164">
        <v>0</v>
      </c>
      <c r="W19" s="164">
        <v>0</v>
      </c>
      <c r="X19" s="164">
        <v>0</v>
      </c>
      <c r="Y19" s="164">
        <v>0</v>
      </c>
      <c r="Z19" s="164">
        <v>0</v>
      </c>
      <c r="AA19" s="164">
        <v>0</v>
      </c>
      <c r="AB19" s="164">
        <v>0</v>
      </c>
      <c r="AC19" s="164">
        <v>0</v>
      </c>
      <c r="AD19" s="164">
        <v>0</v>
      </c>
      <c r="AE19" s="164">
        <v>0</v>
      </c>
      <c r="AF19" s="164">
        <v>0</v>
      </c>
      <c r="AG19" s="164">
        <v>0</v>
      </c>
      <c r="AH19" s="164">
        <v>0</v>
      </c>
      <c r="AI19" s="164">
        <v>0</v>
      </c>
      <c r="AJ19" s="164">
        <v>0</v>
      </c>
      <c r="AK19" s="164">
        <v>0</v>
      </c>
      <c r="AL19" s="164">
        <v>0</v>
      </c>
    </row>
    <row r="20" spans="1:38" s="168" customFormat="1" ht="17.25" customHeight="1" x14ac:dyDescent="0.35">
      <c r="A20" s="166" t="s">
        <v>228</v>
      </c>
      <c r="B20" s="405" t="s">
        <v>214</v>
      </c>
      <c r="C20" s="406" t="s">
        <v>229</v>
      </c>
      <c r="D20" s="406" t="s">
        <v>116</v>
      </c>
      <c r="E20" s="167"/>
      <c r="F20" s="167"/>
      <c r="G20" s="167"/>
      <c r="H20" s="167"/>
      <c r="I20" s="167"/>
      <c r="J20" s="163"/>
      <c r="K20" s="164">
        <v>0</v>
      </c>
      <c r="L20" s="164">
        <v>0</v>
      </c>
      <c r="M20" s="164">
        <v>0</v>
      </c>
      <c r="N20" s="164">
        <v>0</v>
      </c>
      <c r="O20" s="164">
        <v>0</v>
      </c>
      <c r="P20" s="164">
        <v>0</v>
      </c>
      <c r="Q20" s="164">
        <v>0</v>
      </c>
      <c r="R20" s="164">
        <v>0</v>
      </c>
      <c r="S20" s="164">
        <v>0</v>
      </c>
      <c r="T20" s="164">
        <v>0</v>
      </c>
      <c r="U20" s="164">
        <v>0</v>
      </c>
      <c r="V20" s="164">
        <v>0</v>
      </c>
      <c r="W20" s="164">
        <v>0</v>
      </c>
      <c r="X20" s="164">
        <v>0</v>
      </c>
      <c r="Y20" s="164">
        <v>0</v>
      </c>
      <c r="Z20" s="164">
        <v>0</v>
      </c>
      <c r="AA20" s="164">
        <v>0</v>
      </c>
      <c r="AB20" s="164">
        <v>0</v>
      </c>
      <c r="AC20" s="164">
        <v>0</v>
      </c>
      <c r="AD20" s="164">
        <v>0</v>
      </c>
      <c r="AE20" s="164">
        <v>0</v>
      </c>
      <c r="AF20" s="164">
        <v>0</v>
      </c>
      <c r="AG20" s="164">
        <v>0</v>
      </c>
      <c r="AH20" s="164">
        <v>0</v>
      </c>
      <c r="AI20" s="164">
        <v>2424.9478504061699</v>
      </c>
      <c r="AJ20" s="164">
        <v>2518.8587978482246</v>
      </c>
      <c r="AK20" s="164">
        <v>2500.2698004245758</v>
      </c>
      <c r="AL20" s="164">
        <v>2389.0258222818375</v>
      </c>
    </row>
    <row r="21" spans="1:38" s="168" customFormat="1" ht="17.25" customHeight="1" x14ac:dyDescent="0.35">
      <c r="A21" s="166" t="s">
        <v>230</v>
      </c>
      <c r="B21" s="405" t="s">
        <v>214</v>
      </c>
      <c r="C21" s="406" t="s">
        <v>231</v>
      </c>
      <c r="D21" s="406" t="s">
        <v>116</v>
      </c>
      <c r="E21" s="167"/>
      <c r="F21" s="167"/>
      <c r="G21" s="167"/>
      <c r="H21" s="167"/>
      <c r="I21" s="167"/>
      <c r="J21" s="163"/>
      <c r="K21" s="164">
        <v>0</v>
      </c>
      <c r="L21" s="164">
        <v>0</v>
      </c>
      <c r="M21" s="164">
        <v>0</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c r="AG21" s="164">
        <v>0</v>
      </c>
      <c r="AH21" s="164">
        <v>0</v>
      </c>
      <c r="AI21" s="164">
        <v>0</v>
      </c>
      <c r="AJ21" s="164">
        <v>0</v>
      </c>
      <c r="AK21" s="164">
        <v>0</v>
      </c>
      <c r="AL21" s="164">
        <v>0</v>
      </c>
    </row>
    <row r="22" spans="1:38" s="168" customFormat="1" ht="17.25" customHeight="1" x14ac:dyDescent="0.35">
      <c r="A22" s="166" t="s">
        <v>232</v>
      </c>
      <c r="B22" s="405" t="s">
        <v>214</v>
      </c>
      <c r="C22" s="406" t="s">
        <v>233</v>
      </c>
      <c r="D22" s="406" t="s">
        <v>116</v>
      </c>
      <c r="E22" s="167"/>
      <c r="F22" s="167"/>
      <c r="G22" s="167"/>
      <c r="H22" s="167"/>
      <c r="I22" s="167"/>
      <c r="J22" s="163"/>
      <c r="K22" s="164">
        <v>0</v>
      </c>
      <c r="L22" s="164">
        <v>0</v>
      </c>
      <c r="M22" s="164">
        <v>0</v>
      </c>
      <c r="N22" s="164">
        <v>0</v>
      </c>
      <c r="O22" s="164">
        <v>0</v>
      </c>
      <c r="P22" s="164">
        <v>0</v>
      </c>
      <c r="Q22" s="164">
        <v>0</v>
      </c>
      <c r="R22" s="164">
        <v>0</v>
      </c>
      <c r="S22" s="164">
        <v>0</v>
      </c>
      <c r="T22" s="164">
        <v>0</v>
      </c>
      <c r="U22" s="164">
        <v>0</v>
      </c>
      <c r="V22" s="164">
        <v>0</v>
      </c>
      <c r="W22" s="164">
        <v>0</v>
      </c>
      <c r="X22" s="164">
        <v>0</v>
      </c>
      <c r="Y22" s="164">
        <v>0</v>
      </c>
      <c r="Z22" s="164">
        <v>0</v>
      </c>
      <c r="AA22" s="164">
        <v>0</v>
      </c>
      <c r="AB22" s="164">
        <v>0</v>
      </c>
      <c r="AC22" s="164">
        <v>0</v>
      </c>
      <c r="AD22" s="164">
        <v>0</v>
      </c>
      <c r="AE22" s="164">
        <v>0</v>
      </c>
      <c r="AF22" s="164">
        <v>0</v>
      </c>
      <c r="AG22" s="164">
        <v>0</v>
      </c>
      <c r="AH22" s="164">
        <v>0</v>
      </c>
      <c r="AI22" s="164">
        <v>0</v>
      </c>
      <c r="AJ22" s="164">
        <v>0</v>
      </c>
      <c r="AK22" s="164">
        <v>0</v>
      </c>
      <c r="AL22" s="164">
        <v>0</v>
      </c>
    </row>
    <row r="23" spans="1:38" s="168" customFormat="1" ht="17.25" customHeight="1" x14ac:dyDescent="0.35">
      <c r="A23" s="166" t="s">
        <v>234</v>
      </c>
      <c r="B23" s="405" t="s">
        <v>214</v>
      </c>
      <c r="C23" s="406" t="s">
        <v>235</v>
      </c>
      <c r="D23" s="406" t="s">
        <v>116</v>
      </c>
      <c r="E23" s="167"/>
      <c r="F23" s="167"/>
      <c r="G23" s="167"/>
      <c r="H23" s="167"/>
      <c r="I23" s="167"/>
      <c r="J23" s="163"/>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row>
    <row r="24" spans="1:38" s="168" customFormat="1" ht="17.25" customHeight="1" x14ac:dyDescent="0.35">
      <c r="A24" s="166" t="s">
        <v>236</v>
      </c>
      <c r="B24" s="405" t="s">
        <v>214</v>
      </c>
      <c r="C24" s="406" t="s">
        <v>237</v>
      </c>
      <c r="D24" s="406" t="s">
        <v>116</v>
      </c>
      <c r="E24" s="167"/>
      <c r="F24" s="167"/>
      <c r="G24" s="167"/>
      <c r="H24" s="167"/>
      <c r="I24" s="167"/>
      <c r="J24" s="163"/>
      <c r="K24" s="164">
        <v>0</v>
      </c>
      <c r="L24" s="164">
        <v>0</v>
      </c>
      <c r="M24" s="164">
        <v>0</v>
      </c>
      <c r="N24" s="164">
        <v>0</v>
      </c>
      <c r="O24" s="164">
        <v>0</v>
      </c>
      <c r="P24" s="164">
        <v>0</v>
      </c>
      <c r="Q24" s="164">
        <v>0</v>
      </c>
      <c r="R24" s="164">
        <v>0</v>
      </c>
      <c r="S24" s="164">
        <v>0</v>
      </c>
      <c r="T24" s="164">
        <v>0</v>
      </c>
      <c r="U24" s="164">
        <v>0</v>
      </c>
      <c r="V24" s="164">
        <v>0</v>
      </c>
      <c r="W24" s="164">
        <v>0</v>
      </c>
      <c r="X24" s="164">
        <v>0</v>
      </c>
      <c r="Y24" s="164">
        <v>0</v>
      </c>
      <c r="Z24" s="164">
        <v>0</v>
      </c>
      <c r="AA24" s="164">
        <v>0</v>
      </c>
      <c r="AB24" s="164">
        <v>0</v>
      </c>
      <c r="AC24" s="164">
        <v>0</v>
      </c>
      <c r="AD24" s="164">
        <v>0</v>
      </c>
      <c r="AE24" s="164">
        <v>0</v>
      </c>
      <c r="AF24" s="164">
        <v>0</v>
      </c>
      <c r="AG24" s="164">
        <v>0</v>
      </c>
      <c r="AH24" s="164">
        <v>0</v>
      </c>
      <c r="AI24" s="164">
        <v>0</v>
      </c>
      <c r="AJ24" s="164">
        <v>0</v>
      </c>
      <c r="AK24" s="164">
        <v>0</v>
      </c>
      <c r="AL24" s="164">
        <v>0</v>
      </c>
    </row>
    <row r="25" spans="1:38" ht="17.25" customHeight="1" x14ac:dyDescent="0.35">
      <c r="A25" s="31">
        <v>3</v>
      </c>
      <c r="B25" s="8" t="s">
        <v>238</v>
      </c>
      <c r="C25" s="8"/>
      <c r="D25" s="55"/>
      <c r="E25" s="169"/>
      <c r="F25" s="169"/>
      <c r="G25" s="169"/>
      <c r="H25" s="169"/>
      <c r="I25" s="169"/>
      <c r="J25" s="163"/>
      <c r="K25" s="170">
        <v>1091586.21</v>
      </c>
      <c r="L25" s="170">
        <v>1103941.4099999999</v>
      </c>
      <c r="M25" s="170">
        <v>1207535.3709614396</v>
      </c>
      <c r="N25" s="170">
        <v>1228251.0428785896</v>
      </c>
      <c r="O25" s="170">
        <v>1260603.0883614428</v>
      </c>
      <c r="P25" s="170">
        <v>1301412.8160203742</v>
      </c>
      <c r="Q25" s="170">
        <v>1332701.5913369989</v>
      </c>
      <c r="R25" s="170">
        <v>1383251.1878684496</v>
      </c>
      <c r="S25" s="170">
        <v>1414431.614116149</v>
      </c>
      <c r="T25" s="170">
        <v>1437294.1485783099</v>
      </c>
      <c r="U25" s="170">
        <v>1462451.341118536</v>
      </c>
      <c r="V25" s="170">
        <v>1479114.4405941581</v>
      </c>
      <c r="W25" s="170">
        <v>1491557.7294562196</v>
      </c>
      <c r="X25" s="170">
        <v>1498359.0076207924</v>
      </c>
      <c r="Y25" s="170">
        <v>1502693.0489726854</v>
      </c>
      <c r="Z25" s="170">
        <v>1517983.916043032</v>
      </c>
      <c r="AA25" s="170">
        <v>1536742.8006783151</v>
      </c>
      <c r="AB25" s="170">
        <v>1546062.3602953053</v>
      </c>
      <c r="AC25" s="170">
        <v>1559365.3245910215</v>
      </c>
      <c r="AD25" s="170">
        <v>1593190.2778660106</v>
      </c>
      <c r="AE25" s="170">
        <v>1628398.4872050094</v>
      </c>
      <c r="AF25" s="170">
        <v>1657671.1712015676</v>
      </c>
      <c r="AG25" s="170">
        <v>1779188.9716334152</v>
      </c>
      <c r="AH25" s="170">
        <v>1790927.852407794</v>
      </c>
      <c r="AI25" s="170">
        <v>1800172.2752156663</v>
      </c>
      <c r="AJ25" s="170">
        <v>1832700.3381467271</v>
      </c>
      <c r="AK25" s="170">
        <v>1839543.7714025783</v>
      </c>
      <c r="AL25" s="170">
        <v>1838428.3613630938</v>
      </c>
    </row>
    <row r="26" spans="1:38" ht="17.25" customHeight="1" x14ac:dyDescent="0.35">
      <c r="A26" s="31">
        <v>4</v>
      </c>
      <c r="B26" s="8" t="s">
        <v>239</v>
      </c>
      <c r="C26" s="8"/>
      <c r="D26" s="55"/>
      <c r="E26" s="103"/>
      <c r="F26" s="103"/>
      <c r="G26" s="103"/>
      <c r="H26" s="103"/>
      <c r="I26" s="103"/>
      <c r="J26" s="57"/>
      <c r="K26" s="171">
        <v>1029196.8006774902</v>
      </c>
      <c r="L26" s="171">
        <v>1034932.6626116321</v>
      </c>
      <c r="M26" s="171">
        <v>1126064.3299694436</v>
      </c>
      <c r="N26" s="171">
        <v>1138462.679162225</v>
      </c>
      <c r="O26" s="171">
        <v>1153458.0790516052</v>
      </c>
      <c r="P26" s="171">
        <v>1172008.6171048917</v>
      </c>
      <c r="Q26" s="171">
        <v>1192179.0823158487</v>
      </c>
      <c r="R26" s="171">
        <v>1214954.0790703094</v>
      </c>
      <c r="S26" s="171">
        <v>1238463.8535311494</v>
      </c>
      <c r="T26" s="171">
        <v>1259593.2702513388</v>
      </c>
      <c r="U26" s="171">
        <v>1280313.4376028562</v>
      </c>
      <c r="V26" s="171">
        <v>1298697.1328152544</v>
      </c>
      <c r="W26" s="171">
        <v>1310053.7582223979</v>
      </c>
      <c r="X26" s="171">
        <v>1320884.4949643372</v>
      </c>
      <c r="Y26" s="171">
        <v>1330738.057238058</v>
      </c>
      <c r="Z26" s="171">
        <v>1340302.2116071952</v>
      </c>
      <c r="AA26" s="171">
        <v>1349147.0753032602</v>
      </c>
      <c r="AB26" s="171">
        <v>1357753.6180509548</v>
      </c>
      <c r="AC26" s="171">
        <v>1365941.1442960424</v>
      </c>
      <c r="AD26" s="171">
        <v>1373628.8875382759</v>
      </c>
      <c r="AE26" s="171">
        <v>1381149.6293714133</v>
      </c>
      <c r="AF26" s="171">
        <v>1388623.8233525574</v>
      </c>
      <c r="AG26" s="171">
        <v>1396149.9159985464</v>
      </c>
      <c r="AH26" s="171">
        <v>1403806.2044758061</v>
      </c>
      <c r="AI26" s="171">
        <v>1411652.4086427647</v>
      </c>
      <c r="AJ26" s="171">
        <v>1419731.8763045168</v>
      </c>
      <c r="AK26" s="171">
        <v>1428073.5090537611</v>
      </c>
      <c r="AL26" s="171">
        <v>1436693.6589780685</v>
      </c>
    </row>
    <row r="27" spans="1:38" ht="17.25" customHeight="1" x14ac:dyDescent="0.35">
      <c r="A27" s="31">
        <v>5</v>
      </c>
      <c r="B27" s="8" t="s">
        <v>240</v>
      </c>
      <c r="C27" s="8"/>
      <c r="D27" s="55"/>
      <c r="E27" s="67"/>
      <c r="F27" s="67"/>
      <c r="G27" s="67"/>
      <c r="H27" s="67"/>
      <c r="I27" s="67"/>
      <c r="J27" s="163"/>
      <c r="K27" s="172">
        <v>1072080</v>
      </c>
      <c r="L27" s="172">
        <v>1078055</v>
      </c>
      <c r="M27" s="172">
        <v>1176063.4209614396</v>
      </c>
      <c r="N27" s="172">
        <v>1191738.3328785896</v>
      </c>
      <c r="O27" s="172">
        <v>1219619.9783614427</v>
      </c>
      <c r="P27" s="172">
        <v>1256366.9360203743</v>
      </c>
      <c r="Q27" s="172">
        <v>1283910.6813369989</v>
      </c>
      <c r="R27" s="172">
        <v>1331034.5278684497</v>
      </c>
      <c r="S27" s="172">
        <v>1359046.7841161489</v>
      </c>
      <c r="T27" s="172">
        <v>1379572.99857831</v>
      </c>
      <c r="U27" s="172">
        <v>1402284.881118536</v>
      </c>
      <c r="V27" s="172">
        <v>1416708.4805941582</v>
      </c>
      <c r="W27" s="172">
        <v>1427224.5694562197</v>
      </c>
      <c r="X27" s="172">
        <v>1432364.7776207924</v>
      </c>
      <c r="Y27" s="172">
        <v>1435387.7789726853</v>
      </c>
      <c r="Z27" s="172">
        <v>1450206.0360430321</v>
      </c>
      <c r="AA27" s="172">
        <v>1468654.3606783152</v>
      </c>
      <c r="AB27" s="172">
        <v>1478109.8502953053</v>
      </c>
      <c r="AC27" s="172">
        <v>1491609.8445910215</v>
      </c>
      <c r="AD27" s="172">
        <v>1525434.7978660106</v>
      </c>
      <c r="AE27" s="172">
        <v>1560643.0072050095</v>
      </c>
      <c r="AF27" s="172">
        <v>1589915.6912015676</v>
      </c>
      <c r="AG27" s="172">
        <v>1711433.4916334152</v>
      </c>
      <c r="AH27" s="172">
        <v>1723172.372407794</v>
      </c>
      <c r="AI27" s="172">
        <v>1732416.7952156663</v>
      </c>
      <c r="AJ27" s="172">
        <v>1764944.8581467271</v>
      </c>
      <c r="AK27" s="172">
        <v>1771788.2914025784</v>
      </c>
      <c r="AL27" s="172">
        <v>1770672.8813630939</v>
      </c>
    </row>
    <row r="28" spans="1:38" ht="18" customHeight="1" x14ac:dyDescent="0.35">
      <c r="A28" s="31">
        <v>6</v>
      </c>
      <c r="B28" s="8" t="s">
        <v>241</v>
      </c>
      <c r="C28" s="62"/>
      <c r="D28" s="63"/>
      <c r="E28" s="103"/>
      <c r="F28" s="103"/>
      <c r="G28" s="103"/>
      <c r="H28" s="103"/>
      <c r="I28" s="103"/>
      <c r="J28" s="173"/>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row>
    <row r="29" spans="1:38" ht="17.25" customHeight="1" x14ac:dyDescent="0.35">
      <c r="A29" s="31">
        <v>7</v>
      </c>
      <c r="B29" s="36" t="s">
        <v>242</v>
      </c>
      <c r="C29" s="8"/>
      <c r="D29" s="55"/>
      <c r="E29" s="174"/>
      <c r="F29" s="174"/>
      <c r="G29" s="174"/>
      <c r="H29" s="174"/>
      <c r="I29" s="174"/>
      <c r="J29" s="163"/>
      <c r="K29" s="175">
        <f>K27+K28</f>
        <v>1072080</v>
      </c>
      <c r="L29" s="175">
        <f t="shared" ref="L29:AL29" si="0">L27+L28</f>
        <v>1078055</v>
      </c>
      <c r="M29" s="175">
        <f t="shared" si="0"/>
        <v>1176063.4209614396</v>
      </c>
      <c r="N29" s="175">
        <f t="shared" si="0"/>
        <v>1191738.3328785896</v>
      </c>
      <c r="O29" s="175">
        <f t="shared" si="0"/>
        <v>1219619.9783614427</v>
      </c>
      <c r="P29" s="175">
        <f t="shared" si="0"/>
        <v>1256366.9360203743</v>
      </c>
      <c r="Q29" s="175">
        <f t="shared" si="0"/>
        <v>1283910.6813369989</v>
      </c>
      <c r="R29" s="175">
        <f t="shared" si="0"/>
        <v>1331034.5278684497</v>
      </c>
      <c r="S29" s="175">
        <f t="shared" si="0"/>
        <v>1359046.7841161489</v>
      </c>
      <c r="T29" s="175">
        <f t="shared" si="0"/>
        <v>1379572.99857831</v>
      </c>
      <c r="U29" s="175">
        <f t="shared" si="0"/>
        <v>1402284.881118536</v>
      </c>
      <c r="V29" s="175">
        <f t="shared" si="0"/>
        <v>1416708.4805941582</v>
      </c>
      <c r="W29" s="175">
        <f t="shared" si="0"/>
        <v>1427224.5694562197</v>
      </c>
      <c r="X29" s="175">
        <f t="shared" si="0"/>
        <v>1432364.7776207924</v>
      </c>
      <c r="Y29" s="175">
        <f t="shared" si="0"/>
        <v>1435387.7789726853</v>
      </c>
      <c r="Z29" s="175">
        <f t="shared" si="0"/>
        <v>1450206.0360430321</v>
      </c>
      <c r="AA29" s="175">
        <f t="shared" si="0"/>
        <v>1468654.3606783152</v>
      </c>
      <c r="AB29" s="175">
        <f t="shared" si="0"/>
        <v>1478109.8502953053</v>
      </c>
      <c r="AC29" s="175">
        <f t="shared" si="0"/>
        <v>1491609.8445910215</v>
      </c>
      <c r="AD29" s="175">
        <f t="shared" si="0"/>
        <v>1525434.7978660106</v>
      </c>
      <c r="AE29" s="175">
        <f t="shared" si="0"/>
        <v>1560643.0072050095</v>
      </c>
      <c r="AF29" s="175">
        <f t="shared" si="0"/>
        <v>1589915.6912015676</v>
      </c>
      <c r="AG29" s="175">
        <f t="shared" si="0"/>
        <v>1711433.4916334152</v>
      </c>
      <c r="AH29" s="175">
        <f t="shared" si="0"/>
        <v>1723172.372407794</v>
      </c>
      <c r="AI29" s="175">
        <f t="shared" si="0"/>
        <v>1732416.7952156663</v>
      </c>
      <c r="AJ29" s="175">
        <f t="shared" si="0"/>
        <v>1764944.8581467271</v>
      </c>
      <c r="AK29" s="175">
        <f t="shared" si="0"/>
        <v>1771788.2914025784</v>
      </c>
      <c r="AL29" s="175">
        <f t="shared" si="0"/>
        <v>1770672.8813630939</v>
      </c>
    </row>
    <row r="30" spans="1:38" ht="17.25" customHeight="1" x14ac:dyDescent="0.35">
      <c r="A30" s="31"/>
      <c r="C30" s="8"/>
      <c r="D30" s="8"/>
      <c r="E30" s="176"/>
      <c r="F30" s="176"/>
      <c r="G30" s="176"/>
      <c r="H30" s="176"/>
      <c r="I30" s="176"/>
      <c r="J30" s="176"/>
      <c r="K30" s="177"/>
      <c r="L30" s="177"/>
      <c r="M30" s="177"/>
      <c r="N30" s="177"/>
      <c r="O30" s="178"/>
      <c r="P30" s="178"/>
      <c r="Q30" s="178"/>
      <c r="R30" s="178"/>
      <c r="S30" s="179"/>
      <c r="T30" s="179"/>
      <c r="U30" s="179"/>
      <c r="V30" s="179"/>
      <c r="W30" s="179"/>
      <c r="X30" s="179"/>
      <c r="Y30" s="179"/>
      <c r="Z30" s="179"/>
      <c r="AA30" s="179"/>
      <c r="AB30" s="179"/>
      <c r="AC30" s="179"/>
      <c r="AD30" s="179"/>
      <c r="AE30" s="179"/>
      <c r="AF30" s="179"/>
      <c r="AG30" s="179"/>
      <c r="AH30" s="179"/>
      <c r="AI30" s="179"/>
      <c r="AJ30" s="179"/>
      <c r="AK30" s="179"/>
      <c r="AL30" s="179"/>
    </row>
    <row r="31" spans="1:38" ht="17.25" customHeight="1" x14ac:dyDescent="0.35">
      <c r="A31" s="31">
        <v>8</v>
      </c>
      <c r="B31" s="8" t="s">
        <v>243</v>
      </c>
      <c r="C31" s="8"/>
      <c r="D31" s="55"/>
      <c r="E31" s="103"/>
      <c r="F31" s="103"/>
      <c r="G31" s="103"/>
      <c r="H31" s="103"/>
      <c r="I31" s="103"/>
      <c r="J31" s="173"/>
      <c r="K31" s="164">
        <v>57838.321523382299</v>
      </c>
      <c r="L31" s="164">
        <v>62350.332986174297</v>
      </c>
      <c r="M31" s="164">
        <v>66608.079236668593</v>
      </c>
      <c r="N31" s="164">
        <v>71103.096965206001</v>
      </c>
      <c r="O31" s="164">
        <v>75793.420828988994</v>
      </c>
      <c r="P31" s="164">
        <v>80664.808416771004</v>
      </c>
      <c r="Q31" s="164">
        <v>85713.678193106098</v>
      </c>
      <c r="R31" s="164">
        <v>90950.165435538802</v>
      </c>
      <c r="S31" s="164">
        <v>96365.7846161052</v>
      </c>
      <c r="T31" s="164">
        <v>101934.11889985899</v>
      </c>
      <c r="U31" s="164">
        <v>107616.555148464</v>
      </c>
      <c r="V31" s="164">
        <v>113373.75747024</v>
      </c>
      <c r="W31" s="164">
        <v>119170.354391303</v>
      </c>
      <c r="X31" s="164">
        <v>125152.00344205899</v>
      </c>
      <c r="Y31" s="164">
        <v>131237.21464970501</v>
      </c>
      <c r="Z31" s="164">
        <v>137418.51728181</v>
      </c>
      <c r="AA31" s="164">
        <v>143688.31331661501</v>
      </c>
      <c r="AB31" s="164">
        <v>150038.91323668699</v>
      </c>
      <c r="AC31" s="164">
        <v>156462.57061476901</v>
      </c>
      <c r="AD31" s="164">
        <v>162951.515303803</v>
      </c>
      <c r="AE31" s="164">
        <v>169497.985071314</v>
      </c>
      <c r="AF31" s="164">
        <v>176094.2555458</v>
      </c>
      <c r="AG31" s="164">
        <v>182732.66836915299</v>
      </c>
      <c r="AH31" s="164">
        <v>189405.657474254</v>
      </c>
      <c r="AI31" s="164">
        <v>196105.77343046799</v>
      </c>
      <c r="AJ31" s="164">
        <v>202825.70582171201</v>
      </c>
      <c r="AK31" s="164">
        <v>209558.30364200601</v>
      </c>
      <c r="AL31" s="164">
        <v>216296.59371174901</v>
      </c>
    </row>
    <row r="32" spans="1:38" ht="17.25" customHeight="1" x14ac:dyDescent="0.35">
      <c r="A32" s="31">
        <v>9</v>
      </c>
      <c r="B32" s="8" t="s">
        <v>244</v>
      </c>
      <c r="C32" s="8"/>
      <c r="D32" s="55"/>
      <c r="E32" s="103"/>
      <c r="F32" s="103"/>
      <c r="G32" s="103"/>
      <c r="H32" s="103"/>
      <c r="I32" s="103"/>
      <c r="J32" s="173"/>
      <c r="K32" s="164">
        <v>39427.814952734385</v>
      </c>
      <c r="L32" s="164">
        <v>50945.23005400585</v>
      </c>
      <c r="M32" s="164">
        <v>64260.016329014703</v>
      </c>
      <c r="N32" s="164">
        <v>79439.295793898404</v>
      </c>
      <c r="O32" s="164">
        <v>96969.559986483902</v>
      </c>
      <c r="P32" s="164">
        <v>115251.2576030046</v>
      </c>
      <c r="Q32" s="164">
        <v>135436.0882683293</v>
      </c>
      <c r="R32" s="164">
        <v>157144.4572743616</v>
      </c>
      <c r="S32" s="164">
        <v>179725.54017398768</v>
      </c>
      <c r="T32" s="164">
        <v>196481.33386116859</v>
      </c>
      <c r="U32" s="164">
        <v>211388.76418973552</v>
      </c>
      <c r="V32" s="164">
        <v>224442.32995342102</v>
      </c>
      <c r="W32" s="164">
        <v>235736.88011447381</v>
      </c>
      <c r="X32" s="164">
        <v>245423.98640423553</v>
      </c>
      <c r="Y32" s="164">
        <v>253680.03806309402</v>
      </c>
      <c r="Z32" s="164">
        <v>260685.24078937201</v>
      </c>
      <c r="AA32" s="164">
        <v>266611.14624264801</v>
      </c>
      <c r="AB32" s="164">
        <v>271614.17429586197</v>
      </c>
      <c r="AC32" s="164">
        <v>275833.01443332201</v>
      </c>
      <c r="AD32" s="164">
        <v>279388.35529543</v>
      </c>
      <c r="AE32" s="164">
        <v>282383.89371518599</v>
      </c>
      <c r="AF32" s="164">
        <v>284907.95728112699</v>
      </c>
      <c r="AG32" s="164">
        <v>287035.34084266203</v>
      </c>
      <c r="AH32" s="164">
        <v>288829.13181049796</v>
      </c>
      <c r="AI32" s="164">
        <v>290342.40803097503</v>
      </c>
      <c r="AJ32" s="164">
        <v>291619.75716666103</v>
      </c>
      <c r="AK32" s="164">
        <v>292698.60371546401</v>
      </c>
      <c r="AL32" s="164">
        <v>293610.34977913299</v>
      </c>
    </row>
    <row r="33" spans="1:38" ht="17.25" customHeight="1" x14ac:dyDescent="0.35">
      <c r="A33" s="31">
        <v>10</v>
      </c>
      <c r="B33" s="180" t="s">
        <v>245</v>
      </c>
      <c r="C33" s="8"/>
      <c r="D33" s="8"/>
      <c r="E33" s="103"/>
      <c r="F33" s="103"/>
      <c r="G33" s="103"/>
      <c r="H33" s="103"/>
      <c r="I33" s="103"/>
      <c r="J33" s="173"/>
      <c r="K33" s="164">
        <v>242.37725922650199</v>
      </c>
      <c r="L33" s="164">
        <v>422.59705761891502</v>
      </c>
      <c r="M33" s="164">
        <v>2827.2077357784101</v>
      </c>
      <c r="N33" s="164">
        <v>4605.4124678893504</v>
      </c>
      <c r="O33" s="164">
        <v>6952.0951393314999</v>
      </c>
      <c r="P33" s="164">
        <v>9777.1290440267112</v>
      </c>
      <c r="Q33" s="164">
        <v>12776.82445997075</v>
      </c>
      <c r="R33" s="164">
        <v>15881.074271888239</v>
      </c>
      <c r="S33" s="164">
        <v>19788.907195366271</v>
      </c>
      <c r="T33" s="164">
        <v>23677.152185960498</v>
      </c>
      <c r="U33" s="164">
        <v>30057.537523919302</v>
      </c>
      <c r="V33" s="164">
        <v>35905.658344858297</v>
      </c>
      <c r="W33" s="164">
        <v>41938.846821640705</v>
      </c>
      <c r="X33" s="164">
        <v>48054.325051805397</v>
      </c>
      <c r="Y33" s="164">
        <v>54510.718624671499</v>
      </c>
      <c r="Z33" s="164">
        <v>61339.935781043299</v>
      </c>
      <c r="AA33" s="164">
        <v>68579.817738591693</v>
      </c>
      <c r="AB33" s="164">
        <v>76269.393479079503</v>
      </c>
      <c r="AC33" s="164">
        <v>84445.168389972096</v>
      </c>
      <c r="AD33" s="164">
        <v>93138.461559721211</v>
      </c>
      <c r="AE33" s="164">
        <v>102373.669517081</v>
      </c>
      <c r="AF33" s="164">
        <v>112167.2842027039</v>
      </c>
      <c r="AG33" s="164">
        <v>122527.4921246396</v>
      </c>
      <c r="AH33" s="164">
        <v>133454.20347217371</v>
      </c>
      <c r="AI33" s="164">
        <v>144939.3886368564</v>
      </c>
      <c r="AJ33" s="164">
        <v>156967.6270749126</v>
      </c>
      <c r="AK33" s="164">
        <v>169516.79651127401</v>
      </c>
      <c r="AL33" s="164">
        <v>182558.8484982643</v>
      </c>
    </row>
    <row r="34" spans="1:38" ht="17.25" customHeight="1" x14ac:dyDescent="0.35">
      <c r="A34" s="31">
        <v>11</v>
      </c>
      <c r="B34" s="180" t="s">
        <v>246</v>
      </c>
      <c r="C34" s="8"/>
      <c r="D34" s="8"/>
      <c r="E34" s="103"/>
      <c r="F34" s="103"/>
      <c r="G34" s="103"/>
      <c r="H34" s="103"/>
      <c r="I34" s="103"/>
      <c r="J34" s="173"/>
      <c r="K34" s="164">
        <v>2914.2753352974</v>
      </c>
      <c r="L34" s="164">
        <v>4798.3625944891801</v>
      </c>
      <c r="M34" s="164">
        <v>6832.5196870049504</v>
      </c>
      <c r="N34" s="164">
        <v>8429.8563628373104</v>
      </c>
      <c r="O34" s="164">
        <v>10124.059824084799</v>
      </c>
      <c r="P34" s="164">
        <v>11932.073571069899</v>
      </c>
      <c r="Q34" s="164">
        <v>13819.7781870783</v>
      </c>
      <c r="R34" s="164">
        <v>15789.6264984504</v>
      </c>
      <c r="S34" s="164">
        <v>17831.604576231901</v>
      </c>
      <c r="T34" s="164">
        <v>19923.9059418455</v>
      </c>
      <c r="U34" s="164">
        <v>21927.211014954599</v>
      </c>
      <c r="V34" s="164">
        <v>23779.002914820499</v>
      </c>
      <c r="W34" s="164">
        <v>25448.2372760873</v>
      </c>
      <c r="X34" s="164">
        <v>26855.696119910001</v>
      </c>
      <c r="Y34" s="164">
        <v>28108.823327258899</v>
      </c>
      <c r="Z34" s="164">
        <v>29215.401647451301</v>
      </c>
      <c r="AA34" s="164">
        <v>30185.759889736699</v>
      </c>
      <c r="AB34" s="164">
        <v>31031.6288671904</v>
      </c>
      <c r="AC34" s="164">
        <v>31765.274443242899</v>
      </c>
      <c r="AD34" s="164">
        <v>32398.874326722598</v>
      </c>
      <c r="AE34" s="164">
        <v>32944.096041602301</v>
      </c>
      <c r="AF34" s="164">
        <v>33411.832868255398</v>
      </c>
      <c r="AG34" s="164">
        <v>33812.058608129999</v>
      </c>
      <c r="AH34" s="164">
        <v>34153.768125663897</v>
      </c>
      <c r="AI34" s="164">
        <v>34444.977153222302</v>
      </c>
      <c r="AJ34" s="164">
        <v>34692.760922903501</v>
      </c>
      <c r="AK34" s="164">
        <v>34903.3164103706</v>
      </c>
      <c r="AL34" s="164">
        <v>35082.037227646397</v>
      </c>
    </row>
    <row r="35" spans="1:38" x14ac:dyDescent="0.35">
      <c r="A35" s="181"/>
      <c r="B35" s="71"/>
      <c r="C35" s="71"/>
      <c r="D35" s="182"/>
      <c r="E35" s="183"/>
      <c r="F35" s="183"/>
      <c r="G35" s="183"/>
      <c r="H35" s="183"/>
      <c r="I35" s="183"/>
      <c r="J35" s="183"/>
      <c r="K35" s="184"/>
      <c r="L35" s="184"/>
      <c r="M35" s="184"/>
      <c r="N35" s="184"/>
      <c r="O35" s="185"/>
      <c r="P35" s="185"/>
      <c r="Q35" s="185"/>
      <c r="R35" s="185"/>
      <c r="S35" s="186"/>
      <c r="T35" s="186"/>
      <c r="U35" s="186"/>
      <c r="V35" s="186"/>
      <c r="W35" s="186"/>
      <c r="X35" s="186"/>
      <c r="Y35" s="186"/>
      <c r="Z35" s="186"/>
      <c r="AA35" s="186"/>
      <c r="AB35" s="186"/>
      <c r="AC35" s="186"/>
      <c r="AD35" s="186"/>
      <c r="AE35" s="186"/>
      <c r="AF35" s="186"/>
      <c r="AG35" s="186"/>
      <c r="AH35" s="186"/>
      <c r="AI35" s="186"/>
      <c r="AJ35" s="186"/>
      <c r="AK35" s="186"/>
      <c r="AL35" s="186"/>
    </row>
    <row r="36" spans="1:38" ht="18.75" customHeight="1" x14ac:dyDescent="0.45">
      <c r="B36" s="51" t="s">
        <v>247</v>
      </c>
      <c r="C36" s="52"/>
      <c r="D36" s="31"/>
      <c r="E36" s="75"/>
      <c r="F36" s="75"/>
      <c r="G36" s="75"/>
      <c r="H36" s="75"/>
      <c r="I36" s="75"/>
      <c r="J36" s="75"/>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row>
    <row r="37" spans="1:38" ht="15.75" customHeight="1" x14ac:dyDescent="0.35">
      <c r="A37" s="83"/>
      <c r="B37" s="36" t="s">
        <v>248</v>
      </c>
      <c r="C37" s="78"/>
      <c r="D37" s="36"/>
      <c r="E37" s="79"/>
      <c r="F37" s="79"/>
      <c r="G37" s="79"/>
      <c r="H37" s="79"/>
      <c r="I37" s="79"/>
      <c r="J37" s="79"/>
      <c r="K37" s="188"/>
      <c r="L37" s="188"/>
      <c r="M37" s="188"/>
      <c r="N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row>
    <row r="38" spans="1:38" x14ac:dyDescent="0.35">
      <c r="A38" s="83"/>
      <c r="B38" s="8" t="s">
        <v>87</v>
      </c>
      <c r="D38" s="81" t="s">
        <v>88</v>
      </c>
      <c r="E38" s="53" t="s">
        <v>200</v>
      </c>
      <c r="F38" s="53" t="s">
        <v>201</v>
      </c>
      <c r="G38" s="53" t="s">
        <v>148</v>
      </c>
      <c r="H38" s="53" t="s">
        <v>41</v>
      </c>
      <c r="I38" s="53" t="s">
        <v>42</v>
      </c>
      <c r="J38" s="53" t="s">
        <v>43</v>
      </c>
      <c r="K38" s="190" t="s">
        <v>44</v>
      </c>
      <c r="L38" s="190" t="s">
        <v>45</v>
      </c>
      <c r="M38" s="190" t="s">
        <v>46</v>
      </c>
      <c r="N38" s="190" t="s">
        <v>47</v>
      </c>
      <c r="O38" s="190" t="s">
        <v>48</v>
      </c>
      <c r="P38" s="190" t="s">
        <v>49</v>
      </c>
      <c r="Q38" s="190" t="s">
        <v>50</v>
      </c>
      <c r="R38" s="190" t="s">
        <v>51</v>
      </c>
      <c r="S38" s="191" t="s">
        <v>52</v>
      </c>
      <c r="T38" s="190" t="s">
        <v>53</v>
      </c>
      <c r="U38" s="190" t="s">
        <v>54</v>
      </c>
      <c r="V38" s="190" t="s">
        <v>55</v>
      </c>
      <c r="W38" s="190" t="s">
        <v>56</v>
      </c>
      <c r="X38" s="190" t="s">
        <v>57</v>
      </c>
      <c r="Y38" s="190" t="s">
        <v>58</v>
      </c>
      <c r="Z38" s="190" t="s">
        <v>59</v>
      </c>
      <c r="AA38" s="190" t="s">
        <v>60</v>
      </c>
      <c r="AB38" s="190" t="s">
        <v>61</v>
      </c>
      <c r="AC38" s="190" t="s">
        <v>62</v>
      </c>
      <c r="AD38" s="190" t="s">
        <v>63</v>
      </c>
      <c r="AE38" s="190" t="s">
        <v>64</v>
      </c>
      <c r="AF38" s="190" t="s">
        <v>65</v>
      </c>
      <c r="AG38" s="190" t="s">
        <v>66</v>
      </c>
      <c r="AH38" s="190" t="s">
        <v>67</v>
      </c>
      <c r="AI38" s="190" t="s">
        <v>68</v>
      </c>
      <c r="AJ38" s="190" t="s">
        <v>69</v>
      </c>
      <c r="AK38" s="190" t="s">
        <v>70</v>
      </c>
      <c r="AL38" s="190" t="s">
        <v>71</v>
      </c>
    </row>
    <row r="39" spans="1:38" x14ac:dyDescent="0.35">
      <c r="A39" s="83" t="s">
        <v>120</v>
      </c>
      <c r="B39" s="84" t="s">
        <v>90</v>
      </c>
      <c r="C39" s="85"/>
      <c r="D39" s="86" t="s">
        <v>91</v>
      </c>
      <c r="E39" s="87"/>
      <c r="F39" s="87"/>
      <c r="G39" s="87"/>
      <c r="H39" s="87"/>
      <c r="I39" s="87"/>
      <c r="J39" s="56"/>
      <c r="K39" s="164">
        <v>0</v>
      </c>
      <c r="L39" s="164">
        <v>0</v>
      </c>
      <c r="M39" s="164">
        <v>0</v>
      </c>
      <c r="N39" s="164">
        <v>0</v>
      </c>
      <c r="O39" s="192">
        <v>0</v>
      </c>
      <c r="P39" s="192">
        <v>243.42998862266541</v>
      </c>
      <c r="Q39" s="192">
        <v>0</v>
      </c>
      <c r="R39" s="192">
        <v>464.72999453544617</v>
      </c>
      <c r="S39" s="193">
        <v>0</v>
      </c>
      <c r="T39" s="192">
        <v>0</v>
      </c>
      <c r="U39" s="192">
        <v>0</v>
      </c>
      <c r="V39" s="192">
        <v>0</v>
      </c>
      <c r="W39" s="192">
        <v>0</v>
      </c>
      <c r="X39" s="192">
        <v>0</v>
      </c>
      <c r="Y39" s="192">
        <v>0</v>
      </c>
      <c r="Z39" s="192">
        <v>0</v>
      </c>
      <c r="AA39" s="192">
        <v>0</v>
      </c>
      <c r="AB39" s="192">
        <v>0</v>
      </c>
      <c r="AC39" s="192">
        <v>0</v>
      </c>
      <c r="AD39" s="192">
        <v>0</v>
      </c>
      <c r="AE39" s="192">
        <v>0</v>
      </c>
      <c r="AF39" s="192">
        <v>0</v>
      </c>
      <c r="AG39" s="192">
        <v>0</v>
      </c>
      <c r="AH39" s="192">
        <v>0</v>
      </c>
      <c r="AI39" s="192">
        <v>0</v>
      </c>
      <c r="AJ39" s="192">
        <v>0</v>
      </c>
      <c r="AK39" s="192">
        <v>0</v>
      </c>
      <c r="AL39" s="192">
        <v>0</v>
      </c>
    </row>
    <row r="40" spans="1:38" x14ac:dyDescent="0.35">
      <c r="A40" s="83" t="s">
        <v>249</v>
      </c>
      <c r="B40" s="84" t="s">
        <v>93</v>
      </c>
      <c r="C40" s="85"/>
      <c r="D40" s="89" t="s">
        <v>91</v>
      </c>
      <c r="E40" s="87"/>
      <c r="F40" s="87"/>
      <c r="G40" s="87"/>
      <c r="H40" s="87"/>
      <c r="I40" s="87"/>
      <c r="J40" s="354"/>
      <c r="K40" s="164">
        <v>45.000001788139343</v>
      </c>
      <c r="L40" s="164">
        <v>95.796994864940643</v>
      </c>
      <c r="M40" s="164">
        <v>34.035000950098038</v>
      </c>
      <c r="N40" s="164">
        <v>75.000002980232239</v>
      </c>
      <c r="O40" s="192">
        <v>116.51600897312164</v>
      </c>
      <c r="P40" s="192">
        <v>246.18002772331238</v>
      </c>
      <c r="Q40" s="192">
        <v>74.999998323619366</v>
      </c>
      <c r="R40" s="192">
        <v>778.30604463815689</v>
      </c>
      <c r="S40" s="193">
        <v>134.2800110578537</v>
      </c>
      <c r="T40" s="192">
        <v>0</v>
      </c>
      <c r="U40" s="192">
        <v>0</v>
      </c>
      <c r="V40" s="192">
        <v>0</v>
      </c>
      <c r="W40" s="192">
        <v>0</v>
      </c>
      <c r="X40" s="192">
        <v>0</v>
      </c>
      <c r="Y40" s="192">
        <v>0</v>
      </c>
      <c r="Z40" s="192">
        <v>0</v>
      </c>
      <c r="AA40" s="192">
        <v>0</v>
      </c>
      <c r="AB40" s="192">
        <v>0</v>
      </c>
      <c r="AC40" s="192">
        <v>0</v>
      </c>
      <c r="AD40" s="192">
        <v>0</v>
      </c>
      <c r="AE40" s="192">
        <v>0</v>
      </c>
      <c r="AF40" s="192">
        <v>0</v>
      </c>
      <c r="AG40" s="192">
        <v>0</v>
      </c>
      <c r="AH40" s="192">
        <v>0</v>
      </c>
      <c r="AI40" s="192">
        <v>0</v>
      </c>
      <c r="AJ40" s="192">
        <v>0</v>
      </c>
      <c r="AK40" s="192">
        <v>0</v>
      </c>
      <c r="AL40" s="192">
        <v>0</v>
      </c>
    </row>
    <row r="41" spans="1:38" x14ac:dyDescent="0.35">
      <c r="A41" s="83" t="s">
        <v>250</v>
      </c>
      <c r="B41" s="84" t="s">
        <v>95</v>
      </c>
      <c r="C41" s="85"/>
      <c r="D41" s="89" t="s">
        <v>91</v>
      </c>
      <c r="E41" s="87"/>
      <c r="F41" s="87"/>
      <c r="G41" s="87"/>
      <c r="H41" s="87"/>
      <c r="I41" s="87"/>
      <c r="J41" s="56"/>
      <c r="K41" s="164">
        <v>30.75999952852726</v>
      </c>
      <c r="L41" s="164">
        <v>88.299000635743141</v>
      </c>
      <c r="M41" s="164">
        <v>0</v>
      </c>
      <c r="N41" s="164">
        <v>0</v>
      </c>
      <c r="O41" s="192">
        <v>30.75999952852726</v>
      </c>
      <c r="P41" s="192">
        <v>2053.2140731811523</v>
      </c>
      <c r="Q41" s="192">
        <v>0</v>
      </c>
      <c r="R41" s="192">
        <v>1434.5599412918091</v>
      </c>
      <c r="S41" s="193">
        <v>56.186001747846603</v>
      </c>
      <c r="T41" s="192">
        <v>0</v>
      </c>
      <c r="U41" s="192">
        <v>0</v>
      </c>
      <c r="V41" s="192">
        <v>0</v>
      </c>
      <c r="W41" s="192">
        <v>0</v>
      </c>
      <c r="X41" s="192">
        <v>0</v>
      </c>
      <c r="Y41" s="192">
        <v>0</v>
      </c>
      <c r="Z41" s="192">
        <v>0</v>
      </c>
      <c r="AA41" s="192">
        <v>0</v>
      </c>
      <c r="AB41" s="192">
        <v>0</v>
      </c>
      <c r="AC41" s="192">
        <v>0</v>
      </c>
      <c r="AD41" s="192">
        <v>0</v>
      </c>
      <c r="AE41" s="192">
        <v>0</v>
      </c>
      <c r="AF41" s="192">
        <v>0</v>
      </c>
      <c r="AG41" s="192">
        <v>0</v>
      </c>
      <c r="AH41" s="192">
        <v>0</v>
      </c>
      <c r="AI41" s="192">
        <v>0</v>
      </c>
      <c r="AJ41" s="192">
        <v>0</v>
      </c>
      <c r="AK41" s="192">
        <v>0</v>
      </c>
      <c r="AL41" s="192">
        <v>0</v>
      </c>
    </row>
    <row r="42" spans="1:38" x14ac:dyDescent="0.35">
      <c r="A42" s="83" t="s">
        <v>251</v>
      </c>
      <c r="B42" s="84" t="s">
        <v>97</v>
      </c>
      <c r="C42" s="85"/>
      <c r="D42" s="89" t="s">
        <v>91</v>
      </c>
      <c r="E42" s="87"/>
      <c r="F42" s="87"/>
      <c r="G42" s="87"/>
      <c r="H42" s="87"/>
      <c r="I42" s="87"/>
      <c r="J42" s="355"/>
      <c r="K42" s="194">
        <v>0</v>
      </c>
      <c r="L42" s="194">
        <v>0</v>
      </c>
      <c r="M42" s="194">
        <v>0</v>
      </c>
      <c r="N42" s="194">
        <v>0</v>
      </c>
      <c r="O42" s="195">
        <v>0</v>
      </c>
      <c r="P42" s="195">
        <v>1306.5358400344849</v>
      </c>
      <c r="Q42" s="195">
        <v>59.436999261379242</v>
      </c>
      <c r="R42" s="195">
        <v>1391.3758993148804</v>
      </c>
      <c r="S42" s="196">
        <v>739.9199977517128</v>
      </c>
      <c r="T42" s="195">
        <v>0</v>
      </c>
      <c r="U42" s="195">
        <v>0</v>
      </c>
      <c r="V42" s="195">
        <v>0</v>
      </c>
      <c r="W42" s="195">
        <v>0</v>
      </c>
      <c r="X42" s="195">
        <v>0</v>
      </c>
      <c r="Y42" s="195">
        <v>0</v>
      </c>
      <c r="Z42" s="195">
        <v>0</v>
      </c>
      <c r="AA42" s="195">
        <v>0</v>
      </c>
      <c r="AB42" s="195">
        <v>0</v>
      </c>
      <c r="AC42" s="195">
        <v>0</v>
      </c>
      <c r="AD42" s="195">
        <v>0</v>
      </c>
      <c r="AE42" s="195">
        <v>0</v>
      </c>
      <c r="AF42" s="195">
        <v>0</v>
      </c>
      <c r="AG42" s="195">
        <v>0</v>
      </c>
      <c r="AH42" s="195">
        <v>0</v>
      </c>
      <c r="AI42" s="195">
        <v>0</v>
      </c>
      <c r="AJ42" s="195">
        <v>0</v>
      </c>
      <c r="AK42" s="195">
        <v>0</v>
      </c>
      <c r="AL42" s="195">
        <v>0</v>
      </c>
    </row>
    <row r="43" spans="1:38" x14ac:dyDescent="0.35">
      <c r="A43" s="83" t="s">
        <v>252</v>
      </c>
      <c r="B43" s="84" t="s">
        <v>99</v>
      </c>
      <c r="C43" s="85"/>
      <c r="D43" s="89" t="s">
        <v>91</v>
      </c>
      <c r="E43" s="87"/>
      <c r="F43" s="87"/>
      <c r="G43" s="87"/>
      <c r="H43" s="87"/>
      <c r="I43" s="87"/>
      <c r="J43" s="87"/>
      <c r="K43" s="164">
        <v>175.33700168132782</v>
      </c>
      <c r="L43" s="164">
        <v>348.26398640871048</v>
      </c>
      <c r="M43" s="164">
        <v>83.145998418331146</v>
      </c>
      <c r="N43" s="164">
        <v>0</v>
      </c>
      <c r="O43" s="192">
        <v>0</v>
      </c>
      <c r="P43" s="192">
        <v>3739.0510439872742</v>
      </c>
      <c r="Q43" s="192">
        <v>207.93299376964569</v>
      </c>
      <c r="R43" s="192">
        <v>2158.2138538360596</v>
      </c>
      <c r="S43" s="193">
        <v>1527.8199911117554</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row>
    <row r="44" spans="1:38" x14ac:dyDescent="0.35">
      <c r="A44" s="83"/>
      <c r="D44" s="8"/>
      <c r="E44" s="92"/>
      <c r="F44" s="92"/>
      <c r="G44" s="92"/>
      <c r="H44" s="92"/>
      <c r="I44" s="92"/>
      <c r="J44" s="92"/>
      <c r="K44" s="197"/>
      <c r="L44" s="197"/>
      <c r="M44" s="197"/>
      <c r="N44" s="197"/>
      <c r="O44" s="198"/>
      <c r="P44" s="198"/>
      <c r="Q44" s="198"/>
      <c r="R44" s="198"/>
      <c r="S44" s="199"/>
      <c r="T44" s="199"/>
      <c r="U44" s="199"/>
      <c r="V44" s="199"/>
      <c r="W44" s="199"/>
      <c r="X44" s="199"/>
      <c r="Y44" s="199"/>
      <c r="Z44" s="199"/>
      <c r="AA44" s="199"/>
      <c r="AB44" s="199"/>
      <c r="AC44" s="199"/>
      <c r="AD44" s="199"/>
      <c r="AE44" s="199"/>
      <c r="AF44" s="199"/>
      <c r="AG44" s="199"/>
      <c r="AH44" s="199"/>
      <c r="AI44" s="199"/>
      <c r="AJ44" s="199"/>
      <c r="AK44" s="199"/>
      <c r="AL44" s="199"/>
    </row>
    <row r="45" spans="1:38" x14ac:dyDescent="0.35">
      <c r="A45" s="83"/>
      <c r="B45" s="36" t="s">
        <v>100</v>
      </c>
      <c r="C45" s="78"/>
      <c r="D45" s="36"/>
      <c r="E45" s="97"/>
      <c r="F45" s="97"/>
      <c r="G45" s="97"/>
      <c r="H45" s="97"/>
      <c r="I45" s="97"/>
      <c r="J45" s="97"/>
      <c r="K45" s="200"/>
      <c r="L45" s="200"/>
      <c r="M45" s="200"/>
      <c r="N45" s="200"/>
      <c r="O45" s="201"/>
      <c r="P45" s="201"/>
      <c r="Q45" s="201"/>
      <c r="R45" s="201"/>
      <c r="S45" s="202"/>
      <c r="T45" s="202"/>
      <c r="U45" s="202"/>
      <c r="V45" s="202"/>
      <c r="W45" s="202"/>
      <c r="X45" s="202"/>
      <c r="Y45" s="202"/>
      <c r="Z45" s="202"/>
      <c r="AA45" s="202"/>
      <c r="AB45" s="202"/>
      <c r="AC45" s="202"/>
      <c r="AD45" s="202"/>
      <c r="AE45" s="202"/>
      <c r="AF45" s="202"/>
      <c r="AG45" s="202"/>
      <c r="AH45" s="202"/>
      <c r="AI45" s="202"/>
      <c r="AJ45" s="202"/>
      <c r="AK45" s="202"/>
      <c r="AL45" s="202"/>
    </row>
    <row r="46" spans="1:38" x14ac:dyDescent="0.35">
      <c r="A46" s="83"/>
      <c r="B46" s="8" t="s">
        <v>101</v>
      </c>
      <c r="D46" s="81" t="s">
        <v>88</v>
      </c>
      <c r="E46" s="53" t="s">
        <v>200</v>
      </c>
      <c r="F46" s="53" t="s">
        <v>201</v>
      </c>
      <c r="G46" s="53" t="s">
        <v>148</v>
      </c>
      <c r="H46" s="53" t="s">
        <v>41</v>
      </c>
      <c r="I46" s="53" t="s">
        <v>42</v>
      </c>
      <c r="J46" s="53" t="s">
        <v>43</v>
      </c>
      <c r="K46" s="190" t="s">
        <v>44</v>
      </c>
      <c r="L46" s="190" t="s">
        <v>45</v>
      </c>
      <c r="M46" s="190" t="s">
        <v>46</v>
      </c>
      <c r="N46" s="190" t="s">
        <v>47</v>
      </c>
      <c r="O46" s="190" t="s">
        <v>48</v>
      </c>
      <c r="P46" s="190" t="s">
        <v>49</v>
      </c>
      <c r="Q46" s="190" t="s">
        <v>50</v>
      </c>
      <c r="R46" s="190" t="s">
        <v>51</v>
      </c>
      <c r="S46" s="191" t="s">
        <v>52</v>
      </c>
      <c r="T46" s="190" t="s">
        <v>53</v>
      </c>
      <c r="U46" s="190" t="s">
        <v>54</v>
      </c>
      <c r="V46" s="190" t="s">
        <v>55</v>
      </c>
      <c r="W46" s="190" t="s">
        <v>56</v>
      </c>
      <c r="X46" s="190" t="s">
        <v>57</v>
      </c>
      <c r="Y46" s="190" t="s">
        <v>58</v>
      </c>
      <c r="Z46" s="190" t="s">
        <v>59</v>
      </c>
      <c r="AA46" s="190" t="s">
        <v>60</v>
      </c>
      <c r="AB46" s="190" t="s">
        <v>61</v>
      </c>
      <c r="AC46" s="190" t="s">
        <v>62</v>
      </c>
      <c r="AD46" s="190" t="s">
        <v>63</v>
      </c>
      <c r="AE46" s="190" t="s">
        <v>64</v>
      </c>
      <c r="AF46" s="190" t="s">
        <v>65</v>
      </c>
      <c r="AG46" s="190" t="s">
        <v>66</v>
      </c>
      <c r="AH46" s="190" t="s">
        <v>67</v>
      </c>
      <c r="AI46" s="190" t="s">
        <v>68</v>
      </c>
      <c r="AJ46" s="190" t="s">
        <v>69</v>
      </c>
      <c r="AK46" s="190" t="s">
        <v>70</v>
      </c>
      <c r="AL46" s="190" t="s">
        <v>71</v>
      </c>
    </row>
    <row r="47" spans="1:38" x14ac:dyDescent="0.35">
      <c r="A47" s="83" t="s">
        <v>253</v>
      </c>
      <c r="B47" s="84" t="s">
        <v>103</v>
      </c>
      <c r="C47" s="101"/>
      <c r="D47" s="102" t="s">
        <v>104</v>
      </c>
      <c r="E47" s="87"/>
      <c r="F47" s="87"/>
      <c r="G47" s="87"/>
      <c r="H47" s="87"/>
      <c r="I47" s="87"/>
      <c r="J47" s="56"/>
      <c r="K47" s="203">
        <v>121344.00165081024</v>
      </c>
      <c r="L47" s="203">
        <v>131712.00132369995</v>
      </c>
      <c r="M47" s="203">
        <v>63360.000133514404</v>
      </c>
      <c r="N47" s="203">
        <v>0</v>
      </c>
      <c r="O47" s="204">
        <v>0</v>
      </c>
      <c r="P47" s="204">
        <v>0</v>
      </c>
      <c r="Q47" s="204">
        <v>0</v>
      </c>
      <c r="R47" s="204">
        <v>0</v>
      </c>
      <c r="S47" s="205">
        <v>0</v>
      </c>
      <c r="T47" s="204">
        <v>0</v>
      </c>
      <c r="U47" s="204">
        <v>0</v>
      </c>
      <c r="V47" s="204">
        <v>0</v>
      </c>
      <c r="W47" s="204">
        <v>0</v>
      </c>
      <c r="X47" s="204">
        <v>0</v>
      </c>
      <c r="Y47" s="204">
        <v>0</v>
      </c>
      <c r="Z47" s="204">
        <v>0</v>
      </c>
      <c r="AA47" s="204">
        <v>0</v>
      </c>
      <c r="AB47" s="204">
        <v>0</v>
      </c>
      <c r="AC47" s="204">
        <v>0</v>
      </c>
      <c r="AD47" s="204">
        <v>0</v>
      </c>
      <c r="AE47" s="204">
        <v>0</v>
      </c>
      <c r="AF47" s="204">
        <v>0</v>
      </c>
      <c r="AG47" s="204">
        <v>0</v>
      </c>
      <c r="AH47" s="204">
        <v>0</v>
      </c>
      <c r="AI47" s="204">
        <v>0</v>
      </c>
      <c r="AJ47" s="204">
        <v>0</v>
      </c>
      <c r="AK47" s="204">
        <v>0</v>
      </c>
      <c r="AL47" s="204">
        <v>0</v>
      </c>
    </row>
    <row r="48" spans="1:38" x14ac:dyDescent="0.35">
      <c r="A48" s="83" t="s">
        <v>254</v>
      </c>
      <c r="B48" s="84" t="s">
        <v>106</v>
      </c>
      <c r="C48" s="101"/>
      <c r="D48" s="102" t="s">
        <v>91</v>
      </c>
      <c r="E48" s="87"/>
      <c r="F48" s="87"/>
      <c r="G48" s="87"/>
      <c r="H48" s="87"/>
      <c r="I48" s="87"/>
      <c r="J48" s="354"/>
      <c r="K48" s="206">
        <v>0</v>
      </c>
      <c r="L48" s="206">
        <v>0</v>
      </c>
      <c r="M48" s="164">
        <v>106799.99923706055</v>
      </c>
      <c r="N48" s="164">
        <v>204196.71535491943</v>
      </c>
      <c r="O48" s="192">
        <v>99000</v>
      </c>
      <c r="P48" s="192">
        <v>0</v>
      </c>
      <c r="Q48" s="192">
        <v>0</v>
      </c>
      <c r="R48" s="192">
        <v>0</v>
      </c>
      <c r="S48" s="193">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0</v>
      </c>
      <c r="AL48" s="192">
        <v>0</v>
      </c>
    </row>
    <row r="49" spans="1:38" x14ac:dyDescent="0.35">
      <c r="A49" s="83" t="s">
        <v>255</v>
      </c>
      <c r="B49" s="84" t="s">
        <v>108</v>
      </c>
      <c r="C49" s="101"/>
      <c r="D49" s="102" t="s">
        <v>91</v>
      </c>
      <c r="E49" s="87"/>
      <c r="F49" s="87"/>
      <c r="G49" s="87"/>
      <c r="H49" s="87"/>
      <c r="I49" s="87"/>
      <c r="J49" s="56"/>
      <c r="K49" s="164">
        <v>47520.000457763672</v>
      </c>
      <c r="L49" s="164">
        <v>47664.000749588013</v>
      </c>
      <c r="M49" s="164">
        <v>41904.000520706177</v>
      </c>
      <c r="N49" s="164">
        <v>38016.000628471375</v>
      </c>
      <c r="O49" s="192">
        <v>47520.001173019409</v>
      </c>
      <c r="P49" s="192">
        <v>47328.000783920288</v>
      </c>
      <c r="Q49" s="192">
        <v>47418.000936508179</v>
      </c>
      <c r="R49" s="192">
        <v>41952.774286270142</v>
      </c>
      <c r="S49" s="193">
        <v>37774.000406265259</v>
      </c>
      <c r="T49" s="192">
        <v>47328.000783920288</v>
      </c>
      <c r="U49" s="192">
        <v>47168.000459671021</v>
      </c>
      <c r="V49" s="192">
        <v>47616.000652313232</v>
      </c>
      <c r="W49" s="192">
        <v>42048.000574111938</v>
      </c>
      <c r="X49" s="192">
        <v>13968.000173568726</v>
      </c>
      <c r="Y49" s="192">
        <v>0</v>
      </c>
      <c r="Z49" s="192">
        <v>0</v>
      </c>
      <c r="AA49" s="192">
        <v>0</v>
      </c>
      <c r="AB49" s="192">
        <v>0</v>
      </c>
      <c r="AC49" s="192">
        <v>0</v>
      </c>
      <c r="AD49" s="192">
        <v>0</v>
      </c>
      <c r="AE49" s="192">
        <v>0</v>
      </c>
      <c r="AF49" s="192">
        <v>0</v>
      </c>
      <c r="AG49" s="192">
        <v>0</v>
      </c>
      <c r="AH49" s="192">
        <v>0</v>
      </c>
      <c r="AI49" s="192">
        <v>0</v>
      </c>
      <c r="AJ49" s="192">
        <v>0</v>
      </c>
      <c r="AK49" s="192">
        <v>0</v>
      </c>
      <c r="AL49" s="192">
        <v>0</v>
      </c>
    </row>
    <row r="50" spans="1:38" x14ac:dyDescent="0.35">
      <c r="A50" s="83" t="s">
        <v>256</v>
      </c>
      <c r="B50" s="84" t="s">
        <v>110</v>
      </c>
      <c r="C50" s="101"/>
      <c r="D50" s="102" t="s">
        <v>111</v>
      </c>
      <c r="E50" s="87"/>
      <c r="F50" s="87"/>
      <c r="G50" s="87"/>
      <c r="H50" s="87"/>
      <c r="I50" s="87"/>
      <c r="J50" s="355"/>
      <c r="K50" s="164">
        <v>43072.621822357178</v>
      </c>
      <c r="L50" s="164">
        <v>43191.424608230591</v>
      </c>
      <c r="M50" s="164">
        <v>43163.821458816528</v>
      </c>
      <c r="N50" s="164">
        <v>43163.822889328003</v>
      </c>
      <c r="O50" s="192">
        <v>43178.862810134888</v>
      </c>
      <c r="P50" s="192">
        <v>42205.122947692871</v>
      </c>
      <c r="Q50" s="192">
        <v>42692.033529281616</v>
      </c>
      <c r="R50" s="192">
        <v>42177.257537841797</v>
      </c>
      <c r="S50" s="193">
        <v>42677.292108535767</v>
      </c>
      <c r="T50" s="192">
        <v>43272.032737731934</v>
      </c>
      <c r="U50" s="192">
        <v>42872.702121734619</v>
      </c>
      <c r="V50" s="192">
        <v>43022.572040557861</v>
      </c>
      <c r="W50" s="192">
        <v>43072.623014450073</v>
      </c>
      <c r="X50" s="192">
        <v>43282.621622085571</v>
      </c>
      <c r="Y50" s="192">
        <v>43163.822889328003</v>
      </c>
      <c r="Z50" s="192">
        <v>43178.862810134888</v>
      </c>
      <c r="AA50" s="192">
        <v>43158.142328262329</v>
      </c>
      <c r="AB50" s="192">
        <v>43090.862512588501</v>
      </c>
      <c r="AC50" s="192">
        <v>43163.824319839478</v>
      </c>
      <c r="AD50" s="192">
        <v>43163.821458816528</v>
      </c>
      <c r="AE50" s="192">
        <v>43184.543609619141</v>
      </c>
      <c r="AF50" s="192">
        <v>43271.261692047119</v>
      </c>
      <c r="AG50" s="192">
        <v>43063.261985778809</v>
      </c>
      <c r="AH50" s="192">
        <v>43072.623014450073</v>
      </c>
      <c r="AI50" s="192">
        <v>43163.824319839478</v>
      </c>
      <c r="AJ50" s="192">
        <v>43282.622814178467</v>
      </c>
      <c r="AK50" s="192">
        <v>43178.862810134888</v>
      </c>
      <c r="AL50" s="192">
        <v>43158.142328262329</v>
      </c>
    </row>
    <row r="51" spans="1:38" x14ac:dyDescent="0.35">
      <c r="A51" s="83" t="s">
        <v>257</v>
      </c>
      <c r="B51" s="84" t="s">
        <v>113</v>
      </c>
      <c r="C51" s="101"/>
      <c r="D51" s="102" t="s">
        <v>114</v>
      </c>
      <c r="E51" s="87"/>
      <c r="F51" s="87"/>
      <c r="G51" s="87"/>
      <c r="H51" s="87"/>
      <c r="I51" s="87"/>
      <c r="J51" s="87"/>
      <c r="K51" s="164">
        <v>65698.988914489746</v>
      </c>
      <c r="L51" s="164">
        <v>65204.474449157715</v>
      </c>
      <c r="M51" s="164">
        <v>65003.661155700684</v>
      </c>
      <c r="N51" s="164">
        <v>64706.589221954346</v>
      </c>
      <c r="O51" s="192">
        <v>63937.167406082153</v>
      </c>
      <c r="P51" s="192">
        <v>63674.922704696655</v>
      </c>
      <c r="Q51" s="192">
        <v>63465.012788772583</v>
      </c>
      <c r="R51" s="192">
        <v>62580.735206604004</v>
      </c>
      <c r="S51" s="193">
        <v>63235.611200332642</v>
      </c>
      <c r="T51" s="192">
        <v>63687.484979629517</v>
      </c>
      <c r="U51" s="192">
        <v>63053.955078125</v>
      </c>
      <c r="V51" s="192">
        <v>63271.731376647949</v>
      </c>
      <c r="W51" s="192">
        <v>63434.858083724976</v>
      </c>
      <c r="X51" s="192">
        <v>63087.521553039551</v>
      </c>
      <c r="Y51" s="192">
        <v>62734.01403427124</v>
      </c>
      <c r="Z51" s="192">
        <v>62942.792654037476</v>
      </c>
      <c r="AA51" s="192">
        <v>62817.523241043091</v>
      </c>
      <c r="AB51" s="192">
        <v>63033.199548721313</v>
      </c>
      <c r="AC51" s="192">
        <v>62938.235759735107</v>
      </c>
      <c r="AD51" s="192">
        <v>63206.703662872314</v>
      </c>
      <c r="AE51" s="192">
        <v>62847.757816314697</v>
      </c>
      <c r="AF51" s="192">
        <v>63359.392404556274</v>
      </c>
      <c r="AG51" s="192">
        <v>47704.923033714294</v>
      </c>
      <c r="AH51" s="192">
        <v>24872.605383396149</v>
      </c>
      <c r="AI51" s="192">
        <v>16814.192771911621</v>
      </c>
      <c r="AJ51" s="192">
        <v>0</v>
      </c>
      <c r="AK51" s="192">
        <v>0</v>
      </c>
      <c r="AL51" s="192">
        <v>0</v>
      </c>
    </row>
    <row r="52" spans="1:38" x14ac:dyDescent="0.35">
      <c r="A52" s="83" t="s">
        <v>258</v>
      </c>
      <c r="B52" s="84" t="s">
        <v>115</v>
      </c>
      <c r="C52" s="101"/>
      <c r="D52" s="102" t="s">
        <v>116</v>
      </c>
      <c r="E52" s="87"/>
      <c r="F52" s="87"/>
      <c r="G52" s="87"/>
      <c r="H52" s="87"/>
      <c r="I52" s="87"/>
      <c r="J52" s="87"/>
      <c r="K52" s="164">
        <v>0</v>
      </c>
      <c r="L52" s="164">
        <v>0</v>
      </c>
      <c r="M52" s="164">
        <v>0</v>
      </c>
      <c r="N52" s="164">
        <v>0</v>
      </c>
      <c r="O52" s="192">
        <v>2483.4179598838091</v>
      </c>
      <c r="P52" s="192">
        <v>7357.5843051075935</v>
      </c>
      <c r="Q52" s="192">
        <v>8497.5291565060616</v>
      </c>
      <c r="R52" s="192">
        <v>10291.590981185436</v>
      </c>
      <c r="S52" s="193">
        <v>11085.211783647537</v>
      </c>
      <c r="T52" s="192">
        <v>9792.7814424037933</v>
      </c>
      <c r="U52" s="192">
        <v>10187.165677547455</v>
      </c>
      <c r="V52" s="192">
        <v>8761.100560426712</v>
      </c>
      <c r="W52" s="192">
        <v>8118.8351362943649</v>
      </c>
      <c r="X52" s="192">
        <v>4679.4648766517639</v>
      </c>
      <c r="Y52" s="192">
        <v>4165.1439815759659</v>
      </c>
      <c r="Z52" s="192">
        <v>4218.2839773595333</v>
      </c>
      <c r="AA52" s="192">
        <v>5412.2331291437149</v>
      </c>
      <c r="AB52" s="192">
        <v>5662.0629727840424</v>
      </c>
      <c r="AC52" s="192">
        <v>5981.6999882459641</v>
      </c>
      <c r="AD52" s="192">
        <v>5891.2170231342316</v>
      </c>
      <c r="AE52" s="192">
        <v>6950.4271447658539</v>
      </c>
      <c r="AF52" s="192">
        <v>7343.83724629879</v>
      </c>
      <c r="AG52" s="192">
        <v>8286.0102355480194</v>
      </c>
      <c r="AH52" s="192">
        <v>8198.5179036855698</v>
      </c>
      <c r="AI52" s="192">
        <v>0</v>
      </c>
      <c r="AJ52" s="192">
        <v>0</v>
      </c>
      <c r="AK52" s="192">
        <v>0</v>
      </c>
      <c r="AL52" s="192">
        <v>0</v>
      </c>
    </row>
    <row r="53" spans="1:38" x14ac:dyDescent="0.35">
      <c r="A53" s="83">
        <v>12</v>
      </c>
      <c r="B53" s="111" t="s">
        <v>259</v>
      </c>
      <c r="C53" s="129"/>
      <c r="D53" s="207"/>
      <c r="E53" s="208">
        <f t="shared" ref="E53:AL53" si="1">SUM(E39:E43,E47:E52)</f>
        <v>0</v>
      </c>
      <c r="F53" s="208">
        <f t="shared" si="1"/>
        <v>0</v>
      </c>
      <c r="G53" s="208">
        <f t="shared" si="1"/>
        <v>0</v>
      </c>
      <c r="H53" s="208">
        <f t="shared" si="1"/>
        <v>0</v>
      </c>
      <c r="I53" s="208">
        <f t="shared" si="1"/>
        <v>0</v>
      </c>
      <c r="J53" s="208">
        <f t="shared" ref="J53" si="2">SUM(J36:J42,J46:J52)</f>
        <v>0</v>
      </c>
      <c r="K53" s="210">
        <f t="shared" si="1"/>
        <v>277886.70984841883</v>
      </c>
      <c r="L53" s="209">
        <f t="shared" si="1"/>
        <v>288304.26111258566</v>
      </c>
      <c r="M53" s="209">
        <f t="shared" si="1"/>
        <v>320348.66350516677</v>
      </c>
      <c r="N53" s="209">
        <f t="shared" si="1"/>
        <v>350158.12809765339</v>
      </c>
      <c r="O53" s="209">
        <f t="shared" si="1"/>
        <v>256266.72535762191</v>
      </c>
      <c r="P53" s="209">
        <f t="shared" si="1"/>
        <v>168154.0417149663</v>
      </c>
      <c r="Q53" s="209">
        <f t="shared" si="1"/>
        <v>162414.94640242308</v>
      </c>
      <c r="R53" s="209">
        <f t="shared" si="1"/>
        <v>163229.54374551773</v>
      </c>
      <c r="S53" s="210">
        <f t="shared" si="1"/>
        <v>157230.32150045037</v>
      </c>
      <c r="T53" s="209">
        <f t="shared" si="1"/>
        <v>164080.29994368553</v>
      </c>
      <c r="U53" s="209">
        <f t="shared" si="1"/>
        <v>163281.82333707809</v>
      </c>
      <c r="V53" s="209">
        <f t="shared" si="1"/>
        <v>162671.40462994576</v>
      </c>
      <c r="W53" s="209">
        <f t="shared" si="1"/>
        <v>156674.31680858135</v>
      </c>
      <c r="X53" s="209">
        <f t="shared" si="1"/>
        <v>125017.60822534561</v>
      </c>
      <c r="Y53" s="209">
        <f t="shared" si="1"/>
        <v>110062.98090517521</v>
      </c>
      <c r="Z53" s="209">
        <f t="shared" si="1"/>
        <v>110339.9394415319</v>
      </c>
      <c r="AA53" s="209">
        <f t="shared" si="1"/>
        <v>111387.89869844913</v>
      </c>
      <c r="AB53" s="209">
        <f t="shared" si="1"/>
        <v>111786.12503409386</v>
      </c>
      <c r="AC53" s="209">
        <f t="shared" si="1"/>
        <v>112083.76006782055</v>
      </c>
      <c r="AD53" s="209">
        <f t="shared" si="1"/>
        <v>112261.74214482307</v>
      </c>
      <c r="AE53" s="209">
        <f t="shared" si="1"/>
        <v>112982.72857069969</v>
      </c>
      <c r="AF53" s="209">
        <f t="shared" si="1"/>
        <v>113974.49134290218</v>
      </c>
      <c r="AG53" s="209">
        <f t="shared" si="1"/>
        <v>99054.195255041122</v>
      </c>
      <c r="AH53" s="209">
        <f t="shared" si="1"/>
        <v>76143.746301531792</v>
      </c>
      <c r="AI53" s="209">
        <f t="shared" si="1"/>
        <v>59978.017091751099</v>
      </c>
      <c r="AJ53" s="209">
        <f t="shared" si="1"/>
        <v>43282.622814178467</v>
      </c>
      <c r="AK53" s="209">
        <f t="shared" si="1"/>
        <v>43178.862810134888</v>
      </c>
      <c r="AL53" s="209">
        <f t="shared" si="1"/>
        <v>43158.142328262329</v>
      </c>
    </row>
    <row r="54" spans="1:38" x14ac:dyDescent="0.35">
      <c r="A54" s="83"/>
      <c r="B54" s="78"/>
      <c r="C54" s="78"/>
      <c r="D54" s="36"/>
      <c r="E54" s="211"/>
      <c r="F54" s="211"/>
      <c r="G54" s="211"/>
      <c r="H54" s="211"/>
      <c r="I54" s="211"/>
      <c r="J54" s="211"/>
      <c r="K54" s="212"/>
      <c r="L54" s="212"/>
      <c r="M54" s="212"/>
      <c r="N54" s="212"/>
      <c r="O54" s="212"/>
      <c r="P54" s="212"/>
      <c r="Q54" s="212"/>
      <c r="R54" s="212"/>
      <c r="S54" s="213"/>
      <c r="T54" s="213"/>
      <c r="U54" s="213"/>
      <c r="V54" s="213"/>
      <c r="W54" s="213"/>
      <c r="X54" s="213"/>
      <c r="Y54" s="213"/>
      <c r="Z54" s="213"/>
      <c r="AA54" s="213"/>
      <c r="AB54" s="213"/>
      <c r="AC54" s="213"/>
      <c r="AD54" s="213"/>
      <c r="AE54" s="213"/>
      <c r="AF54" s="213"/>
      <c r="AG54" s="213"/>
      <c r="AH54" s="213"/>
      <c r="AI54" s="213"/>
      <c r="AJ54" s="213"/>
      <c r="AK54" s="213"/>
      <c r="AL54" s="213"/>
    </row>
    <row r="55" spans="1:38" x14ac:dyDescent="0.35">
      <c r="A55" s="83"/>
      <c r="B55" s="36" t="s">
        <v>260</v>
      </c>
      <c r="C55" s="78"/>
      <c r="D55" s="8"/>
      <c r="E55" s="118"/>
      <c r="F55" s="118"/>
      <c r="G55" s="118"/>
      <c r="H55" s="118"/>
      <c r="I55" s="118"/>
      <c r="J55" s="118"/>
      <c r="K55" s="214"/>
      <c r="L55" s="214"/>
      <c r="M55" s="214"/>
      <c r="N55" s="214"/>
      <c r="O55" s="201"/>
      <c r="P55" s="201"/>
      <c r="Q55" s="201"/>
      <c r="R55" s="201"/>
      <c r="S55" s="202"/>
      <c r="T55" s="202"/>
      <c r="U55" s="202"/>
      <c r="V55" s="202"/>
      <c r="W55" s="202"/>
      <c r="X55" s="202"/>
      <c r="Y55" s="202"/>
      <c r="Z55" s="202"/>
      <c r="AA55" s="202"/>
      <c r="AB55" s="202"/>
      <c r="AC55" s="202"/>
      <c r="AD55" s="202"/>
      <c r="AE55" s="202"/>
      <c r="AF55" s="202"/>
      <c r="AG55" s="202"/>
      <c r="AH55" s="202"/>
      <c r="AI55" s="202"/>
      <c r="AJ55" s="202"/>
      <c r="AK55" s="202"/>
      <c r="AL55" s="202"/>
    </row>
    <row r="56" spans="1:38" x14ac:dyDescent="0.35">
      <c r="A56" s="83"/>
      <c r="B56" s="8" t="s">
        <v>119</v>
      </c>
      <c r="D56" s="81" t="s">
        <v>88</v>
      </c>
      <c r="E56" s="53" t="s">
        <v>200</v>
      </c>
      <c r="F56" s="53" t="s">
        <v>201</v>
      </c>
      <c r="G56" s="53" t="s">
        <v>148</v>
      </c>
      <c r="H56" s="53" t="s">
        <v>41</v>
      </c>
      <c r="I56" s="53" t="s">
        <v>42</v>
      </c>
      <c r="J56" s="53" t="s">
        <v>43</v>
      </c>
      <c r="K56" s="190" t="s">
        <v>44</v>
      </c>
      <c r="L56" s="190" t="s">
        <v>45</v>
      </c>
      <c r="M56" s="190" t="s">
        <v>46</v>
      </c>
      <c r="N56" s="190" t="s">
        <v>47</v>
      </c>
      <c r="O56" s="190" t="s">
        <v>48</v>
      </c>
      <c r="P56" s="190" t="s">
        <v>49</v>
      </c>
      <c r="Q56" s="190" t="s">
        <v>50</v>
      </c>
      <c r="R56" s="190" t="s">
        <v>51</v>
      </c>
      <c r="S56" s="191" t="s">
        <v>52</v>
      </c>
      <c r="T56" s="190" t="s">
        <v>53</v>
      </c>
      <c r="U56" s="190" t="s">
        <v>54</v>
      </c>
      <c r="V56" s="190" t="s">
        <v>55</v>
      </c>
      <c r="W56" s="190" t="s">
        <v>56</v>
      </c>
      <c r="X56" s="190" t="s">
        <v>57</v>
      </c>
      <c r="Y56" s="190" t="s">
        <v>58</v>
      </c>
      <c r="Z56" s="190" t="s">
        <v>59</v>
      </c>
      <c r="AA56" s="190" t="s">
        <v>60</v>
      </c>
      <c r="AB56" s="190" t="s">
        <v>61</v>
      </c>
      <c r="AC56" s="190" t="s">
        <v>62</v>
      </c>
      <c r="AD56" s="190" t="s">
        <v>63</v>
      </c>
      <c r="AE56" s="190" t="s">
        <v>64</v>
      </c>
      <c r="AF56" s="190" t="s">
        <v>65</v>
      </c>
      <c r="AG56" s="190" t="s">
        <v>66</v>
      </c>
      <c r="AH56" s="190" t="s">
        <v>67</v>
      </c>
      <c r="AI56" s="190" t="s">
        <v>68</v>
      </c>
      <c r="AJ56" s="190" t="s">
        <v>69</v>
      </c>
      <c r="AK56" s="190" t="s">
        <v>70</v>
      </c>
      <c r="AL56" s="190" t="s">
        <v>71</v>
      </c>
    </row>
    <row r="57" spans="1:38" x14ac:dyDescent="0.35">
      <c r="A57" s="83" t="s">
        <v>261</v>
      </c>
      <c r="B57" s="84"/>
      <c r="C57" s="101"/>
      <c r="D57" s="215"/>
      <c r="E57" s="87"/>
      <c r="F57" s="103"/>
      <c r="G57" s="103"/>
      <c r="H57" s="103"/>
      <c r="I57" s="103"/>
      <c r="J57" s="103"/>
      <c r="K57" s="216"/>
      <c r="L57" s="216"/>
      <c r="M57" s="216"/>
      <c r="N57" s="216"/>
      <c r="O57" s="216"/>
      <c r="P57" s="216"/>
      <c r="Q57" s="216"/>
      <c r="R57" s="216"/>
      <c r="S57" s="217"/>
      <c r="T57" s="218"/>
      <c r="U57" s="218"/>
      <c r="V57" s="218"/>
      <c r="W57" s="218"/>
      <c r="X57" s="218"/>
      <c r="Y57" s="218"/>
      <c r="Z57" s="218"/>
      <c r="AA57" s="218"/>
      <c r="AB57" s="218"/>
      <c r="AC57" s="218"/>
      <c r="AD57" s="218"/>
      <c r="AE57" s="218"/>
      <c r="AF57" s="218"/>
      <c r="AG57" s="218"/>
      <c r="AH57" s="218"/>
      <c r="AI57" s="218"/>
      <c r="AJ57" s="218"/>
      <c r="AK57" s="218"/>
      <c r="AL57" s="218"/>
    </row>
    <row r="58" spans="1:38" x14ac:dyDescent="0.35">
      <c r="A58" s="83"/>
      <c r="B58" s="219"/>
      <c r="C58" s="219"/>
      <c r="D58" s="220"/>
      <c r="E58" s="221"/>
      <c r="F58" s="221"/>
      <c r="G58" s="221"/>
      <c r="H58" s="221"/>
      <c r="I58" s="221"/>
      <c r="J58" s="221"/>
      <c r="K58" s="222"/>
      <c r="L58" s="222"/>
      <c r="M58" s="222"/>
      <c r="N58" s="222"/>
      <c r="O58" s="223"/>
      <c r="P58" s="223"/>
      <c r="Q58" s="223"/>
      <c r="R58" s="223"/>
      <c r="S58" s="224"/>
      <c r="T58" s="224"/>
      <c r="U58" s="224"/>
      <c r="V58" s="224"/>
      <c r="W58" s="224"/>
      <c r="X58" s="224"/>
      <c r="Y58" s="224"/>
      <c r="Z58" s="224"/>
      <c r="AA58" s="224"/>
      <c r="AB58" s="224"/>
      <c r="AC58" s="224"/>
      <c r="AD58" s="224"/>
      <c r="AE58" s="224"/>
      <c r="AF58" s="224"/>
      <c r="AG58" s="224"/>
      <c r="AH58" s="224"/>
      <c r="AI58" s="224"/>
      <c r="AJ58" s="224"/>
      <c r="AK58" s="224"/>
      <c r="AL58" s="224"/>
    </row>
    <row r="59" spans="1:38" x14ac:dyDescent="0.35">
      <c r="A59" s="83"/>
      <c r="B59" s="225"/>
      <c r="C59" s="225"/>
      <c r="D59" s="226"/>
      <c r="E59" s="227"/>
      <c r="F59" s="227"/>
      <c r="G59" s="227"/>
      <c r="H59" s="227"/>
      <c r="I59" s="227"/>
      <c r="J59" s="227"/>
      <c r="K59" s="228"/>
      <c r="L59" s="228"/>
      <c r="M59" s="228"/>
      <c r="N59" s="228"/>
      <c r="O59" s="229"/>
      <c r="P59" s="229"/>
      <c r="Q59" s="229"/>
      <c r="R59" s="229"/>
      <c r="S59" s="230"/>
      <c r="T59" s="230"/>
      <c r="U59" s="230"/>
      <c r="V59" s="230"/>
      <c r="W59" s="230"/>
      <c r="X59" s="230"/>
      <c r="Y59" s="230"/>
      <c r="Z59" s="230"/>
      <c r="AA59" s="230"/>
      <c r="AB59" s="230"/>
      <c r="AC59" s="230"/>
      <c r="AD59" s="230"/>
      <c r="AE59" s="230"/>
      <c r="AF59" s="230"/>
      <c r="AG59" s="230"/>
      <c r="AH59" s="230"/>
      <c r="AI59" s="230"/>
      <c r="AJ59" s="230"/>
      <c r="AK59" s="230"/>
      <c r="AL59" s="230"/>
    </row>
    <row r="60" spans="1:38" x14ac:dyDescent="0.35">
      <c r="A60" s="83"/>
      <c r="D60" s="8"/>
      <c r="E60" s="118"/>
      <c r="F60" s="118"/>
      <c r="G60" s="118"/>
      <c r="H60" s="118"/>
      <c r="I60" s="118"/>
      <c r="J60" s="118"/>
      <c r="K60" s="214"/>
      <c r="L60" s="214"/>
      <c r="M60" s="214"/>
      <c r="N60" s="214"/>
      <c r="O60" s="201"/>
      <c r="P60" s="201"/>
      <c r="Q60" s="201"/>
      <c r="R60" s="201"/>
      <c r="S60" s="202"/>
      <c r="T60" s="202"/>
      <c r="U60" s="202"/>
      <c r="V60" s="202"/>
      <c r="W60" s="202"/>
      <c r="X60" s="202"/>
      <c r="Y60" s="202"/>
      <c r="Z60" s="202"/>
      <c r="AA60" s="202"/>
      <c r="AB60" s="202"/>
      <c r="AC60" s="202"/>
      <c r="AD60" s="202"/>
      <c r="AE60" s="202"/>
      <c r="AF60" s="202"/>
      <c r="AG60" s="202"/>
      <c r="AH60" s="202"/>
      <c r="AI60" s="202"/>
      <c r="AJ60" s="202"/>
      <c r="AK60" s="202"/>
      <c r="AL60" s="202"/>
    </row>
    <row r="61" spans="1:38" x14ac:dyDescent="0.35">
      <c r="A61" s="83"/>
      <c r="B61" s="36" t="s">
        <v>121</v>
      </c>
      <c r="D61" s="36"/>
      <c r="E61" s="97"/>
      <c r="F61" s="97"/>
      <c r="G61" s="97"/>
      <c r="H61" s="97"/>
      <c r="I61" s="97"/>
      <c r="J61" s="97"/>
      <c r="K61" s="200"/>
      <c r="L61" s="200"/>
      <c r="M61" s="200"/>
      <c r="N61" s="200"/>
      <c r="O61" s="201"/>
      <c r="P61" s="201"/>
      <c r="Q61" s="201"/>
      <c r="R61" s="201"/>
      <c r="S61" s="202"/>
      <c r="T61" s="202"/>
      <c r="U61" s="202"/>
      <c r="V61" s="202"/>
      <c r="W61" s="202"/>
      <c r="X61" s="202"/>
      <c r="Y61" s="202"/>
      <c r="Z61" s="202"/>
      <c r="AA61" s="202"/>
      <c r="AB61" s="202"/>
      <c r="AC61" s="202"/>
      <c r="AD61" s="202"/>
      <c r="AE61" s="202"/>
      <c r="AF61" s="202"/>
      <c r="AG61" s="202"/>
      <c r="AH61" s="202"/>
      <c r="AI61" s="202"/>
      <c r="AJ61" s="202"/>
      <c r="AK61" s="202"/>
      <c r="AL61" s="202"/>
    </row>
    <row r="62" spans="1:38" x14ac:dyDescent="0.35">
      <c r="A62" s="83"/>
      <c r="B62" s="8" t="s">
        <v>101</v>
      </c>
      <c r="D62" s="231" t="s">
        <v>88</v>
      </c>
      <c r="E62" s="53" t="s">
        <v>200</v>
      </c>
      <c r="F62" s="53" t="s">
        <v>201</v>
      </c>
      <c r="G62" s="53" t="s">
        <v>148</v>
      </c>
      <c r="H62" s="53" t="s">
        <v>41</v>
      </c>
      <c r="I62" s="53" t="s">
        <v>42</v>
      </c>
      <c r="J62" s="53" t="s">
        <v>43</v>
      </c>
      <c r="K62" s="190" t="s">
        <v>44</v>
      </c>
      <c r="L62" s="190" t="s">
        <v>45</v>
      </c>
      <c r="M62" s="190" t="s">
        <v>46</v>
      </c>
      <c r="N62" s="190" t="s">
        <v>47</v>
      </c>
      <c r="O62" s="190" t="s">
        <v>48</v>
      </c>
      <c r="P62" s="190" t="s">
        <v>49</v>
      </c>
      <c r="Q62" s="190" t="s">
        <v>50</v>
      </c>
      <c r="R62" s="190" t="s">
        <v>51</v>
      </c>
      <c r="S62" s="191" t="s">
        <v>52</v>
      </c>
      <c r="T62" s="190" t="s">
        <v>53</v>
      </c>
      <c r="U62" s="190" t="s">
        <v>54</v>
      </c>
      <c r="V62" s="190" t="s">
        <v>55</v>
      </c>
      <c r="W62" s="190" t="s">
        <v>56</v>
      </c>
      <c r="X62" s="190" t="s">
        <v>57</v>
      </c>
      <c r="Y62" s="190" t="s">
        <v>58</v>
      </c>
      <c r="Z62" s="190" t="s">
        <v>59</v>
      </c>
      <c r="AA62" s="190" t="s">
        <v>60</v>
      </c>
      <c r="AB62" s="190" t="s">
        <v>61</v>
      </c>
      <c r="AC62" s="190" t="s">
        <v>62</v>
      </c>
      <c r="AD62" s="190" t="s">
        <v>63</v>
      </c>
      <c r="AE62" s="190" t="s">
        <v>64</v>
      </c>
      <c r="AF62" s="190" t="s">
        <v>65</v>
      </c>
      <c r="AG62" s="190" t="s">
        <v>66</v>
      </c>
      <c r="AH62" s="190" t="s">
        <v>67</v>
      </c>
      <c r="AI62" s="190" t="s">
        <v>68</v>
      </c>
      <c r="AJ62" s="190" t="s">
        <v>69</v>
      </c>
      <c r="AK62" s="190" t="s">
        <v>70</v>
      </c>
      <c r="AL62" s="190" t="s">
        <v>71</v>
      </c>
    </row>
    <row r="63" spans="1:38" x14ac:dyDescent="0.35">
      <c r="A63" s="83" t="s">
        <v>262</v>
      </c>
      <c r="B63" s="84" t="s">
        <v>123</v>
      </c>
      <c r="C63" s="101"/>
      <c r="D63" s="102" t="s">
        <v>124</v>
      </c>
      <c r="E63" s="87"/>
      <c r="F63" s="87"/>
      <c r="G63" s="87"/>
      <c r="H63" s="87"/>
      <c r="I63" s="87"/>
      <c r="J63" s="87"/>
      <c r="K63" s="164">
        <v>29852.815687656403</v>
      </c>
      <c r="L63" s="164">
        <v>29937.431395053864</v>
      </c>
      <c r="M63" s="164">
        <v>29848.07676076889</v>
      </c>
      <c r="N63" s="164">
        <v>29848.076939582825</v>
      </c>
      <c r="O63" s="192">
        <v>29830.477118492126</v>
      </c>
      <c r="P63" s="192">
        <v>29787.153601646423</v>
      </c>
      <c r="Q63" s="192">
        <v>29757.453441619873</v>
      </c>
      <c r="R63" s="192">
        <v>29597.103893756866</v>
      </c>
      <c r="S63" s="192">
        <v>0</v>
      </c>
      <c r="T63" s="192">
        <v>0</v>
      </c>
      <c r="U63" s="192">
        <v>0</v>
      </c>
      <c r="V63" s="192">
        <v>0</v>
      </c>
      <c r="W63" s="192">
        <v>0</v>
      </c>
      <c r="X63" s="192">
        <v>0</v>
      </c>
      <c r="Y63" s="192">
        <v>0</v>
      </c>
      <c r="Z63" s="192">
        <v>0</v>
      </c>
      <c r="AA63" s="192">
        <v>0</v>
      </c>
      <c r="AB63" s="192">
        <v>0</v>
      </c>
      <c r="AC63" s="192">
        <v>0</v>
      </c>
      <c r="AD63" s="192">
        <v>0</v>
      </c>
      <c r="AE63" s="192">
        <v>0</v>
      </c>
      <c r="AF63" s="192">
        <v>0</v>
      </c>
      <c r="AG63" s="192">
        <v>0</v>
      </c>
      <c r="AH63" s="192">
        <v>0</v>
      </c>
      <c r="AI63" s="192">
        <v>0</v>
      </c>
      <c r="AJ63" s="192">
        <v>0</v>
      </c>
      <c r="AK63" s="192">
        <v>0</v>
      </c>
      <c r="AL63" s="192">
        <v>0</v>
      </c>
    </row>
    <row r="64" spans="1:38" x14ac:dyDescent="0.35">
      <c r="A64" s="83" t="s">
        <v>263</v>
      </c>
      <c r="B64" s="84" t="s">
        <v>126</v>
      </c>
      <c r="C64" s="101"/>
      <c r="D64" s="102" t="s">
        <v>124</v>
      </c>
      <c r="E64" s="87"/>
      <c r="F64" s="87"/>
      <c r="G64" s="87"/>
      <c r="H64" s="87"/>
      <c r="I64" s="87"/>
      <c r="J64" s="87"/>
      <c r="K64" s="164">
        <v>38242.898464202881</v>
      </c>
      <c r="L64" s="164">
        <v>36274.495601654053</v>
      </c>
      <c r="M64" s="164">
        <v>36620.684623718262</v>
      </c>
      <c r="N64" s="164">
        <v>35109.111309051514</v>
      </c>
      <c r="O64" s="192">
        <v>34214.612483978271</v>
      </c>
      <c r="P64" s="192">
        <v>33950.661420822144</v>
      </c>
      <c r="Q64" s="192">
        <v>33613.811731338501</v>
      </c>
      <c r="R64" s="192">
        <v>29653.305053710938</v>
      </c>
      <c r="S64" s="192">
        <v>0</v>
      </c>
      <c r="T64" s="192">
        <v>0</v>
      </c>
      <c r="U64" s="192">
        <v>0</v>
      </c>
      <c r="V64" s="192">
        <v>0</v>
      </c>
      <c r="W64" s="192">
        <v>0</v>
      </c>
      <c r="X64" s="192">
        <v>0</v>
      </c>
      <c r="Y64" s="192">
        <v>0</v>
      </c>
      <c r="Z64" s="192">
        <v>0</v>
      </c>
      <c r="AA64" s="192">
        <v>0</v>
      </c>
      <c r="AB64" s="192">
        <v>0</v>
      </c>
      <c r="AC64" s="192">
        <v>0</v>
      </c>
      <c r="AD64" s="192">
        <v>0</v>
      </c>
      <c r="AE64" s="192">
        <v>0</v>
      </c>
      <c r="AF64" s="192">
        <v>0</v>
      </c>
      <c r="AG64" s="192">
        <v>0</v>
      </c>
      <c r="AH64" s="192">
        <v>0</v>
      </c>
      <c r="AI64" s="192">
        <v>0</v>
      </c>
      <c r="AJ64" s="192">
        <v>0</v>
      </c>
      <c r="AK64" s="192">
        <v>0</v>
      </c>
      <c r="AL64" s="192">
        <v>0</v>
      </c>
    </row>
    <row r="65" spans="1:38" x14ac:dyDescent="0.35">
      <c r="A65" s="83" t="s">
        <v>264</v>
      </c>
      <c r="B65" s="84" t="s">
        <v>128</v>
      </c>
      <c r="C65" s="101"/>
      <c r="D65" s="102" t="s">
        <v>129</v>
      </c>
      <c r="E65" s="87"/>
      <c r="F65" s="87"/>
      <c r="G65" s="87"/>
      <c r="H65" s="87"/>
      <c r="I65" s="87"/>
      <c r="J65" s="87"/>
      <c r="K65" s="164">
        <v>5647.7699279785156</v>
      </c>
      <c r="L65" s="164">
        <v>0</v>
      </c>
      <c r="M65" s="164">
        <v>0</v>
      </c>
      <c r="N65" s="164">
        <v>0</v>
      </c>
      <c r="O65" s="192">
        <v>0</v>
      </c>
      <c r="P65" s="192">
        <v>0</v>
      </c>
      <c r="Q65" s="192">
        <v>0</v>
      </c>
      <c r="R65" s="192">
        <v>0</v>
      </c>
      <c r="S65" s="192">
        <v>0</v>
      </c>
      <c r="T65" s="192">
        <v>0</v>
      </c>
      <c r="U65" s="192">
        <v>0</v>
      </c>
      <c r="V65" s="192">
        <v>0</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row>
    <row r="66" spans="1:38" x14ac:dyDescent="0.35">
      <c r="A66" s="83" t="s">
        <v>265</v>
      </c>
      <c r="B66" s="84" t="s">
        <v>131</v>
      </c>
      <c r="C66" s="101"/>
      <c r="D66" s="102" t="s">
        <v>129</v>
      </c>
      <c r="E66" s="87"/>
      <c r="F66" s="87"/>
      <c r="G66" s="87"/>
      <c r="H66" s="87"/>
      <c r="I66" s="87"/>
      <c r="J66" s="87"/>
      <c r="K66" s="164">
        <v>9527.1266102790833</v>
      </c>
      <c r="L66" s="164">
        <v>9528.1656682491302</v>
      </c>
      <c r="M66" s="164">
        <v>9542.5968766212463</v>
      </c>
      <c r="N66" s="164">
        <v>9688.9866888523102</v>
      </c>
      <c r="O66" s="192">
        <v>9521.9405591487885</v>
      </c>
      <c r="P66" s="192">
        <v>9190.5307769775391</v>
      </c>
      <c r="Q66" s="192">
        <v>8805.7777881622314</v>
      </c>
      <c r="R66" s="192">
        <v>0</v>
      </c>
      <c r="S66" s="192">
        <v>0</v>
      </c>
      <c r="T66" s="192">
        <v>0</v>
      </c>
      <c r="U66" s="192">
        <v>0</v>
      </c>
      <c r="V66" s="192">
        <v>0</v>
      </c>
      <c r="W66" s="192">
        <v>0</v>
      </c>
      <c r="X66" s="192">
        <v>0</v>
      </c>
      <c r="Y66" s="192">
        <v>0</v>
      </c>
      <c r="Z66" s="192">
        <v>0</v>
      </c>
      <c r="AA66" s="192">
        <v>0</v>
      </c>
      <c r="AB66" s="192">
        <v>0</v>
      </c>
      <c r="AC66" s="192">
        <v>0</v>
      </c>
      <c r="AD66" s="192">
        <v>0</v>
      </c>
      <c r="AE66" s="192">
        <v>0</v>
      </c>
      <c r="AF66" s="192">
        <v>0</v>
      </c>
      <c r="AG66" s="192">
        <v>0</v>
      </c>
      <c r="AH66" s="192">
        <v>0</v>
      </c>
      <c r="AI66" s="192">
        <v>0</v>
      </c>
      <c r="AJ66" s="192">
        <v>0</v>
      </c>
      <c r="AK66" s="192">
        <v>0</v>
      </c>
      <c r="AL66" s="192">
        <v>0</v>
      </c>
    </row>
    <row r="67" spans="1:38" x14ac:dyDescent="0.35">
      <c r="A67" s="83" t="s">
        <v>266</v>
      </c>
      <c r="B67" s="84" t="s">
        <v>133</v>
      </c>
      <c r="C67" s="101"/>
      <c r="D67" s="102" t="s">
        <v>134</v>
      </c>
      <c r="E67" s="87"/>
      <c r="F67" s="87"/>
      <c r="G67" s="87"/>
      <c r="H67" s="87"/>
      <c r="I67" s="87"/>
      <c r="J67" s="87"/>
      <c r="K67" s="164">
        <v>15391.99036359787</v>
      </c>
      <c r="L67" s="164">
        <v>15431.230485439301</v>
      </c>
      <c r="M67" s="164">
        <v>15367.910265922546</v>
      </c>
      <c r="N67" s="164">
        <v>15391.640186309814</v>
      </c>
      <c r="O67" s="192">
        <v>15356.800377368927</v>
      </c>
      <c r="P67" s="192">
        <v>14822.490274906158</v>
      </c>
      <c r="Q67" s="192">
        <v>15132.71027803421</v>
      </c>
      <c r="R67" s="192">
        <v>14770.248234272003</v>
      </c>
      <c r="S67" s="192">
        <v>14986.520528793335</v>
      </c>
      <c r="T67" s="192">
        <v>15395.94042301178</v>
      </c>
      <c r="U67" s="192">
        <v>15214.640140533447</v>
      </c>
      <c r="V67" s="192">
        <v>15343.930184841156</v>
      </c>
      <c r="W67" s="192">
        <v>15392.250120639801</v>
      </c>
      <c r="X67" s="192">
        <v>15406.890213489532</v>
      </c>
      <c r="Y67" s="192">
        <v>15391.640186309814</v>
      </c>
      <c r="Z67" s="192">
        <v>15356.800377368927</v>
      </c>
      <c r="AA67" s="192">
        <v>15386.18016242981</v>
      </c>
      <c r="AB67" s="192">
        <v>15429.809987545013</v>
      </c>
      <c r="AC67" s="192">
        <v>15391.480445861816</v>
      </c>
      <c r="AD67" s="192">
        <v>0</v>
      </c>
      <c r="AE67" s="192">
        <v>0</v>
      </c>
      <c r="AF67" s="192">
        <v>0</v>
      </c>
      <c r="AG67" s="192">
        <v>0</v>
      </c>
      <c r="AH67" s="192">
        <v>0</v>
      </c>
      <c r="AI67" s="192">
        <v>0</v>
      </c>
      <c r="AJ67" s="192">
        <v>0</v>
      </c>
      <c r="AK67" s="192">
        <v>0</v>
      </c>
      <c r="AL67" s="192">
        <v>0</v>
      </c>
    </row>
    <row r="68" spans="1:38" x14ac:dyDescent="0.35">
      <c r="A68" s="83" t="s">
        <v>267</v>
      </c>
      <c r="B68" s="84" t="s">
        <v>135</v>
      </c>
      <c r="C68" s="101"/>
      <c r="D68" s="102" t="s">
        <v>134</v>
      </c>
      <c r="E68" s="87"/>
      <c r="F68" s="87"/>
      <c r="G68" s="87"/>
      <c r="H68" s="87"/>
      <c r="I68" s="87"/>
      <c r="J68" s="87"/>
      <c r="K68" s="164">
        <v>57442.639112472534</v>
      </c>
      <c r="L68" s="164">
        <v>57529.100656509399</v>
      </c>
      <c r="M68" s="164">
        <v>57512.711048126221</v>
      </c>
      <c r="N68" s="164">
        <v>57504.689931869507</v>
      </c>
      <c r="O68" s="192">
        <v>57467.541456222534</v>
      </c>
      <c r="P68" s="192">
        <v>55703.139305114746</v>
      </c>
      <c r="Q68" s="192">
        <v>56492.729187011719</v>
      </c>
      <c r="R68" s="192">
        <v>55144.920825958252</v>
      </c>
      <c r="S68" s="192">
        <v>56082.57007598877</v>
      </c>
      <c r="T68" s="192">
        <v>57563.431024551392</v>
      </c>
      <c r="U68" s="192">
        <v>56955.989122390747</v>
      </c>
      <c r="V68" s="192">
        <v>57333.849906921387</v>
      </c>
      <c r="W68" s="192">
        <v>57435.449600219727</v>
      </c>
      <c r="X68" s="192">
        <v>57606.361389160156</v>
      </c>
      <c r="Y68" s="192">
        <v>0</v>
      </c>
      <c r="Z68" s="192">
        <v>0</v>
      </c>
      <c r="AA68" s="192">
        <v>0</v>
      </c>
      <c r="AB68" s="192">
        <v>0</v>
      </c>
      <c r="AC68" s="192">
        <v>0</v>
      </c>
      <c r="AD68" s="192">
        <v>0</v>
      </c>
      <c r="AE68" s="192">
        <v>0</v>
      </c>
      <c r="AF68" s="192">
        <v>0</v>
      </c>
      <c r="AG68" s="192">
        <v>0</v>
      </c>
      <c r="AH68" s="192">
        <v>0</v>
      </c>
      <c r="AI68" s="192">
        <v>0</v>
      </c>
      <c r="AJ68" s="192">
        <v>0</v>
      </c>
      <c r="AK68" s="192">
        <v>0</v>
      </c>
      <c r="AL68" s="192">
        <v>0</v>
      </c>
    </row>
    <row r="69" spans="1:38" x14ac:dyDescent="0.35">
      <c r="A69" s="83" t="s">
        <v>268</v>
      </c>
      <c r="B69" s="84" t="s">
        <v>136</v>
      </c>
      <c r="C69" s="101"/>
      <c r="D69" s="102" t="s">
        <v>134</v>
      </c>
      <c r="E69" s="87"/>
      <c r="F69" s="87"/>
      <c r="G69" s="87"/>
      <c r="H69" s="87"/>
      <c r="I69" s="87"/>
      <c r="J69" s="87"/>
      <c r="K69" s="164">
        <v>7330.8303654193878</v>
      </c>
      <c r="L69" s="164">
        <v>7341.3402736186981</v>
      </c>
      <c r="M69" s="164">
        <v>7326.1101245880127</v>
      </c>
      <c r="N69" s="164">
        <v>7332.3602676391602</v>
      </c>
      <c r="O69" s="192">
        <v>7332.6602876186371</v>
      </c>
      <c r="P69" s="192">
        <v>7054.4003844261169</v>
      </c>
      <c r="Q69" s="192">
        <v>7224.5402634143829</v>
      </c>
      <c r="R69" s="192">
        <v>7041.3425266742706</v>
      </c>
      <c r="S69" s="192">
        <v>7148.1601595878601</v>
      </c>
      <c r="T69" s="192">
        <v>7344.9402451515198</v>
      </c>
      <c r="U69" s="192">
        <v>7248.8203644752502</v>
      </c>
      <c r="V69" s="192">
        <v>7182.7103197574615</v>
      </c>
      <c r="W69" s="192">
        <v>0</v>
      </c>
      <c r="X69" s="192">
        <v>0</v>
      </c>
      <c r="Y69" s="192">
        <v>0</v>
      </c>
      <c r="Z69" s="192">
        <v>0</v>
      </c>
      <c r="AA69" s="192">
        <v>0</v>
      </c>
      <c r="AB69" s="192">
        <v>0</v>
      </c>
      <c r="AC69" s="192">
        <v>0</v>
      </c>
      <c r="AD69" s="192">
        <v>0</v>
      </c>
      <c r="AE69" s="192">
        <v>0</v>
      </c>
      <c r="AF69" s="192">
        <v>0</v>
      </c>
      <c r="AG69" s="192">
        <v>0</v>
      </c>
      <c r="AH69" s="192">
        <v>0</v>
      </c>
      <c r="AI69" s="192">
        <v>0</v>
      </c>
      <c r="AJ69" s="192">
        <v>0</v>
      </c>
      <c r="AK69" s="192">
        <v>0</v>
      </c>
      <c r="AL69" s="192">
        <v>0</v>
      </c>
    </row>
    <row r="70" spans="1:38" x14ac:dyDescent="0.35">
      <c r="A70" s="83" t="s">
        <v>269</v>
      </c>
      <c r="B70" s="84" t="s">
        <v>137</v>
      </c>
      <c r="C70" s="101"/>
      <c r="D70" s="102" t="s">
        <v>134</v>
      </c>
      <c r="E70" s="87"/>
      <c r="F70" s="87"/>
      <c r="G70" s="87"/>
      <c r="H70" s="87"/>
      <c r="I70" s="87"/>
      <c r="J70" s="87"/>
      <c r="K70" s="164">
        <v>15392.710745334625</v>
      </c>
      <c r="L70" s="164">
        <v>15431.950926780701</v>
      </c>
      <c r="M70" s="164">
        <v>15368.640542030334</v>
      </c>
      <c r="N70" s="164">
        <v>15392.360389232635</v>
      </c>
      <c r="O70" s="192">
        <v>15357.520461082458</v>
      </c>
      <c r="P70" s="192">
        <v>14823.190748691559</v>
      </c>
      <c r="Q70" s="192">
        <v>15133.420646190643</v>
      </c>
      <c r="R70" s="192">
        <v>14770.948946475983</v>
      </c>
      <c r="S70" s="192">
        <v>14987.220525741577</v>
      </c>
      <c r="T70" s="192">
        <v>15396.660506725311</v>
      </c>
      <c r="U70" s="192">
        <v>15215.340316295624</v>
      </c>
      <c r="V70" s="192">
        <v>15344.640672206879</v>
      </c>
      <c r="W70" s="192">
        <v>15392.970502376556</v>
      </c>
      <c r="X70" s="192">
        <v>15407.620668411255</v>
      </c>
      <c r="Y70" s="192">
        <v>15392.360389232635</v>
      </c>
      <c r="Z70" s="192">
        <v>15357.520461082458</v>
      </c>
      <c r="AA70" s="192">
        <v>15386.90048456192</v>
      </c>
      <c r="AB70" s="192">
        <v>15430.530488491058</v>
      </c>
      <c r="AC70" s="192">
        <v>15392.201066017151</v>
      </c>
      <c r="AD70" s="192">
        <v>0</v>
      </c>
      <c r="AE70" s="192">
        <v>0</v>
      </c>
      <c r="AF70" s="192">
        <v>0</v>
      </c>
      <c r="AG70" s="192">
        <v>0</v>
      </c>
      <c r="AH70" s="192">
        <v>0</v>
      </c>
      <c r="AI70" s="192">
        <v>0</v>
      </c>
      <c r="AJ70" s="192">
        <v>0</v>
      </c>
      <c r="AK70" s="192">
        <v>0</v>
      </c>
      <c r="AL70" s="192">
        <v>0</v>
      </c>
    </row>
    <row r="71" spans="1:38" x14ac:dyDescent="0.35">
      <c r="A71" s="83" t="s">
        <v>270</v>
      </c>
      <c r="B71" s="84" t="s">
        <v>138</v>
      </c>
      <c r="C71" s="101"/>
      <c r="D71" s="102" t="s">
        <v>134</v>
      </c>
      <c r="E71" s="87"/>
      <c r="F71" s="87"/>
      <c r="G71" s="87"/>
      <c r="H71" s="87"/>
      <c r="I71" s="87"/>
      <c r="J71" s="87"/>
      <c r="K71" s="164">
        <v>1316.9755861163139</v>
      </c>
      <c r="L71" s="164">
        <v>1322.5010707974434</v>
      </c>
      <c r="M71" s="164">
        <v>1317.4156844615936</v>
      </c>
      <c r="N71" s="164">
        <v>1327.3936212062836</v>
      </c>
      <c r="O71" s="192">
        <v>1317.463330924511</v>
      </c>
      <c r="P71" s="192">
        <v>1257.9963393509388</v>
      </c>
      <c r="Q71" s="192">
        <v>1296.0515692830086</v>
      </c>
      <c r="R71" s="192">
        <v>1269.2224681377411</v>
      </c>
      <c r="S71" s="192">
        <v>496.65576219558716</v>
      </c>
      <c r="T71" s="192">
        <v>0</v>
      </c>
      <c r="U71" s="192">
        <v>0</v>
      </c>
      <c r="V71" s="192">
        <v>0</v>
      </c>
      <c r="W71" s="192">
        <v>0</v>
      </c>
      <c r="X71" s="192">
        <v>0</v>
      </c>
      <c r="Y71" s="192">
        <v>0</v>
      </c>
      <c r="Z71" s="192">
        <v>0</v>
      </c>
      <c r="AA71" s="192">
        <v>0</v>
      </c>
      <c r="AB71" s="192">
        <v>0</v>
      </c>
      <c r="AC71" s="192">
        <v>0</v>
      </c>
      <c r="AD71" s="192">
        <v>0</v>
      </c>
      <c r="AE71" s="192">
        <v>0</v>
      </c>
      <c r="AF71" s="192">
        <v>0</v>
      </c>
      <c r="AG71" s="192">
        <v>0</v>
      </c>
      <c r="AH71" s="192">
        <v>0</v>
      </c>
      <c r="AI71" s="192">
        <v>0</v>
      </c>
      <c r="AJ71" s="192">
        <v>0</v>
      </c>
      <c r="AK71" s="192">
        <v>0</v>
      </c>
      <c r="AL71" s="192">
        <v>0</v>
      </c>
    </row>
    <row r="72" spans="1:38" x14ac:dyDescent="0.35">
      <c r="A72" s="83" t="s">
        <v>271</v>
      </c>
      <c r="B72" s="84" t="s">
        <v>139</v>
      </c>
      <c r="C72" s="101"/>
      <c r="D72" s="102" t="s">
        <v>140</v>
      </c>
      <c r="E72" s="87"/>
      <c r="F72" s="87"/>
      <c r="G72" s="87"/>
      <c r="H72" s="87"/>
      <c r="I72" s="87"/>
      <c r="J72" s="87"/>
      <c r="K72" s="164">
        <v>0</v>
      </c>
      <c r="L72" s="164">
        <v>0</v>
      </c>
      <c r="M72" s="164">
        <v>0</v>
      </c>
      <c r="N72" s="164">
        <v>0</v>
      </c>
      <c r="O72" s="192">
        <v>72375.104427337646</v>
      </c>
      <c r="P72" s="192">
        <v>71515.856742858887</v>
      </c>
      <c r="Q72" s="192">
        <v>71970.266819000244</v>
      </c>
      <c r="R72" s="192">
        <v>71244.276523590088</v>
      </c>
      <c r="S72" s="192">
        <v>71284.520626068115</v>
      </c>
      <c r="T72" s="192">
        <v>72507.297039031982</v>
      </c>
      <c r="U72" s="192">
        <v>71813.288688659668</v>
      </c>
      <c r="V72" s="192">
        <v>72309.009075164795</v>
      </c>
      <c r="W72" s="192">
        <v>72375.104427337646</v>
      </c>
      <c r="X72" s="192">
        <v>72573.392391204834</v>
      </c>
      <c r="Y72" s="192">
        <v>159344.35081481934</v>
      </c>
      <c r="Z72" s="192">
        <v>159344.35081481934</v>
      </c>
      <c r="AA72" s="192">
        <v>159344.35081481934</v>
      </c>
      <c r="AB72" s="192">
        <v>159780.91049194336</v>
      </c>
      <c r="AC72" s="192">
        <v>159344.35081481934</v>
      </c>
      <c r="AD72" s="192">
        <v>0</v>
      </c>
      <c r="AE72" s="192">
        <v>0</v>
      </c>
      <c r="AF72" s="192">
        <v>0</v>
      </c>
      <c r="AG72" s="192">
        <v>0</v>
      </c>
      <c r="AH72" s="192">
        <v>0</v>
      </c>
      <c r="AI72" s="192">
        <v>0</v>
      </c>
      <c r="AJ72" s="192">
        <v>0</v>
      </c>
      <c r="AK72" s="192">
        <v>0</v>
      </c>
      <c r="AL72" s="192">
        <v>0</v>
      </c>
    </row>
    <row r="73" spans="1:38" x14ac:dyDescent="0.35">
      <c r="A73" s="83" t="s">
        <v>272</v>
      </c>
      <c r="B73" s="84" t="s">
        <v>141</v>
      </c>
      <c r="C73" s="101"/>
      <c r="D73" s="102" t="s">
        <v>140</v>
      </c>
      <c r="E73" s="87"/>
      <c r="F73" s="87"/>
      <c r="G73" s="87"/>
      <c r="H73" s="87"/>
      <c r="I73" s="87"/>
      <c r="J73" s="87"/>
      <c r="K73" s="164">
        <v>0</v>
      </c>
      <c r="L73" s="164">
        <v>0</v>
      </c>
      <c r="M73" s="164">
        <v>0</v>
      </c>
      <c r="N73" s="164">
        <v>0</v>
      </c>
      <c r="O73" s="192">
        <v>194910.00747680664</v>
      </c>
      <c r="P73" s="192">
        <v>192596.00734710693</v>
      </c>
      <c r="Q73" s="192">
        <v>193819.75650787354</v>
      </c>
      <c r="R73" s="192">
        <v>191864.62593078613</v>
      </c>
      <c r="S73" s="192">
        <v>191973.00624847412</v>
      </c>
      <c r="T73" s="192">
        <v>195266.00742340088</v>
      </c>
      <c r="U73" s="192">
        <v>193397.00698852539</v>
      </c>
      <c r="V73" s="192">
        <v>194732.00702667236</v>
      </c>
      <c r="W73" s="192">
        <v>194910.00747680664</v>
      </c>
      <c r="X73" s="192">
        <v>195444.00787353516</v>
      </c>
      <c r="Y73" s="192">
        <v>194910.00747680664</v>
      </c>
      <c r="Z73" s="192">
        <v>194910.00747680664</v>
      </c>
      <c r="AA73" s="192">
        <v>194910.00747680664</v>
      </c>
      <c r="AB73" s="192">
        <v>195444.00787353516</v>
      </c>
      <c r="AC73" s="192">
        <v>194910.00747680664</v>
      </c>
      <c r="AD73" s="192">
        <v>0</v>
      </c>
      <c r="AE73" s="192">
        <v>0</v>
      </c>
      <c r="AF73" s="192">
        <v>0</v>
      </c>
      <c r="AG73" s="192">
        <v>0</v>
      </c>
      <c r="AH73" s="192">
        <v>0</v>
      </c>
      <c r="AI73" s="192">
        <v>0</v>
      </c>
      <c r="AJ73" s="192">
        <v>0</v>
      </c>
      <c r="AK73" s="192">
        <v>0</v>
      </c>
      <c r="AL73" s="192">
        <v>0</v>
      </c>
    </row>
    <row r="74" spans="1:38" ht="16" thickBot="1" x14ac:dyDescent="0.4">
      <c r="A74" s="83" t="s">
        <v>273</v>
      </c>
      <c r="B74" s="84" t="s">
        <v>142</v>
      </c>
      <c r="C74" s="101"/>
      <c r="D74" s="102" t="s">
        <v>134</v>
      </c>
      <c r="E74" s="87"/>
      <c r="F74" s="87"/>
      <c r="G74" s="87"/>
      <c r="H74" s="87"/>
      <c r="I74" s="87"/>
      <c r="J74" s="87"/>
      <c r="K74" s="164">
        <v>0</v>
      </c>
      <c r="L74" s="164">
        <v>0</v>
      </c>
      <c r="M74" s="164">
        <v>0</v>
      </c>
      <c r="N74" s="164">
        <v>0</v>
      </c>
      <c r="O74" s="192">
        <v>110743.19505691528</v>
      </c>
      <c r="P74" s="192">
        <v>106046.28753662109</v>
      </c>
      <c r="Q74" s="192">
        <v>109015.62595367432</v>
      </c>
      <c r="R74" s="192">
        <v>106518.91374588013</v>
      </c>
      <c r="S74" s="192">
        <v>107974.39670562744</v>
      </c>
      <c r="T74" s="192">
        <v>111616.83368682861</v>
      </c>
      <c r="U74" s="192">
        <v>109570.27626037598</v>
      </c>
      <c r="V74" s="192">
        <v>110404.53624725342</v>
      </c>
      <c r="W74" s="192">
        <v>110880.23471832275</v>
      </c>
      <c r="X74" s="192">
        <v>110995.37229537964</v>
      </c>
      <c r="Y74" s="192">
        <v>111517.76218414307</v>
      </c>
      <c r="Z74" s="192">
        <v>110743.19505691528</v>
      </c>
      <c r="AA74" s="192">
        <v>110765.34843444824</v>
      </c>
      <c r="AB74" s="192">
        <v>110941.37048721313</v>
      </c>
      <c r="AC74" s="192">
        <v>110899.91188049316</v>
      </c>
      <c r="AD74" s="192">
        <v>110739.47429656982</v>
      </c>
      <c r="AE74" s="192">
        <v>111517.76218414307</v>
      </c>
      <c r="AF74" s="192">
        <v>110864.5339012146</v>
      </c>
      <c r="AG74" s="192">
        <v>110705.14297485352</v>
      </c>
      <c r="AH74" s="192">
        <v>110880.23471832275</v>
      </c>
      <c r="AI74" s="192">
        <v>0</v>
      </c>
      <c r="AJ74" s="192">
        <v>0</v>
      </c>
      <c r="AK74" s="192">
        <v>0</v>
      </c>
      <c r="AL74" s="192">
        <v>0</v>
      </c>
    </row>
    <row r="75" spans="1:38" ht="16" thickBot="1" x14ac:dyDescent="0.4">
      <c r="A75" s="83" t="s">
        <v>274</v>
      </c>
      <c r="B75" s="232" t="s">
        <v>275</v>
      </c>
      <c r="C75" s="233"/>
      <c r="D75" s="234"/>
      <c r="E75" s="154">
        <f t="shared" ref="E75:AL75" si="3">SUM(E57:E57,E63:E74, E77)</f>
        <v>0</v>
      </c>
      <c r="F75" s="154">
        <f t="shared" si="3"/>
        <v>0</v>
      </c>
      <c r="G75" s="154">
        <f t="shared" si="3"/>
        <v>0</v>
      </c>
      <c r="H75" s="154">
        <f t="shared" si="3"/>
        <v>0</v>
      </c>
      <c r="I75" s="154">
        <f t="shared" si="3"/>
        <v>0</v>
      </c>
      <c r="J75" s="154">
        <f t="shared" si="3"/>
        <v>0</v>
      </c>
      <c r="K75" s="65">
        <f t="shared" si="3"/>
        <v>180145.75686305761</v>
      </c>
      <c r="L75" s="65">
        <f t="shared" si="3"/>
        <v>172796.21607810259</v>
      </c>
      <c r="M75" s="65">
        <f t="shared" si="3"/>
        <v>172904.14592623711</v>
      </c>
      <c r="N75" s="65">
        <f t="shared" si="3"/>
        <v>171594.61933374405</v>
      </c>
      <c r="O75" s="65">
        <f t="shared" si="3"/>
        <v>548427.32303589582</v>
      </c>
      <c r="P75" s="65">
        <f t="shared" si="3"/>
        <v>536747.71447852254</v>
      </c>
      <c r="Q75" s="65">
        <f t="shared" si="3"/>
        <v>542262.14418560266</v>
      </c>
      <c r="R75" s="65">
        <f t="shared" si="3"/>
        <v>521874.9081492424</v>
      </c>
      <c r="S75" s="65">
        <f t="shared" si="3"/>
        <v>464933.05063247681</v>
      </c>
      <c r="T75" s="65">
        <f t="shared" si="3"/>
        <v>475091.11034870148</v>
      </c>
      <c r="U75" s="65">
        <f t="shared" si="3"/>
        <v>469415.3618812561</v>
      </c>
      <c r="V75" s="65">
        <f t="shared" si="3"/>
        <v>472650.68343281746</v>
      </c>
      <c r="W75" s="65">
        <f t="shared" si="3"/>
        <v>466386.01684570313</v>
      </c>
      <c r="X75" s="65">
        <f t="shared" si="3"/>
        <v>467433.64483118057</v>
      </c>
      <c r="Y75" s="65">
        <f t="shared" si="3"/>
        <v>496556.12105131149</v>
      </c>
      <c r="Z75" s="65">
        <f t="shared" si="3"/>
        <v>495711.87418699265</v>
      </c>
      <c r="AA75" s="65">
        <f t="shared" si="3"/>
        <v>495792.78737306595</v>
      </c>
      <c r="AB75" s="65">
        <f t="shared" si="3"/>
        <v>497026.62932872772</v>
      </c>
      <c r="AC75" s="65">
        <f t="shared" si="3"/>
        <v>495937.95168399811</v>
      </c>
      <c r="AD75" s="65">
        <f t="shared" si="3"/>
        <v>110739.47429656982</v>
      </c>
      <c r="AE75" s="65">
        <f t="shared" si="3"/>
        <v>111517.76218414307</v>
      </c>
      <c r="AF75" s="65">
        <f t="shared" si="3"/>
        <v>110864.5339012146</v>
      </c>
      <c r="AG75" s="65">
        <f t="shared" si="3"/>
        <v>110705.14297485352</v>
      </c>
      <c r="AH75" s="65">
        <f t="shared" si="3"/>
        <v>110880.23471832275</v>
      </c>
      <c r="AI75" s="65">
        <f t="shared" si="3"/>
        <v>0</v>
      </c>
      <c r="AJ75" s="65">
        <f t="shared" si="3"/>
        <v>0</v>
      </c>
      <c r="AK75" s="65">
        <f t="shared" si="3"/>
        <v>0</v>
      </c>
      <c r="AL75" s="65">
        <f t="shared" si="3"/>
        <v>0</v>
      </c>
    </row>
    <row r="76" spans="1:38" ht="16" thickBot="1" x14ac:dyDescent="0.4">
      <c r="A76" s="83"/>
      <c r="B76" s="236"/>
      <c r="C76" s="78"/>
      <c r="D76" s="36"/>
      <c r="E76" s="79"/>
      <c r="F76" s="79"/>
      <c r="G76" s="79"/>
      <c r="H76" s="79"/>
      <c r="I76" s="79"/>
      <c r="J76" s="79"/>
      <c r="K76" s="188"/>
      <c r="L76" s="188"/>
      <c r="M76" s="188"/>
      <c r="N76" s="188"/>
      <c r="O76" s="188"/>
      <c r="P76" s="188"/>
      <c r="Q76" s="188"/>
      <c r="R76" s="188"/>
      <c r="S76" s="237"/>
      <c r="T76" s="237"/>
      <c r="U76" s="237"/>
      <c r="V76" s="237"/>
      <c r="W76" s="237"/>
      <c r="X76" s="237"/>
      <c r="Y76" s="237"/>
      <c r="Z76" s="237"/>
      <c r="AA76" s="237"/>
      <c r="AB76" s="237"/>
      <c r="AC76" s="237"/>
      <c r="AD76" s="237"/>
      <c r="AE76" s="237"/>
      <c r="AF76" s="237"/>
      <c r="AG76" s="237"/>
      <c r="AH76" s="237"/>
      <c r="AI76" s="237"/>
      <c r="AJ76" s="237"/>
      <c r="AK76" s="237"/>
      <c r="AL76" s="237"/>
    </row>
    <row r="77" spans="1:38" ht="16" thickBot="1" x14ac:dyDescent="0.4">
      <c r="A77" s="83" t="s">
        <v>273</v>
      </c>
      <c r="B77" s="232" t="s">
        <v>276</v>
      </c>
      <c r="C77" s="238"/>
      <c r="D77" s="239"/>
      <c r="E77" s="154">
        <v>0</v>
      </c>
      <c r="F77" s="154">
        <v>0</v>
      </c>
      <c r="G77" s="154">
        <v>0</v>
      </c>
      <c r="H77" s="154">
        <v>0</v>
      </c>
      <c r="I77" s="154">
        <v>0</v>
      </c>
      <c r="J77" s="154">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row>
    <row r="78" spans="1:38" x14ac:dyDescent="0.35">
      <c r="A78" s="83"/>
      <c r="B78" s="236"/>
      <c r="C78" s="78"/>
      <c r="D78" s="36"/>
      <c r="E78" s="79"/>
      <c r="F78" s="79"/>
      <c r="G78" s="79"/>
      <c r="H78" s="79"/>
      <c r="I78" s="79"/>
      <c r="J78" s="79"/>
      <c r="K78" s="188"/>
      <c r="L78" s="188"/>
      <c r="M78" s="188"/>
      <c r="N78" s="188"/>
      <c r="O78" s="188"/>
      <c r="P78" s="188"/>
      <c r="Q78" s="188"/>
      <c r="R78" s="188"/>
      <c r="S78" s="237"/>
      <c r="T78" s="237"/>
      <c r="U78" s="237"/>
      <c r="V78" s="237"/>
      <c r="W78" s="237"/>
      <c r="X78" s="237"/>
      <c r="Y78" s="237"/>
      <c r="Z78" s="237"/>
      <c r="AA78" s="237"/>
      <c r="AB78" s="237"/>
      <c r="AC78" s="237"/>
      <c r="AD78" s="237"/>
      <c r="AE78" s="237"/>
      <c r="AF78" s="237"/>
      <c r="AG78" s="237"/>
      <c r="AH78" s="237"/>
      <c r="AI78" s="237"/>
      <c r="AJ78" s="237"/>
      <c r="AK78" s="237"/>
      <c r="AL78" s="237"/>
    </row>
    <row r="79" spans="1:38" x14ac:dyDescent="0.35">
      <c r="A79" s="83"/>
      <c r="B79" s="241"/>
      <c r="C79" s="242"/>
      <c r="D79" s="243"/>
      <c r="E79" s="244"/>
      <c r="F79" s="244"/>
      <c r="G79" s="244"/>
      <c r="H79" s="244"/>
      <c r="I79" s="244"/>
      <c r="J79" s="244"/>
      <c r="K79" s="245"/>
      <c r="L79" s="245"/>
      <c r="M79" s="245"/>
      <c r="N79" s="245"/>
      <c r="O79" s="245"/>
      <c r="P79" s="245"/>
      <c r="Q79" s="245"/>
      <c r="R79" s="245"/>
      <c r="S79" s="246"/>
      <c r="T79" s="246"/>
      <c r="U79" s="246"/>
      <c r="V79" s="246"/>
      <c r="W79" s="246"/>
      <c r="X79" s="246"/>
      <c r="Y79" s="246"/>
      <c r="Z79" s="246"/>
      <c r="AA79" s="246"/>
      <c r="AB79" s="246"/>
      <c r="AC79" s="246"/>
      <c r="AD79" s="246"/>
      <c r="AE79" s="246"/>
      <c r="AF79" s="246"/>
      <c r="AG79" s="246"/>
      <c r="AH79" s="246"/>
      <c r="AI79" s="246"/>
      <c r="AJ79" s="246"/>
      <c r="AK79" s="246"/>
      <c r="AL79" s="246"/>
    </row>
    <row r="80" spans="1:38" ht="15" customHeight="1" x14ac:dyDescent="0.35">
      <c r="A80" s="83">
        <v>14</v>
      </c>
      <c r="B80" s="247" t="s">
        <v>277</v>
      </c>
      <c r="C80" s="248"/>
      <c r="D80" s="249"/>
      <c r="E80" s="154">
        <f t="shared" ref="E80:AL80" si="4">E75+E53</f>
        <v>0</v>
      </c>
      <c r="F80" s="154">
        <f t="shared" si="4"/>
        <v>0</v>
      </c>
      <c r="G80" s="154">
        <f t="shared" si="4"/>
        <v>0</v>
      </c>
      <c r="H80" s="154">
        <f t="shared" si="4"/>
        <v>0</v>
      </c>
      <c r="I80" s="154">
        <f t="shared" si="4"/>
        <v>0</v>
      </c>
      <c r="J80" s="154">
        <f t="shared" ref="J80" si="5">SUM(J66:J70,J74:J79)</f>
        <v>0</v>
      </c>
      <c r="K80" s="251">
        <f t="shared" si="4"/>
        <v>458032.46671147645</v>
      </c>
      <c r="L80" s="251">
        <f t="shared" si="4"/>
        <v>461100.47719068825</v>
      </c>
      <c r="M80" s="251">
        <f t="shared" si="4"/>
        <v>493252.80943140388</v>
      </c>
      <c r="N80" s="251">
        <f t="shared" si="4"/>
        <v>521752.74743139744</v>
      </c>
      <c r="O80" s="251">
        <f t="shared" si="4"/>
        <v>804694.04839351773</v>
      </c>
      <c r="P80" s="251">
        <f t="shared" si="4"/>
        <v>704901.75619348884</v>
      </c>
      <c r="Q80" s="251">
        <f t="shared" si="4"/>
        <v>704677.09058802575</v>
      </c>
      <c r="R80" s="251">
        <f t="shared" si="4"/>
        <v>685104.45189476013</v>
      </c>
      <c r="S80" s="252">
        <f t="shared" si="4"/>
        <v>622163.37213292718</v>
      </c>
      <c r="T80" s="251">
        <f t="shared" si="4"/>
        <v>639171.41029238701</v>
      </c>
      <c r="U80" s="251">
        <f t="shared" si="4"/>
        <v>632697.1852183342</v>
      </c>
      <c r="V80" s="251">
        <f t="shared" si="4"/>
        <v>635322.08806276321</v>
      </c>
      <c r="W80" s="251">
        <f t="shared" si="4"/>
        <v>623060.33365428448</v>
      </c>
      <c r="X80" s="251">
        <f t="shared" si="4"/>
        <v>592451.25305652618</v>
      </c>
      <c r="Y80" s="251">
        <f t="shared" si="4"/>
        <v>606619.1019564867</v>
      </c>
      <c r="Z80" s="251">
        <f t="shared" si="4"/>
        <v>606051.81362852454</v>
      </c>
      <c r="AA80" s="251">
        <f t="shared" si="4"/>
        <v>607180.68607151508</v>
      </c>
      <c r="AB80" s="251">
        <f t="shared" si="4"/>
        <v>608812.75436282158</v>
      </c>
      <c r="AC80" s="251">
        <f t="shared" si="4"/>
        <v>608021.71175181866</v>
      </c>
      <c r="AD80" s="251">
        <f t="shared" si="4"/>
        <v>223001.2164413929</v>
      </c>
      <c r="AE80" s="251">
        <f t="shared" si="4"/>
        <v>224500.49075484276</v>
      </c>
      <c r="AF80" s="251">
        <f t="shared" si="4"/>
        <v>224839.02524411678</v>
      </c>
      <c r="AG80" s="251">
        <f t="shared" si="4"/>
        <v>209759.33822989464</v>
      </c>
      <c r="AH80" s="251">
        <f t="shared" si="4"/>
        <v>187023.98101985455</v>
      </c>
      <c r="AI80" s="251">
        <f t="shared" si="4"/>
        <v>59978.017091751099</v>
      </c>
      <c r="AJ80" s="251">
        <f t="shared" si="4"/>
        <v>43282.622814178467</v>
      </c>
      <c r="AK80" s="251">
        <f t="shared" si="4"/>
        <v>43178.862810134888</v>
      </c>
      <c r="AL80" s="251">
        <f t="shared" si="4"/>
        <v>43158.142328262329</v>
      </c>
    </row>
    <row r="81" spans="1:38" ht="15" customHeight="1" x14ac:dyDescent="0.35">
      <c r="A81" s="83"/>
      <c r="B81" s="12"/>
      <c r="C81" s="141"/>
      <c r="D81" s="8"/>
      <c r="E81" s="79"/>
      <c r="F81" s="79"/>
      <c r="G81" s="79"/>
      <c r="H81" s="79"/>
      <c r="I81" s="79"/>
      <c r="J81" s="79"/>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row>
    <row r="82" spans="1:38" x14ac:dyDescent="0.35">
      <c r="A82" s="83"/>
      <c r="B82" s="8"/>
      <c r="D82" s="8"/>
      <c r="E82" s="79"/>
      <c r="F82" s="79"/>
      <c r="G82" s="79"/>
      <c r="H82" s="79"/>
      <c r="I82" s="79"/>
      <c r="J82" s="79"/>
      <c r="K82" s="188"/>
      <c r="L82" s="188"/>
      <c r="M82" s="188"/>
      <c r="N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row>
    <row r="83" spans="1:38" ht="15" customHeight="1" x14ac:dyDescent="0.35">
      <c r="A83" s="83"/>
      <c r="B83" s="12"/>
      <c r="C83" s="141"/>
      <c r="D83" s="8"/>
      <c r="E83" s="79"/>
      <c r="F83" s="79"/>
      <c r="G83" s="79"/>
      <c r="H83" s="79"/>
      <c r="I83" s="79"/>
      <c r="J83" s="79"/>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row>
    <row r="84" spans="1:38" ht="15" customHeight="1" x14ac:dyDescent="0.35">
      <c r="A84" s="83"/>
      <c r="B84" s="12"/>
      <c r="C84" s="141"/>
      <c r="D84" s="8"/>
      <c r="E84" s="79"/>
      <c r="F84" s="79"/>
      <c r="G84" s="79"/>
      <c r="H84" s="79"/>
      <c r="I84" s="79"/>
      <c r="J84" s="79"/>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row>
    <row r="85" spans="1:38" ht="15" customHeight="1" x14ac:dyDescent="0.35">
      <c r="A85" s="83"/>
      <c r="B85" s="12"/>
      <c r="C85" s="141"/>
      <c r="D85" s="8"/>
      <c r="E85" s="79"/>
      <c r="F85" s="79"/>
      <c r="G85" s="79"/>
      <c r="H85" s="79"/>
      <c r="I85" s="79"/>
      <c r="J85" s="79"/>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1:38" ht="15" customHeight="1" x14ac:dyDescent="0.35">
      <c r="A86" s="83"/>
      <c r="B86" s="12"/>
      <c r="C86" s="141"/>
      <c r="D86" s="8"/>
      <c r="E86" s="79"/>
      <c r="F86" s="79"/>
      <c r="G86" s="79"/>
      <c r="H86" s="79"/>
      <c r="I86" s="79"/>
      <c r="J86" s="79"/>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row r="87" spans="1:38" ht="15" customHeight="1" x14ac:dyDescent="0.45">
      <c r="A87" s="83"/>
      <c r="B87" s="51" t="s">
        <v>145</v>
      </c>
      <c r="D87" s="8"/>
      <c r="E87" s="142"/>
      <c r="F87" s="142"/>
      <c r="G87" s="142"/>
      <c r="H87" s="142"/>
      <c r="I87" s="142"/>
      <c r="J87" s="142"/>
      <c r="K87" s="253"/>
      <c r="L87" s="253"/>
      <c r="M87" s="253"/>
      <c r="N87" s="253"/>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row>
    <row r="88" spans="1:38" ht="15" customHeight="1" x14ac:dyDescent="0.35">
      <c r="A88" s="83"/>
      <c r="B88" s="36" t="s">
        <v>146</v>
      </c>
      <c r="C88" s="78"/>
      <c r="D88" s="8"/>
      <c r="E88" s="142"/>
      <c r="F88" s="142"/>
      <c r="G88" s="142"/>
      <c r="H88" s="142"/>
      <c r="I88" s="142"/>
      <c r="J88" s="142"/>
      <c r="K88" s="253"/>
      <c r="L88" s="253"/>
      <c r="M88" s="253"/>
      <c r="N88" s="253"/>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row>
    <row r="89" spans="1:38" x14ac:dyDescent="0.35">
      <c r="A89" s="83"/>
      <c r="B89" s="8" t="s">
        <v>147</v>
      </c>
      <c r="C89" s="78"/>
      <c r="D89" s="81" t="s">
        <v>88</v>
      </c>
      <c r="E89" s="53" t="s">
        <v>200</v>
      </c>
      <c r="F89" s="53" t="s">
        <v>201</v>
      </c>
      <c r="G89" s="53" t="s">
        <v>148</v>
      </c>
      <c r="H89" s="53" t="s">
        <v>41</v>
      </c>
      <c r="I89" s="53" t="s">
        <v>42</v>
      </c>
      <c r="J89" s="53" t="s">
        <v>43</v>
      </c>
      <c r="K89" s="190" t="s">
        <v>44</v>
      </c>
      <c r="L89" s="190" t="s">
        <v>45</v>
      </c>
      <c r="M89" s="190" t="s">
        <v>46</v>
      </c>
      <c r="N89" s="190" t="s">
        <v>47</v>
      </c>
      <c r="O89" s="190" t="s">
        <v>48</v>
      </c>
      <c r="P89" s="190" t="s">
        <v>49</v>
      </c>
      <c r="Q89" s="190" t="s">
        <v>50</v>
      </c>
      <c r="R89" s="190" t="s">
        <v>51</v>
      </c>
      <c r="S89" s="191" t="s">
        <v>52</v>
      </c>
      <c r="T89" s="190" t="s">
        <v>53</v>
      </c>
      <c r="U89" s="190" t="s">
        <v>54</v>
      </c>
      <c r="V89" s="190" t="s">
        <v>55</v>
      </c>
      <c r="W89" s="190" t="s">
        <v>56</v>
      </c>
      <c r="X89" s="190" t="s">
        <v>57</v>
      </c>
      <c r="Y89" s="190" t="s">
        <v>58</v>
      </c>
      <c r="Z89" s="190" t="s">
        <v>59</v>
      </c>
      <c r="AA89" s="190" t="s">
        <v>60</v>
      </c>
      <c r="AB89" s="190" t="s">
        <v>61</v>
      </c>
      <c r="AC89" s="190" t="s">
        <v>62</v>
      </c>
      <c r="AD89" s="190" t="s">
        <v>63</v>
      </c>
      <c r="AE89" s="190" t="s">
        <v>64</v>
      </c>
      <c r="AF89" s="190" t="s">
        <v>65</v>
      </c>
      <c r="AG89" s="190" t="s">
        <v>66</v>
      </c>
      <c r="AH89" s="190" t="s">
        <v>67</v>
      </c>
      <c r="AI89" s="190" t="s">
        <v>68</v>
      </c>
      <c r="AJ89" s="190" t="s">
        <v>69</v>
      </c>
      <c r="AK89" s="190" t="s">
        <v>70</v>
      </c>
      <c r="AL89" s="190" t="s">
        <v>71</v>
      </c>
    </row>
    <row r="90" spans="1:38" x14ac:dyDescent="0.35">
      <c r="A90" s="83" t="s">
        <v>171</v>
      </c>
      <c r="B90" s="84" t="s">
        <v>150</v>
      </c>
      <c r="C90" s="143"/>
      <c r="D90" s="102" t="s">
        <v>116</v>
      </c>
      <c r="E90" s="103"/>
      <c r="F90" s="103"/>
      <c r="G90" s="103"/>
      <c r="H90" s="103"/>
      <c r="I90" s="103"/>
      <c r="J90" s="103"/>
      <c r="K90" s="164">
        <v>0</v>
      </c>
      <c r="L90" s="216">
        <v>0</v>
      </c>
      <c r="M90" s="216">
        <v>0</v>
      </c>
      <c r="N90" s="254">
        <v>0</v>
      </c>
      <c r="O90" s="218">
        <v>0</v>
      </c>
      <c r="P90" s="218">
        <v>0</v>
      </c>
      <c r="Q90" s="218">
        <v>0</v>
      </c>
      <c r="R90" s="218">
        <v>0</v>
      </c>
      <c r="S90" s="217">
        <v>0</v>
      </c>
      <c r="T90" s="218">
        <v>0</v>
      </c>
      <c r="U90" s="218">
        <v>0</v>
      </c>
      <c r="V90" s="218">
        <v>0</v>
      </c>
      <c r="W90" s="218">
        <v>0</v>
      </c>
      <c r="X90" s="218">
        <v>0</v>
      </c>
      <c r="Y90" s="218">
        <v>0</v>
      </c>
      <c r="Z90" s="218">
        <v>0</v>
      </c>
      <c r="AA90" s="218">
        <v>0</v>
      </c>
      <c r="AB90" s="218">
        <v>0</v>
      </c>
      <c r="AC90" s="218">
        <v>0</v>
      </c>
      <c r="AD90" s="218">
        <v>0</v>
      </c>
      <c r="AE90" s="218">
        <v>0</v>
      </c>
      <c r="AF90" s="218">
        <v>0</v>
      </c>
      <c r="AG90" s="218">
        <v>0</v>
      </c>
      <c r="AH90" s="218">
        <v>0</v>
      </c>
      <c r="AI90" s="218">
        <v>0</v>
      </c>
      <c r="AJ90" s="218">
        <v>0</v>
      </c>
      <c r="AK90" s="218">
        <v>0</v>
      </c>
      <c r="AL90" s="218">
        <v>0</v>
      </c>
    </row>
    <row r="91" spans="1:38" x14ac:dyDescent="0.35">
      <c r="A91" s="83" t="s">
        <v>173</v>
      </c>
      <c r="B91" s="84" t="s">
        <v>152</v>
      </c>
      <c r="C91" s="101"/>
      <c r="D91" s="102" t="s">
        <v>116</v>
      </c>
      <c r="E91" s="87"/>
      <c r="F91" s="87"/>
      <c r="G91" s="87"/>
      <c r="H91" s="87"/>
      <c r="I91" s="87"/>
      <c r="J91" s="87"/>
      <c r="K91" s="216">
        <v>0</v>
      </c>
      <c r="L91" s="216">
        <v>0</v>
      </c>
      <c r="M91" s="216">
        <v>0</v>
      </c>
      <c r="N91" s="254">
        <v>0</v>
      </c>
      <c r="O91" s="218">
        <v>0</v>
      </c>
      <c r="P91" s="218">
        <v>0</v>
      </c>
      <c r="Q91" s="218">
        <v>0</v>
      </c>
      <c r="R91" s="218">
        <v>0</v>
      </c>
      <c r="S91" s="217">
        <v>0</v>
      </c>
      <c r="T91" s="218">
        <v>0</v>
      </c>
      <c r="U91" s="218">
        <v>0</v>
      </c>
      <c r="V91" s="218">
        <v>0</v>
      </c>
      <c r="W91" s="218">
        <v>0</v>
      </c>
      <c r="X91" s="218">
        <v>0</v>
      </c>
      <c r="Y91" s="218">
        <v>0</v>
      </c>
      <c r="Z91" s="218">
        <v>0</v>
      </c>
      <c r="AA91" s="218">
        <v>0</v>
      </c>
      <c r="AB91" s="218">
        <v>0</v>
      </c>
      <c r="AC91" s="218">
        <v>0</v>
      </c>
      <c r="AD91" s="218">
        <v>0</v>
      </c>
      <c r="AE91" s="218">
        <v>0</v>
      </c>
      <c r="AF91" s="218">
        <v>870.00001221895218</v>
      </c>
      <c r="AG91" s="218">
        <v>1053.0000030994415</v>
      </c>
      <c r="AH91" s="218">
        <v>1022.0000073313713</v>
      </c>
      <c r="AI91" s="218">
        <v>985.00000312924385</v>
      </c>
      <c r="AJ91" s="218">
        <v>1101.9999980926514</v>
      </c>
      <c r="AK91" s="218">
        <v>1098.0000048875809</v>
      </c>
      <c r="AL91" s="218">
        <v>1110.0000031292439</v>
      </c>
    </row>
    <row r="92" spans="1:38" x14ac:dyDescent="0.35">
      <c r="A92" s="83" t="s">
        <v>175</v>
      </c>
      <c r="B92" s="84" t="s">
        <v>154</v>
      </c>
      <c r="C92" s="101"/>
      <c r="D92" s="102" t="s">
        <v>116</v>
      </c>
      <c r="E92" s="87"/>
      <c r="F92" s="87"/>
      <c r="G92" s="87"/>
      <c r="H92" s="87"/>
      <c r="I92" s="87"/>
      <c r="J92" s="87"/>
      <c r="K92" s="216">
        <v>0</v>
      </c>
      <c r="L92" s="216">
        <v>0</v>
      </c>
      <c r="M92" s="216">
        <v>0</v>
      </c>
      <c r="N92" s="216">
        <v>0</v>
      </c>
      <c r="O92" s="218">
        <v>0</v>
      </c>
      <c r="P92" s="218">
        <v>0</v>
      </c>
      <c r="Q92" s="218">
        <v>0</v>
      </c>
      <c r="R92" s="218">
        <v>0</v>
      </c>
      <c r="S92" s="217">
        <v>0</v>
      </c>
      <c r="T92" s="218">
        <v>0</v>
      </c>
      <c r="U92" s="218">
        <v>0</v>
      </c>
      <c r="V92" s="218">
        <v>0</v>
      </c>
      <c r="W92" s="218">
        <v>0</v>
      </c>
      <c r="X92" s="218">
        <v>0</v>
      </c>
      <c r="Y92" s="218">
        <v>0</v>
      </c>
      <c r="Z92" s="218">
        <v>0</v>
      </c>
      <c r="AA92" s="218">
        <v>0</v>
      </c>
      <c r="AB92" s="218">
        <v>0</v>
      </c>
      <c r="AC92" s="218">
        <v>0</v>
      </c>
      <c r="AD92" s="218">
        <v>0</v>
      </c>
      <c r="AE92" s="218">
        <v>0</v>
      </c>
      <c r="AF92" s="218">
        <v>3693.5400143265724</v>
      </c>
      <c r="AG92" s="218">
        <v>4212.5200182199478</v>
      </c>
      <c r="AH92" s="218">
        <v>4148.060031235218</v>
      </c>
      <c r="AI92" s="218">
        <v>4335.5600386857986</v>
      </c>
      <c r="AJ92" s="218">
        <v>4480.0400286912918</v>
      </c>
      <c r="AK92" s="218">
        <v>4442.0100003480911</v>
      </c>
      <c r="AL92" s="218">
        <v>4241.5401116013527</v>
      </c>
    </row>
    <row r="93" spans="1:38" x14ac:dyDescent="0.35">
      <c r="A93" s="83" t="s">
        <v>177</v>
      </c>
      <c r="B93" s="84" t="s">
        <v>156</v>
      </c>
      <c r="C93" s="101"/>
      <c r="D93" s="102" t="s">
        <v>116</v>
      </c>
      <c r="E93" s="356"/>
      <c r="F93" s="356"/>
      <c r="G93" s="356"/>
      <c r="H93" s="356"/>
      <c r="I93" s="356"/>
      <c r="J93" s="356"/>
      <c r="K93" s="216">
        <v>0</v>
      </c>
      <c r="L93" s="216">
        <v>0</v>
      </c>
      <c r="M93" s="216">
        <v>2617.8380735218525</v>
      </c>
      <c r="N93" s="216">
        <v>5083.7910696864128</v>
      </c>
      <c r="O93" s="218">
        <v>13003.243133425713</v>
      </c>
      <c r="P93" s="218">
        <v>22912.561148405075</v>
      </c>
      <c r="Q93" s="218">
        <v>27330.708384513855</v>
      </c>
      <c r="R93" s="218">
        <v>45280.131042003632</v>
      </c>
      <c r="S93" s="217">
        <v>47681.694626808167</v>
      </c>
      <c r="T93" s="218">
        <v>47739.348292350769</v>
      </c>
      <c r="U93" s="218">
        <v>48393.120169639587</v>
      </c>
      <c r="V93" s="218">
        <v>45856.688857078552</v>
      </c>
      <c r="W93" s="218">
        <v>45397.903323173523</v>
      </c>
      <c r="X93" s="218">
        <v>43616.493105888367</v>
      </c>
      <c r="Y93" s="218">
        <v>38056.194543838501</v>
      </c>
      <c r="Z93" s="218">
        <v>42129.970073699951</v>
      </c>
      <c r="AA93" s="218">
        <v>48785.204172134399</v>
      </c>
      <c r="AB93" s="218">
        <v>48952.384233474731</v>
      </c>
      <c r="AC93" s="218">
        <v>52538.819313049316</v>
      </c>
      <c r="AD93" s="218">
        <v>74893.725395202637</v>
      </c>
      <c r="AE93" s="218">
        <v>96663.253784179688</v>
      </c>
      <c r="AF93" s="218">
        <v>109971.2700843811</v>
      </c>
      <c r="AG93" s="218">
        <v>205596.22478485107</v>
      </c>
      <c r="AH93" s="218">
        <v>207118.16024780273</v>
      </c>
      <c r="AI93" s="218">
        <v>213939.18800354004</v>
      </c>
      <c r="AJ93" s="218">
        <v>234051.14459991455</v>
      </c>
      <c r="AK93" s="218">
        <v>232572.52216339111</v>
      </c>
      <c r="AL93" s="218">
        <v>224377.18868255615</v>
      </c>
    </row>
    <row r="94" spans="1:38" x14ac:dyDescent="0.35">
      <c r="A94" s="83" t="s">
        <v>179</v>
      </c>
      <c r="B94" s="84" t="s">
        <v>158</v>
      </c>
      <c r="C94" s="101"/>
      <c r="D94" s="145" t="s">
        <v>116</v>
      </c>
      <c r="E94" s="87"/>
      <c r="F94" s="87"/>
      <c r="G94" s="87"/>
      <c r="H94" s="87"/>
      <c r="I94" s="87"/>
      <c r="J94" s="87"/>
      <c r="K94" s="255">
        <v>0</v>
      </c>
      <c r="L94" s="255">
        <v>0</v>
      </c>
      <c r="M94" s="255">
        <v>0</v>
      </c>
      <c r="N94" s="255">
        <v>0</v>
      </c>
      <c r="O94" s="256">
        <v>0</v>
      </c>
      <c r="P94" s="256">
        <v>0</v>
      </c>
      <c r="Q94" s="256">
        <v>0</v>
      </c>
      <c r="R94" s="256">
        <v>0</v>
      </c>
      <c r="S94" s="257">
        <v>0</v>
      </c>
      <c r="T94" s="256">
        <v>0</v>
      </c>
      <c r="U94" s="256">
        <v>0</v>
      </c>
      <c r="V94" s="256">
        <v>0</v>
      </c>
      <c r="W94" s="256">
        <v>0</v>
      </c>
      <c r="X94" s="256">
        <v>0</v>
      </c>
      <c r="Y94" s="256">
        <v>0</v>
      </c>
      <c r="Z94" s="256">
        <v>0</v>
      </c>
      <c r="AA94" s="256">
        <v>0</v>
      </c>
      <c r="AB94" s="256">
        <v>0</v>
      </c>
      <c r="AC94" s="256">
        <v>0</v>
      </c>
      <c r="AD94" s="256">
        <v>0</v>
      </c>
      <c r="AE94" s="256">
        <v>0</v>
      </c>
      <c r="AF94" s="256">
        <v>0</v>
      </c>
      <c r="AG94" s="256">
        <v>0</v>
      </c>
      <c r="AH94" s="256">
        <v>2069.8100514709949</v>
      </c>
      <c r="AI94" s="256">
        <v>2157.8000038862228</v>
      </c>
      <c r="AJ94" s="256">
        <v>2240.0400266051292</v>
      </c>
      <c r="AK94" s="256">
        <v>2206.7699953913689</v>
      </c>
      <c r="AL94" s="256">
        <v>2105.0500683486462</v>
      </c>
    </row>
    <row r="95" spans="1:38" x14ac:dyDescent="0.35">
      <c r="A95" s="83" t="s">
        <v>181</v>
      </c>
      <c r="B95" s="84" t="s">
        <v>160</v>
      </c>
      <c r="C95" s="101"/>
      <c r="D95" s="145" t="s">
        <v>116</v>
      </c>
      <c r="E95" s="87"/>
      <c r="F95" s="87"/>
      <c r="G95" s="87"/>
      <c r="H95" s="87"/>
      <c r="I95" s="87"/>
      <c r="J95" s="87"/>
      <c r="K95" s="255">
        <v>0</v>
      </c>
      <c r="L95" s="255">
        <v>0</v>
      </c>
      <c r="M95" s="255">
        <v>0</v>
      </c>
      <c r="N95" s="255">
        <v>0</v>
      </c>
      <c r="O95" s="256">
        <v>0</v>
      </c>
      <c r="P95" s="256">
        <v>0</v>
      </c>
      <c r="Q95" s="256">
        <v>0</v>
      </c>
      <c r="R95" s="256">
        <v>0</v>
      </c>
      <c r="S95" s="257">
        <v>0</v>
      </c>
      <c r="T95" s="256">
        <v>0</v>
      </c>
      <c r="U95" s="256">
        <v>0</v>
      </c>
      <c r="V95" s="256">
        <v>0</v>
      </c>
      <c r="W95" s="256">
        <v>0</v>
      </c>
      <c r="X95" s="256">
        <v>0</v>
      </c>
      <c r="Y95" s="256">
        <v>0</v>
      </c>
      <c r="Z95" s="256">
        <v>0</v>
      </c>
      <c r="AA95" s="256">
        <v>0</v>
      </c>
      <c r="AB95" s="256">
        <v>0</v>
      </c>
      <c r="AC95" s="256">
        <v>0</v>
      </c>
      <c r="AD95" s="256">
        <v>0</v>
      </c>
      <c r="AE95" s="256">
        <v>0</v>
      </c>
      <c r="AF95" s="256">
        <v>0</v>
      </c>
      <c r="AG95" s="256">
        <v>0</v>
      </c>
      <c r="AH95" s="256">
        <v>0</v>
      </c>
      <c r="AI95" s="256">
        <v>0</v>
      </c>
      <c r="AJ95" s="256">
        <v>0</v>
      </c>
      <c r="AK95" s="256">
        <v>0</v>
      </c>
      <c r="AL95" s="256">
        <v>0</v>
      </c>
    </row>
    <row r="96" spans="1:38" x14ac:dyDescent="0.35">
      <c r="A96" s="83" t="s">
        <v>183</v>
      </c>
      <c r="B96" s="84" t="s">
        <v>162</v>
      </c>
      <c r="C96" s="101"/>
      <c r="D96" s="145" t="s">
        <v>116</v>
      </c>
      <c r="E96" s="87"/>
      <c r="F96" s="87"/>
      <c r="G96" s="87"/>
      <c r="H96" s="87"/>
      <c r="I96" s="87"/>
      <c r="J96" s="87"/>
      <c r="K96" s="255">
        <v>0</v>
      </c>
      <c r="L96" s="255">
        <v>0</v>
      </c>
      <c r="M96" s="255">
        <v>0</v>
      </c>
      <c r="N96" s="255">
        <v>0</v>
      </c>
      <c r="O96" s="256">
        <v>0</v>
      </c>
      <c r="P96" s="256">
        <v>0</v>
      </c>
      <c r="Q96" s="256">
        <v>0</v>
      </c>
      <c r="R96" s="256">
        <v>0</v>
      </c>
      <c r="S96" s="257">
        <v>0</v>
      </c>
      <c r="T96" s="256">
        <v>0</v>
      </c>
      <c r="U96" s="256">
        <v>0</v>
      </c>
      <c r="V96" s="256">
        <v>0</v>
      </c>
      <c r="W96" s="256">
        <v>0</v>
      </c>
      <c r="X96" s="256">
        <v>0</v>
      </c>
      <c r="Y96" s="256">
        <v>0</v>
      </c>
      <c r="Z96" s="256">
        <v>0</v>
      </c>
      <c r="AA96" s="256">
        <v>0</v>
      </c>
      <c r="AB96" s="256">
        <v>0</v>
      </c>
      <c r="AC96" s="256">
        <v>0</v>
      </c>
      <c r="AD96" s="256">
        <v>0</v>
      </c>
      <c r="AE96" s="256">
        <v>0</v>
      </c>
      <c r="AF96" s="256">
        <v>0</v>
      </c>
      <c r="AG96" s="256">
        <v>0</v>
      </c>
      <c r="AH96" s="256">
        <v>0</v>
      </c>
      <c r="AI96" s="256">
        <v>2061.3479465246201</v>
      </c>
      <c r="AJ96" s="256">
        <v>2161.2440273165703</v>
      </c>
      <c r="AK96" s="256">
        <v>2145.3789547085762</v>
      </c>
      <c r="AL96" s="256">
        <v>2050.8970022201538</v>
      </c>
    </row>
    <row r="97" spans="1:38" x14ac:dyDescent="0.35">
      <c r="A97" s="83" t="s">
        <v>185</v>
      </c>
      <c r="B97" s="84" t="s">
        <v>164</v>
      </c>
      <c r="C97" s="101"/>
      <c r="D97" s="145" t="s">
        <v>116</v>
      </c>
      <c r="E97" s="87"/>
      <c r="F97" s="87"/>
      <c r="G97" s="87"/>
      <c r="H97" s="87"/>
      <c r="I97" s="87"/>
      <c r="J97" s="87"/>
      <c r="K97" s="255">
        <v>0</v>
      </c>
      <c r="L97" s="255">
        <v>0</v>
      </c>
      <c r="M97" s="255">
        <v>0</v>
      </c>
      <c r="N97" s="255">
        <v>0</v>
      </c>
      <c r="O97" s="256">
        <v>0</v>
      </c>
      <c r="P97" s="256">
        <v>0</v>
      </c>
      <c r="Q97" s="256">
        <v>0</v>
      </c>
      <c r="R97" s="256">
        <v>0</v>
      </c>
      <c r="S97" s="257">
        <v>0</v>
      </c>
      <c r="T97" s="256">
        <v>0</v>
      </c>
      <c r="U97" s="256">
        <v>0</v>
      </c>
      <c r="V97" s="256">
        <v>0</v>
      </c>
      <c r="W97" s="256">
        <v>0</v>
      </c>
      <c r="X97" s="256">
        <v>0</v>
      </c>
      <c r="Y97" s="256">
        <v>0</v>
      </c>
      <c r="Z97" s="256">
        <v>0</v>
      </c>
      <c r="AA97" s="256">
        <v>0</v>
      </c>
      <c r="AB97" s="256">
        <v>0</v>
      </c>
      <c r="AC97" s="256">
        <v>0</v>
      </c>
      <c r="AD97" s="256">
        <v>0</v>
      </c>
      <c r="AE97" s="256">
        <v>0</v>
      </c>
      <c r="AF97" s="256">
        <v>0</v>
      </c>
      <c r="AG97" s="256">
        <v>0</v>
      </c>
      <c r="AH97" s="256">
        <v>0</v>
      </c>
      <c r="AI97" s="256">
        <v>0</v>
      </c>
      <c r="AJ97" s="256">
        <v>0</v>
      </c>
      <c r="AK97" s="256">
        <v>0</v>
      </c>
      <c r="AL97" s="256">
        <v>0</v>
      </c>
    </row>
    <row r="98" spans="1:38" x14ac:dyDescent="0.35">
      <c r="A98" s="83" t="s">
        <v>187</v>
      </c>
      <c r="B98" s="84" t="s">
        <v>166</v>
      </c>
      <c r="C98" s="101"/>
      <c r="D98" s="145" t="s">
        <v>116</v>
      </c>
      <c r="E98" s="87"/>
      <c r="F98" s="87"/>
      <c r="G98" s="87"/>
      <c r="H98" s="87"/>
      <c r="I98" s="87"/>
      <c r="J98" s="87"/>
      <c r="K98" s="255">
        <v>0</v>
      </c>
      <c r="L98" s="255">
        <v>0</v>
      </c>
      <c r="M98" s="255">
        <v>0</v>
      </c>
      <c r="N98" s="255">
        <v>0</v>
      </c>
      <c r="O98" s="256">
        <v>0</v>
      </c>
      <c r="P98" s="256">
        <v>0</v>
      </c>
      <c r="Q98" s="256">
        <v>0</v>
      </c>
      <c r="R98" s="256">
        <v>0</v>
      </c>
      <c r="S98" s="257">
        <v>0</v>
      </c>
      <c r="T98" s="256">
        <v>0</v>
      </c>
      <c r="U98" s="256">
        <v>0</v>
      </c>
      <c r="V98" s="256">
        <v>0</v>
      </c>
      <c r="W98" s="256">
        <v>0</v>
      </c>
      <c r="X98" s="256">
        <v>0</v>
      </c>
      <c r="Y98" s="256">
        <v>0</v>
      </c>
      <c r="Z98" s="256">
        <v>0</v>
      </c>
      <c r="AA98" s="256">
        <v>0</v>
      </c>
      <c r="AB98" s="256">
        <v>0</v>
      </c>
      <c r="AC98" s="256">
        <v>0</v>
      </c>
      <c r="AD98" s="256">
        <v>0</v>
      </c>
      <c r="AE98" s="256">
        <v>0</v>
      </c>
      <c r="AF98" s="256">
        <v>0</v>
      </c>
      <c r="AG98" s="256">
        <v>0</v>
      </c>
      <c r="AH98" s="256">
        <v>0</v>
      </c>
      <c r="AI98" s="256">
        <v>0</v>
      </c>
      <c r="AJ98" s="256">
        <v>0</v>
      </c>
      <c r="AK98" s="256">
        <v>0</v>
      </c>
      <c r="AL98" s="256">
        <v>0</v>
      </c>
    </row>
    <row r="99" spans="1:38" x14ac:dyDescent="0.35">
      <c r="A99" s="83" t="s">
        <v>189</v>
      </c>
      <c r="B99" s="84" t="s">
        <v>167</v>
      </c>
      <c r="C99" s="101"/>
      <c r="D99" s="102" t="s">
        <v>116</v>
      </c>
      <c r="E99" s="87"/>
      <c r="F99" s="87"/>
      <c r="G99" s="87"/>
      <c r="H99" s="87"/>
      <c r="I99" s="87"/>
      <c r="J99" s="87"/>
      <c r="K99" s="255">
        <v>0</v>
      </c>
      <c r="L99" s="255">
        <v>0</v>
      </c>
      <c r="M99" s="255">
        <v>0</v>
      </c>
      <c r="N99" s="255">
        <v>0</v>
      </c>
      <c r="O99" s="256">
        <v>0</v>
      </c>
      <c r="P99" s="256">
        <v>0</v>
      </c>
      <c r="Q99" s="256">
        <v>0</v>
      </c>
      <c r="R99" s="256">
        <v>0</v>
      </c>
      <c r="S99" s="257">
        <v>0</v>
      </c>
      <c r="T99" s="256">
        <v>0</v>
      </c>
      <c r="U99" s="256">
        <v>0</v>
      </c>
      <c r="V99" s="256">
        <v>0</v>
      </c>
      <c r="W99" s="256">
        <v>0</v>
      </c>
      <c r="X99" s="256">
        <v>0</v>
      </c>
      <c r="Y99" s="256">
        <v>0</v>
      </c>
      <c r="Z99" s="256">
        <v>0</v>
      </c>
      <c r="AA99" s="256">
        <v>0</v>
      </c>
      <c r="AB99" s="256">
        <v>0</v>
      </c>
      <c r="AC99" s="256">
        <v>0</v>
      </c>
      <c r="AD99" s="256">
        <v>0</v>
      </c>
      <c r="AE99" s="256">
        <v>0</v>
      </c>
      <c r="AF99" s="256">
        <v>0</v>
      </c>
      <c r="AG99" s="256">
        <v>0</v>
      </c>
      <c r="AH99" s="256">
        <v>0</v>
      </c>
      <c r="AI99" s="256">
        <v>0</v>
      </c>
      <c r="AJ99" s="256">
        <v>0</v>
      </c>
      <c r="AK99" s="256">
        <v>0</v>
      </c>
      <c r="AL99" s="256">
        <v>0</v>
      </c>
    </row>
    <row r="100" spans="1:38" x14ac:dyDescent="0.35">
      <c r="A100" s="83" t="s">
        <v>191</v>
      </c>
      <c r="B100" s="84" t="s">
        <v>168</v>
      </c>
      <c r="C100" s="101"/>
      <c r="D100" s="102" t="s">
        <v>116</v>
      </c>
      <c r="E100" s="87"/>
      <c r="F100" s="87"/>
      <c r="G100" s="87"/>
      <c r="H100" s="87"/>
      <c r="I100" s="87"/>
      <c r="J100" s="87"/>
      <c r="K100" s="255">
        <v>0</v>
      </c>
      <c r="L100" s="255">
        <v>0</v>
      </c>
      <c r="M100" s="255">
        <v>0</v>
      </c>
      <c r="N100" s="255">
        <v>0</v>
      </c>
      <c r="O100" s="256">
        <v>0</v>
      </c>
      <c r="P100" s="256">
        <v>0</v>
      </c>
      <c r="Q100" s="256">
        <v>0</v>
      </c>
      <c r="R100" s="256">
        <v>0</v>
      </c>
      <c r="S100" s="257">
        <v>0</v>
      </c>
      <c r="T100" s="256">
        <v>0</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row>
    <row r="101" spans="1:38" x14ac:dyDescent="0.35">
      <c r="A101" s="83">
        <v>15</v>
      </c>
      <c r="B101" s="111" t="s">
        <v>278</v>
      </c>
      <c r="C101" s="112"/>
      <c r="D101" s="258"/>
      <c r="E101" s="87"/>
      <c r="F101" s="87"/>
      <c r="G101" s="87"/>
      <c r="H101" s="87"/>
      <c r="I101" s="87"/>
      <c r="J101" s="87"/>
      <c r="K101" s="235">
        <f t="shared" ref="K101:AL101" si="6">SUM(K90:K100)</f>
        <v>0</v>
      </c>
      <c r="L101" s="235">
        <f t="shared" si="6"/>
        <v>0</v>
      </c>
      <c r="M101" s="235">
        <f t="shared" si="6"/>
        <v>2617.8380735218525</v>
      </c>
      <c r="N101" s="235">
        <f t="shared" si="6"/>
        <v>5083.7910696864128</v>
      </c>
      <c r="O101" s="235">
        <f t="shared" si="6"/>
        <v>13003.243133425713</v>
      </c>
      <c r="P101" s="235">
        <f t="shared" si="6"/>
        <v>22912.561148405075</v>
      </c>
      <c r="Q101" s="235">
        <f t="shared" si="6"/>
        <v>27330.708384513855</v>
      </c>
      <c r="R101" s="235">
        <f t="shared" si="6"/>
        <v>45280.131042003632</v>
      </c>
      <c r="S101" s="235">
        <f t="shared" si="6"/>
        <v>47681.694626808167</v>
      </c>
      <c r="T101" s="235">
        <f t="shared" si="6"/>
        <v>47739.348292350769</v>
      </c>
      <c r="U101" s="235">
        <f t="shared" si="6"/>
        <v>48393.120169639587</v>
      </c>
      <c r="V101" s="235">
        <f t="shared" si="6"/>
        <v>45856.688857078552</v>
      </c>
      <c r="W101" s="235">
        <f t="shared" si="6"/>
        <v>45397.903323173523</v>
      </c>
      <c r="X101" s="235">
        <f t="shared" si="6"/>
        <v>43616.493105888367</v>
      </c>
      <c r="Y101" s="235">
        <f t="shared" si="6"/>
        <v>38056.194543838501</v>
      </c>
      <c r="Z101" s="235">
        <f t="shared" si="6"/>
        <v>42129.970073699951</v>
      </c>
      <c r="AA101" s="235">
        <f t="shared" si="6"/>
        <v>48785.204172134399</v>
      </c>
      <c r="AB101" s="235">
        <f t="shared" si="6"/>
        <v>48952.384233474731</v>
      </c>
      <c r="AC101" s="235">
        <f t="shared" si="6"/>
        <v>52538.819313049316</v>
      </c>
      <c r="AD101" s="235">
        <f t="shared" si="6"/>
        <v>74893.725395202637</v>
      </c>
      <c r="AE101" s="235">
        <f t="shared" si="6"/>
        <v>96663.253784179688</v>
      </c>
      <c r="AF101" s="235">
        <f t="shared" si="6"/>
        <v>114534.81011092663</v>
      </c>
      <c r="AG101" s="235">
        <f t="shared" si="6"/>
        <v>210861.74480617046</v>
      </c>
      <c r="AH101" s="235">
        <f t="shared" si="6"/>
        <v>214358.03033784032</v>
      </c>
      <c r="AI101" s="235">
        <f t="shared" si="6"/>
        <v>223478.89599576592</v>
      </c>
      <c r="AJ101" s="235">
        <f t="shared" si="6"/>
        <v>244034.46868062019</v>
      </c>
      <c r="AK101" s="235">
        <f t="shared" si="6"/>
        <v>242464.68111872673</v>
      </c>
      <c r="AL101" s="235">
        <f t="shared" si="6"/>
        <v>233884.67586785555</v>
      </c>
    </row>
    <row r="102" spans="1:38" x14ac:dyDescent="0.35">
      <c r="A102" s="83"/>
      <c r="C102" s="78"/>
      <c r="D102" s="148"/>
      <c r="E102" s="150"/>
      <c r="F102" s="150"/>
      <c r="G102" s="150"/>
      <c r="H102" s="150"/>
      <c r="I102" s="150"/>
      <c r="J102" s="150"/>
      <c r="K102" s="259"/>
      <c r="L102" s="259"/>
      <c r="M102" s="259"/>
      <c r="N102" s="259"/>
      <c r="O102" s="229"/>
      <c r="P102" s="229"/>
      <c r="Q102" s="229"/>
      <c r="R102" s="229"/>
      <c r="S102" s="260"/>
      <c r="T102" s="260"/>
      <c r="U102" s="260"/>
      <c r="V102" s="260"/>
      <c r="W102" s="260"/>
      <c r="X102" s="260"/>
      <c r="Y102" s="260"/>
      <c r="Z102" s="260"/>
      <c r="AA102" s="260"/>
      <c r="AB102" s="260"/>
      <c r="AC102" s="260"/>
      <c r="AD102" s="260"/>
      <c r="AE102" s="260"/>
      <c r="AF102" s="260"/>
      <c r="AG102" s="260"/>
      <c r="AH102" s="260"/>
      <c r="AI102" s="260"/>
      <c r="AJ102" s="260"/>
      <c r="AK102" s="260"/>
      <c r="AL102" s="260"/>
    </row>
    <row r="103" spans="1:38" x14ac:dyDescent="0.35">
      <c r="A103" s="83"/>
      <c r="B103" s="36" t="s">
        <v>170</v>
      </c>
      <c r="D103" s="8"/>
      <c r="E103" s="97"/>
      <c r="F103" s="97"/>
      <c r="G103" s="97"/>
      <c r="H103" s="97"/>
      <c r="I103" s="97"/>
      <c r="J103" s="97"/>
      <c r="K103" s="200"/>
      <c r="L103" s="200"/>
      <c r="M103" s="200"/>
      <c r="N103" s="200"/>
      <c r="O103" s="201"/>
      <c r="P103" s="201"/>
      <c r="Q103" s="201"/>
      <c r="R103" s="201"/>
      <c r="S103" s="202"/>
      <c r="T103" s="202"/>
      <c r="U103" s="202"/>
      <c r="V103" s="202"/>
      <c r="W103" s="202"/>
      <c r="X103" s="202"/>
      <c r="Y103" s="202"/>
      <c r="Z103" s="202"/>
      <c r="AA103" s="202"/>
      <c r="AB103" s="202"/>
      <c r="AC103" s="202"/>
      <c r="AD103" s="202"/>
      <c r="AE103" s="202"/>
      <c r="AF103" s="202"/>
      <c r="AG103" s="202"/>
      <c r="AH103" s="202"/>
      <c r="AI103" s="202"/>
      <c r="AJ103" s="202"/>
      <c r="AK103" s="202"/>
      <c r="AL103" s="202"/>
    </row>
    <row r="104" spans="1:38" x14ac:dyDescent="0.35">
      <c r="A104" s="83"/>
      <c r="B104" s="8" t="s">
        <v>147</v>
      </c>
      <c r="D104" s="81" t="s">
        <v>88</v>
      </c>
      <c r="E104" s="53" t="s">
        <v>200</v>
      </c>
      <c r="F104" s="53" t="s">
        <v>201</v>
      </c>
      <c r="G104" s="53" t="s">
        <v>148</v>
      </c>
      <c r="H104" s="53" t="s">
        <v>41</v>
      </c>
      <c r="I104" s="53" t="s">
        <v>42</v>
      </c>
      <c r="J104" s="53" t="s">
        <v>43</v>
      </c>
      <c r="K104" s="190" t="s">
        <v>44</v>
      </c>
      <c r="L104" s="190" t="s">
        <v>45</v>
      </c>
      <c r="M104" s="190" t="s">
        <v>46</v>
      </c>
      <c r="N104" s="190" t="s">
        <v>47</v>
      </c>
      <c r="O104" s="190" t="s">
        <v>48</v>
      </c>
      <c r="P104" s="190" t="s">
        <v>49</v>
      </c>
      <c r="Q104" s="190" t="s">
        <v>50</v>
      </c>
      <c r="R104" s="190" t="s">
        <v>51</v>
      </c>
      <c r="S104" s="191" t="s">
        <v>52</v>
      </c>
      <c r="T104" s="190" t="s">
        <v>53</v>
      </c>
      <c r="U104" s="190" t="s">
        <v>54</v>
      </c>
      <c r="V104" s="190" t="s">
        <v>55</v>
      </c>
      <c r="W104" s="190" t="s">
        <v>56</v>
      </c>
      <c r="X104" s="190" t="s">
        <v>57</v>
      </c>
      <c r="Y104" s="190" t="s">
        <v>58</v>
      </c>
      <c r="Z104" s="190" t="s">
        <v>59</v>
      </c>
      <c r="AA104" s="190" t="s">
        <v>60</v>
      </c>
      <c r="AB104" s="190" t="s">
        <v>61</v>
      </c>
      <c r="AC104" s="190" t="s">
        <v>62</v>
      </c>
      <c r="AD104" s="190" t="s">
        <v>63</v>
      </c>
      <c r="AE104" s="190" t="s">
        <v>64</v>
      </c>
      <c r="AF104" s="190" t="s">
        <v>65</v>
      </c>
      <c r="AG104" s="190" t="s">
        <v>66</v>
      </c>
      <c r="AH104" s="190" t="s">
        <v>67</v>
      </c>
      <c r="AI104" s="190" t="s">
        <v>68</v>
      </c>
      <c r="AJ104" s="190" t="s">
        <v>69</v>
      </c>
      <c r="AK104" s="190" t="s">
        <v>70</v>
      </c>
      <c r="AL104" s="190" t="s">
        <v>71</v>
      </c>
    </row>
    <row r="105" spans="1:38" x14ac:dyDescent="0.35">
      <c r="A105" s="83" t="s">
        <v>279</v>
      </c>
      <c r="B105" s="84" t="s">
        <v>172</v>
      </c>
      <c r="C105" s="101"/>
      <c r="D105" s="102" t="s">
        <v>129</v>
      </c>
      <c r="E105" s="103"/>
      <c r="F105" s="103"/>
      <c r="G105" s="103"/>
      <c r="H105" s="103"/>
      <c r="I105" s="103"/>
      <c r="J105" s="103"/>
      <c r="K105" s="164">
        <v>0</v>
      </c>
      <c r="L105" s="164">
        <v>0</v>
      </c>
      <c r="M105" s="164">
        <v>1871245.5673217773</v>
      </c>
      <c r="N105" s="164">
        <v>1873631.8283081055</v>
      </c>
      <c r="O105" s="192">
        <v>1872481.8878173828</v>
      </c>
      <c r="P105" s="192">
        <v>1815341.0186767578</v>
      </c>
      <c r="Q105" s="192">
        <v>1857444.938659668</v>
      </c>
      <c r="R105" s="192">
        <v>1830625.5569458008</v>
      </c>
      <c r="S105" s="193">
        <v>1821689.1555786133</v>
      </c>
      <c r="T105" s="192">
        <v>1872003.2043457031</v>
      </c>
      <c r="U105" s="192">
        <v>1844764.4119262695</v>
      </c>
      <c r="V105" s="192">
        <v>1869291.3589477539</v>
      </c>
      <c r="W105" s="192">
        <v>1872507.0266723633</v>
      </c>
      <c r="X105" s="192">
        <v>1875661.4685058594</v>
      </c>
      <c r="Y105" s="192">
        <v>1873631.8283081055</v>
      </c>
      <c r="Z105" s="192">
        <v>1872481.8878173828</v>
      </c>
      <c r="AA105" s="192">
        <v>1870382.3776245117</v>
      </c>
      <c r="AB105" s="192">
        <v>1873411.491394043</v>
      </c>
      <c r="AC105" s="192">
        <v>1873646.354675293</v>
      </c>
      <c r="AD105" s="192">
        <v>1871245.5673217773</v>
      </c>
      <c r="AE105" s="192">
        <v>1873631.8283081055</v>
      </c>
      <c r="AF105" s="192">
        <v>1873633.6975097656</v>
      </c>
      <c r="AG105" s="192">
        <v>0</v>
      </c>
      <c r="AH105" s="192">
        <v>0</v>
      </c>
      <c r="AI105" s="192">
        <v>61431.029081344604</v>
      </c>
      <c r="AJ105" s="192">
        <v>92244.931221008301</v>
      </c>
      <c r="AK105" s="192">
        <v>92089.268684387207</v>
      </c>
      <c r="AL105" s="192">
        <v>91986.018419265747</v>
      </c>
    </row>
    <row r="106" spans="1:38" x14ac:dyDescent="0.35">
      <c r="A106" s="83" t="s">
        <v>280</v>
      </c>
      <c r="B106" s="84" t="s">
        <v>174</v>
      </c>
      <c r="C106" s="101"/>
      <c r="D106" s="102" t="s">
        <v>129</v>
      </c>
      <c r="E106" s="87"/>
      <c r="F106" s="87"/>
      <c r="G106" s="87"/>
      <c r="H106" s="87"/>
      <c r="I106" s="87"/>
      <c r="J106" s="87"/>
      <c r="K106" s="164">
        <v>0</v>
      </c>
      <c r="L106" s="164">
        <v>0</v>
      </c>
      <c r="M106" s="164">
        <v>0</v>
      </c>
      <c r="N106" s="164">
        <v>0</v>
      </c>
      <c r="O106" s="192">
        <v>0</v>
      </c>
      <c r="P106" s="192">
        <v>0</v>
      </c>
      <c r="Q106" s="192">
        <v>0</v>
      </c>
      <c r="R106" s="192">
        <v>0</v>
      </c>
      <c r="S106" s="193">
        <v>0</v>
      </c>
      <c r="T106" s="192">
        <v>0</v>
      </c>
      <c r="U106" s="192">
        <v>0</v>
      </c>
      <c r="V106" s="192">
        <v>0</v>
      </c>
      <c r="W106" s="192">
        <v>0</v>
      </c>
      <c r="X106" s="192">
        <v>0</v>
      </c>
      <c r="Y106" s="192">
        <v>0</v>
      </c>
      <c r="Z106" s="192">
        <v>0</v>
      </c>
      <c r="AA106" s="192">
        <v>0</v>
      </c>
      <c r="AB106" s="192">
        <v>0</v>
      </c>
      <c r="AC106" s="192">
        <v>0</v>
      </c>
      <c r="AD106" s="192">
        <v>0</v>
      </c>
      <c r="AE106" s="192">
        <v>0</v>
      </c>
      <c r="AF106" s="192">
        <v>0</v>
      </c>
      <c r="AG106" s="192">
        <v>0</v>
      </c>
      <c r="AH106" s="192">
        <v>0</v>
      </c>
      <c r="AI106" s="192">
        <v>30715.514540672302</v>
      </c>
      <c r="AJ106" s="192">
        <v>30748.310327529907</v>
      </c>
      <c r="AK106" s="192">
        <v>30696.423649787903</v>
      </c>
      <c r="AL106" s="192">
        <v>30662.007331848145</v>
      </c>
    </row>
    <row r="107" spans="1:38" x14ac:dyDescent="0.35">
      <c r="A107" s="83" t="s">
        <v>281</v>
      </c>
      <c r="B107" s="84" t="s">
        <v>176</v>
      </c>
      <c r="C107" s="101"/>
      <c r="D107" s="102" t="s">
        <v>134</v>
      </c>
      <c r="E107" s="87"/>
      <c r="F107" s="87"/>
      <c r="G107" s="87"/>
      <c r="H107" s="87"/>
      <c r="I107" s="87"/>
      <c r="J107" s="87"/>
      <c r="K107" s="164">
        <v>0</v>
      </c>
      <c r="L107" s="164">
        <v>0</v>
      </c>
      <c r="M107" s="164">
        <v>0</v>
      </c>
      <c r="N107" s="164">
        <v>0</v>
      </c>
      <c r="O107" s="192">
        <v>0</v>
      </c>
      <c r="P107" s="192">
        <v>0</v>
      </c>
      <c r="Q107" s="192">
        <v>0</v>
      </c>
      <c r="R107" s="192">
        <v>0</v>
      </c>
      <c r="S107" s="193">
        <v>0</v>
      </c>
      <c r="T107" s="192">
        <v>0</v>
      </c>
      <c r="U107" s="192">
        <v>0</v>
      </c>
      <c r="V107" s="192">
        <v>0</v>
      </c>
      <c r="W107" s="192">
        <v>0</v>
      </c>
      <c r="X107" s="192">
        <v>0</v>
      </c>
      <c r="Y107" s="192">
        <v>0</v>
      </c>
      <c r="Z107" s="192">
        <v>0</v>
      </c>
      <c r="AA107" s="192">
        <v>0</v>
      </c>
      <c r="AB107" s="192">
        <v>0</v>
      </c>
      <c r="AC107" s="192">
        <v>0</v>
      </c>
      <c r="AD107" s="192">
        <v>0</v>
      </c>
      <c r="AE107" s="192">
        <v>0</v>
      </c>
      <c r="AF107" s="192">
        <v>0</v>
      </c>
      <c r="AG107" s="192">
        <v>1248981.1782836914</v>
      </c>
      <c r="AH107" s="192">
        <v>1250956.5734863281</v>
      </c>
      <c r="AI107" s="192">
        <v>1308050.2014160156</v>
      </c>
      <c r="AJ107" s="192">
        <v>1316463.6688232422</v>
      </c>
      <c r="AK107" s="192">
        <v>1306201.8280029297</v>
      </c>
      <c r="AL107" s="192">
        <v>1306463.134765625</v>
      </c>
    </row>
    <row r="108" spans="1:38" x14ac:dyDescent="0.35">
      <c r="A108" s="83" t="s">
        <v>282</v>
      </c>
      <c r="B108" s="84" t="s">
        <v>178</v>
      </c>
      <c r="C108" s="101"/>
      <c r="D108" s="102" t="s">
        <v>134</v>
      </c>
      <c r="E108" s="356"/>
      <c r="F108" s="356"/>
      <c r="G108" s="356"/>
      <c r="H108" s="356"/>
      <c r="I108" s="356"/>
      <c r="J108" s="356"/>
      <c r="K108" s="164">
        <v>0</v>
      </c>
      <c r="L108" s="164">
        <v>0</v>
      </c>
      <c r="M108" s="164">
        <v>0</v>
      </c>
      <c r="N108" s="164">
        <v>0</v>
      </c>
      <c r="O108" s="192">
        <v>0</v>
      </c>
      <c r="P108" s="192">
        <v>0</v>
      </c>
      <c r="Q108" s="192">
        <v>0</v>
      </c>
      <c r="R108" s="192">
        <v>0</v>
      </c>
      <c r="S108" s="193">
        <v>0</v>
      </c>
      <c r="T108" s="192">
        <v>0</v>
      </c>
      <c r="U108" s="192">
        <v>0</v>
      </c>
      <c r="V108" s="192">
        <v>0</v>
      </c>
      <c r="W108" s="192">
        <v>0</v>
      </c>
      <c r="X108" s="192">
        <v>0</v>
      </c>
      <c r="Y108" s="192">
        <v>0</v>
      </c>
      <c r="Z108" s="192">
        <v>0</v>
      </c>
      <c r="AA108" s="192">
        <v>0</v>
      </c>
      <c r="AB108" s="192">
        <v>0</v>
      </c>
      <c r="AC108" s="192">
        <v>0</v>
      </c>
      <c r="AD108" s="192">
        <v>0</v>
      </c>
      <c r="AE108" s="192">
        <v>0</v>
      </c>
      <c r="AF108" s="192">
        <v>0</v>
      </c>
      <c r="AG108" s="192">
        <v>0</v>
      </c>
      <c r="AH108" s="192">
        <v>28430.830359458923</v>
      </c>
      <c r="AI108" s="192">
        <v>28435.874104499817</v>
      </c>
      <c r="AJ108" s="192">
        <v>28618.7744140625</v>
      </c>
      <c r="AK108" s="192">
        <v>28395.691752433777</v>
      </c>
      <c r="AL108" s="192">
        <v>28401.371955871582</v>
      </c>
    </row>
    <row r="109" spans="1:38" x14ac:dyDescent="0.35">
      <c r="A109" s="83" t="s">
        <v>283</v>
      </c>
      <c r="B109" s="84" t="s">
        <v>180</v>
      </c>
      <c r="C109" s="101"/>
      <c r="D109" s="102" t="s">
        <v>134</v>
      </c>
      <c r="E109" s="87"/>
      <c r="F109" s="87"/>
      <c r="G109" s="87"/>
      <c r="H109" s="87"/>
      <c r="I109" s="87"/>
      <c r="J109" s="87"/>
      <c r="K109" s="164">
        <v>0</v>
      </c>
      <c r="L109" s="164">
        <v>0</v>
      </c>
      <c r="M109" s="164">
        <v>0</v>
      </c>
      <c r="N109" s="164">
        <v>0</v>
      </c>
      <c r="O109" s="192">
        <v>0</v>
      </c>
      <c r="P109" s="192">
        <v>0</v>
      </c>
      <c r="Q109" s="192">
        <v>0</v>
      </c>
      <c r="R109" s="192">
        <v>0</v>
      </c>
      <c r="S109" s="193">
        <v>0</v>
      </c>
      <c r="T109" s="192">
        <v>0</v>
      </c>
      <c r="U109" s="192">
        <v>0</v>
      </c>
      <c r="V109" s="192">
        <v>0</v>
      </c>
      <c r="W109" s="192">
        <v>0</v>
      </c>
      <c r="X109" s="192">
        <v>0</v>
      </c>
      <c r="Y109" s="192">
        <v>0</v>
      </c>
      <c r="Z109" s="192">
        <v>0</v>
      </c>
      <c r="AA109" s="192">
        <v>0</v>
      </c>
      <c r="AB109" s="192">
        <v>0</v>
      </c>
      <c r="AC109" s="192">
        <v>0</v>
      </c>
      <c r="AD109" s="192">
        <v>0</v>
      </c>
      <c r="AE109" s="192">
        <v>0</v>
      </c>
      <c r="AF109" s="192">
        <v>0</v>
      </c>
      <c r="AG109" s="192">
        <v>0</v>
      </c>
      <c r="AH109" s="192">
        <v>0</v>
      </c>
      <c r="AI109" s="192">
        <v>0</v>
      </c>
      <c r="AJ109" s="192">
        <v>0</v>
      </c>
      <c r="AK109" s="192">
        <v>0</v>
      </c>
      <c r="AL109" s="192">
        <v>0</v>
      </c>
    </row>
    <row r="110" spans="1:38" x14ac:dyDescent="0.35">
      <c r="A110" s="83" t="s">
        <v>284</v>
      </c>
      <c r="B110" s="84" t="s">
        <v>182</v>
      </c>
      <c r="C110" s="101"/>
      <c r="D110" s="102" t="s">
        <v>134</v>
      </c>
      <c r="E110" s="87"/>
      <c r="F110" s="87"/>
      <c r="G110" s="87"/>
      <c r="H110" s="87"/>
      <c r="I110" s="87"/>
      <c r="J110" s="87"/>
      <c r="K110" s="172">
        <v>0</v>
      </c>
      <c r="L110" s="172">
        <v>0</v>
      </c>
      <c r="M110" s="172">
        <v>14197.368502616882</v>
      </c>
      <c r="N110" s="172">
        <v>14297.148466110229</v>
      </c>
      <c r="O110" s="193">
        <v>14197.845876216888</v>
      </c>
      <c r="P110" s="193">
        <v>13599.923253059387</v>
      </c>
      <c r="Q110" s="193">
        <v>13976.36753320694</v>
      </c>
      <c r="R110" s="193">
        <v>13682.202637195587</v>
      </c>
      <c r="S110" s="193">
        <v>13845.883369445801</v>
      </c>
      <c r="T110" s="193">
        <v>14309.850633144379</v>
      </c>
      <c r="U110" s="193">
        <v>14047.473788261414</v>
      </c>
      <c r="V110" s="193">
        <v>14154.428541660309</v>
      </c>
      <c r="W110" s="193">
        <v>14215.415179729462</v>
      </c>
      <c r="X110" s="193">
        <v>14230.175793170929</v>
      </c>
      <c r="Y110" s="193">
        <v>14297.148466110229</v>
      </c>
      <c r="Z110" s="193">
        <v>14197.845876216888</v>
      </c>
      <c r="AA110" s="193">
        <v>14200.685977935791</v>
      </c>
      <c r="AB110" s="193">
        <v>14223.253011703491</v>
      </c>
      <c r="AC110" s="193">
        <v>14217.937052249908</v>
      </c>
      <c r="AD110" s="193">
        <v>14197.368502616882</v>
      </c>
      <c r="AE110" s="193">
        <v>14297.148466110229</v>
      </c>
      <c r="AF110" s="193">
        <v>14213.402032852173</v>
      </c>
      <c r="AG110" s="193">
        <v>14192.967116832733</v>
      </c>
      <c r="AH110" s="193">
        <v>14215.415179729462</v>
      </c>
      <c r="AI110" s="193">
        <v>14217.937052249908</v>
      </c>
      <c r="AJ110" s="193">
        <v>14309.38720703125</v>
      </c>
      <c r="AK110" s="193">
        <v>14197.845876216888</v>
      </c>
      <c r="AL110" s="193">
        <v>14200.685977935791</v>
      </c>
    </row>
    <row r="111" spans="1:38" x14ac:dyDescent="0.35">
      <c r="A111" s="83" t="s">
        <v>285</v>
      </c>
      <c r="B111" s="84" t="s">
        <v>184</v>
      </c>
      <c r="C111" s="101"/>
      <c r="D111" s="102" t="s">
        <v>134</v>
      </c>
      <c r="E111" s="103"/>
      <c r="F111" s="103"/>
      <c r="G111" s="103"/>
      <c r="H111" s="103"/>
      <c r="I111" s="103"/>
      <c r="J111" s="103"/>
      <c r="K111" s="172">
        <v>0</v>
      </c>
      <c r="L111" s="172">
        <v>0</v>
      </c>
      <c r="M111" s="172">
        <v>0</v>
      </c>
      <c r="N111" s="172">
        <v>0</v>
      </c>
      <c r="O111" s="193">
        <v>0</v>
      </c>
      <c r="P111" s="193">
        <v>0</v>
      </c>
      <c r="Q111" s="193">
        <v>0</v>
      </c>
      <c r="R111" s="193">
        <v>0</v>
      </c>
      <c r="S111" s="193">
        <v>0</v>
      </c>
      <c r="T111" s="193">
        <v>0</v>
      </c>
      <c r="U111" s="193">
        <v>0</v>
      </c>
      <c r="V111" s="193">
        <v>0</v>
      </c>
      <c r="W111" s="193">
        <v>0</v>
      </c>
      <c r="X111" s="193">
        <v>0</v>
      </c>
      <c r="Y111" s="193">
        <v>0</v>
      </c>
      <c r="Z111" s="193">
        <v>0</v>
      </c>
      <c r="AA111" s="193">
        <v>0</v>
      </c>
      <c r="AB111" s="193">
        <v>0</v>
      </c>
      <c r="AC111" s="193">
        <v>0</v>
      </c>
      <c r="AD111" s="193">
        <v>0</v>
      </c>
      <c r="AE111" s="193">
        <v>0</v>
      </c>
      <c r="AF111" s="193">
        <v>0</v>
      </c>
      <c r="AG111" s="193">
        <v>0</v>
      </c>
      <c r="AH111" s="193">
        <v>0</v>
      </c>
      <c r="AI111" s="193">
        <v>0</v>
      </c>
      <c r="AJ111" s="193">
        <v>0</v>
      </c>
      <c r="AK111" s="193">
        <v>0</v>
      </c>
      <c r="AL111" s="193">
        <v>0</v>
      </c>
    </row>
    <row r="112" spans="1:38" x14ac:dyDescent="0.35">
      <c r="A112" s="83" t="s">
        <v>286</v>
      </c>
      <c r="B112" s="84" t="s">
        <v>186</v>
      </c>
      <c r="C112" s="101"/>
      <c r="D112" s="102" t="s">
        <v>134</v>
      </c>
      <c r="E112" s="87"/>
      <c r="F112" s="87"/>
      <c r="G112" s="87"/>
      <c r="H112" s="87"/>
      <c r="I112" s="87"/>
      <c r="J112" s="87"/>
      <c r="K112" s="172">
        <v>0</v>
      </c>
      <c r="L112" s="172">
        <v>0</v>
      </c>
      <c r="M112" s="172">
        <v>0</v>
      </c>
      <c r="N112" s="172">
        <v>0</v>
      </c>
      <c r="O112" s="193">
        <v>0</v>
      </c>
      <c r="P112" s="193">
        <v>0</v>
      </c>
      <c r="Q112" s="193">
        <v>0</v>
      </c>
      <c r="R112" s="193">
        <v>0</v>
      </c>
      <c r="S112" s="193">
        <v>0</v>
      </c>
      <c r="T112" s="193">
        <v>0</v>
      </c>
      <c r="U112" s="193">
        <v>0</v>
      </c>
      <c r="V112" s="193">
        <v>0</v>
      </c>
      <c r="W112" s="193">
        <v>0</v>
      </c>
      <c r="X112" s="193">
        <v>0</v>
      </c>
      <c r="Y112" s="193">
        <v>0</v>
      </c>
      <c r="Z112" s="193">
        <v>0</v>
      </c>
      <c r="AA112" s="193">
        <v>0</v>
      </c>
      <c r="AB112" s="193">
        <v>0</v>
      </c>
      <c r="AC112" s="193">
        <v>0</v>
      </c>
      <c r="AD112" s="193">
        <v>0</v>
      </c>
      <c r="AE112" s="193">
        <v>0</v>
      </c>
      <c r="AF112" s="193">
        <v>0</v>
      </c>
      <c r="AG112" s="193">
        <v>3338.4736925363541</v>
      </c>
      <c r="AH112" s="193">
        <v>3343.0619388818741</v>
      </c>
      <c r="AI112" s="193">
        <v>3343.4000164270401</v>
      </c>
      <c r="AJ112" s="193">
        <v>3362.253725528717</v>
      </c>
      <c r="AK112" s="193">
        <v>3338.9913439750671</v>
      </c>
      <c r="AL112" s="193">
        <v>3340.0222957134247</v>
      </c>
    </row>
    <row r="113" spans="1:38" x14ac:dyDescent="0.35">
      <c r="A113" s="83" t="s">
        <v>287</v>
      </c>
      <c r="B113" s="84" t="s">
        <v>188</v>
      </c>
      <c r="C113" s="101"/>
      <c r="D113" s="102" t="s">
        <v>134</v>
      </c>
      <c r="E113" s="103"/>
      <c r="F113" s="103"/>
      <c r="G113" s="103"/>
      <c r="H113" s="103"/>
      <c r="I113" s="103"/>
      <c r="J113" s="103"/>
      <c r="K113" s="172">
        <v>0</v>
      </c>
      <c r="L113" s="172">
        <v>0</v>
      </c>
      <c r="M113" s="172">
        <v>0</v>
      </c>
      <c r="N113" s="172">
        <v>0</v>
      </c>
      <c r="O113" s="193">
        <v>0</v>
      </c>
      <c r="P113" s="193">
        <v>0</v>
      </c>
      <c r="Q113" s="193">
        <v>0</v>
      </c>
      <c r="R113" s="193">
        <v>0</v>
      </c>
      <c r="S113" s="193">
        <v>0</v>
      </c>
      <c r="T113" s="193">
        <v>0</v>
      </c>
      <c r="U113" s="193">
        <v>0</v>
      </c>
      <c r="V113" s="193">
        <v>0</v>
      </c>
      <c r="W113" s="193">
        <v>0</v>
      </c>
      <c r="X113" s="193">
        <v>0</v>
      </c>
      <c r="Y113" s="193">
        <v>0</v>
      </c>
      <c r="Z113" s="193">
        <v>0</v>
      </c>
      <c r="AA113" s="193">
        <v>0</v>
      </c>
      <c r="AB113" s="193">
        <v>0</v>
      </c>
      <c r="AC113" s="193">
        <v>0</v>
      </c>
      <c r="AD113" s="193">
        <v>0</v>
      </c>
      <c r="AE113" s="193">
        <v>0</v>
      </c>
      <c r="AF113" s="193">
        <v>0</v>
      </c>
      <c r="AG113" s="193">
        <v>0</v>
      </c>
      <c r="AH113" s="193">
        <v>0</v>
      </c>
      <c r="AI113" s="193">
        <v>0</v>
      </c>
      <c r="AJ113" s="193">
        <v>0</v>
      </c>
      <c r="AK113" s="193">
        <v>0</v>
      </c>
      <c r="AL113" s="193">
        <v>0</v>
      </c>
    </row>
    <row r="114" spans="1:38" x14ac:dyDescent="0.35">
      <c r="A114" s="83" t="s">
        <v>288</v>
      </c>
      <c r="B114" s="84" t="s">
        <v>190</v>
      </c>
      <c r="C114" s="101"/>
      <c r="D114" s="102" t="s">
        <v>140</v>
      </c>
      <c r="E114" s="103"/>
      <c r="F114" s="103"/>
      <c r="G114" s="103"/>
      <c r="H114" s="103"/>
      <c r="I114" s="103"/>
      <c r="J114" s="103"/>
      <c r="K114" s="172">
        <v>0</v>
      </c>
      <c r="L114" s="172">
        <v>0</v>
      </c>
      <c r="M114" s="172">
        <v>0</v>
      </c>
      <c r="N114" s="172">
        <v>0</v>
      </c>
      <c r="O114" s="193">
        <v>0</v>
      </c>
      <c r="P114" s="193">
        <v>0</v>
      </c>
      <c r="Q114" s="193">
        <v>0</v>
      </c>
      <c r="R114" s="193">
        <v>0</v>
      </c>
      <c r="S114" s="193">
        <v>0</v>
      </c>
      <c r="T114" s="193">
        <v>0</v>
      </c>
      <c r="U114" s="193">
        <v>0</v>
      </c>
      <c r="V114" s="193">
        <v>0</v>
      </c>
      <c r="W114" s="193">
        <v>0</v>
      </c>
      <c r="X114" s="193">
        <v>0</v>
      </c>
      <c r="Y114" s="193">
        <v>0</v>
      </c>
      <c r="Z114" s="193">
        <v>0</v>
      </c>
      <c r="AA114" s="193">
        <v>0</v>
      </c>
      <c r="AB114" s="193">
        <v>0</v>
      </c>
      <c r="AC114" s="193">
        <v>0</v>
      </c>
      <c r="AD114" s="193">
        <v>0</v>
      </c>
      <c r="AE114" s="193">
        <v>0</v>
      </c>
      <c r="AF114" s="193">
        <v>0</v>
      </c>
      <c r="AG114" s="193">
        <v>0</v>
      </c>
      <c r="AH114" s="193">
        <v>0</v>
      </c>
      <c r="AI114" s="193">
        <v>0</v>
      </c>
      <c r="AJ114" s="193">
        <v>0</v>
      </c>
      <c r="AK114" s="193">
        <v>0</v>
      </c>
      <c r="AL114" s="193">
        <v>0</v>
      </c>
    </row>
    <row r="115" spans="1:38" x14ac:dyDescent="0.35">
      <c r="A115" s="83" t="s">
        <v>289</v>
      </c>
      <c r="B115" s="84" t="s">
        <v>192</v>
      </c>
      <c r="C115" s="101"/>
      <c r="D115" s="102" t="s">
        <v>124</v>
      </c>
      <c r="E115" s="87"/>
      <c r="F115" s="87"/>
      <c r="G115" s="87"/>
      <c r="H115" s="87"/>
      <c r="I115" s="87"/>
      <c r="J115" s="87"/>
      <c r="K115" s="172">
        <v>0</v>
      </c>
      <c r="L115" s="172">
        <v>0</v>
      </c>
      <c r="M115" s="172">
        <v>0</v>
      </c>
      <c r="N115" s="172">
        <v>0</v>
      </c>
      <c r="O115" s="193">
        <v>0</v>
      </c>
      <c r="P115" s="193">
        <v>0</v>
      </c>
      <c r="Q115" s="193">
        <v>0</v>
      </c>
      <c r="R115" s="193">
        <v>0</v>
      </c>
      <c r="S115" s="193">
        <v>0</v>
      </c>
      <c r="T115" s="193">
        <v>0</v>
      </c>
      <c r="U115" s="193">
        <v>0</v>
      </c>
      <c r="V115" s="193">
        <v>0</v>
      </c>
      <c r="W115" s="193">
        <v>0</v>
      </c>
      <c r="X115" s="193">
        <v>0</v>
      </c>
      <c r="Y115" s="193">
        <v>0</v>
      </c>
      <c r="Z115" s="193">
        <v>0</v>
      </c>
      <c r="AA115" s="193">
        <v>0</v>
      </c>
      <c r="AB115" s="193">
        <v>0</v>
      </c>
      <c r="AC115" s="193">
        <v>0</v>
      </c>
      <c r="AD115" s="193">
        <v>0</v>
      </c>
      <c r="AE115" s="193">
        <v>0</v>
      </c>
      <c r="AF115" s="193">
        <v>0</v>
      </c>
      <c r="AG115" s="193">
        <v>0</v>
      </c>
      <c r="AH115" s="193">
        <v>0</v>
      </c>
      <c r="AI115" s="193">
        <v>0</v>
      </c>
      <c r="AJ115" s="193">
        <v>0</v>
      </c>
      <c r="AK115" s="193">
        <v>0</v>
      </c>
      <c r="AL115" s="193">
        <v>0</v>
      </c>
    </row>
    <row r="116" spans="1:38" x14ac:dyDescent="0.35">
      <c r="A116" s="83" t="s">
        <v>290</v>
      </c>
      <c r="B116" s="84" t="s">
        <v>194</v>
      </c>
      <c r="C116" s="101"/>
      <c r="D116" s="102" t="s">
        <v>124</v>
      </c>
      <c r="E116" s="87"/>
      <c r="F116" s="87"/>
      <c r="G116" s="87"/>
      <c r="H116" s="87"/>
      <c r="I116" s="87"/>
      <c r="J116" s="87"/>
      <c r="K116" s="172">
        <v>0</v>
      </c>
      <c r="L116" s="172">
        <v>0</v>
      </c>
      <c r="M116" s="172">
        <v>0</v>
      </c>
      <c r="N116" s="172">
        <v>0</v>
      </c>
      <c r="O116" s="193">
        <v>0</v>
      </c>
      <c r="P116" s="193">
        <v>0</v>
      </c>
      <c r="Q116" s="193">
        <v>0</v>
      </c>
      <c r="R116" s="193">
        <v>0</v>
      </c>
      <c r="S116" s="193">
        <v>0</v>
      </c>
      <c r="T116" s="193">
        <v>0</v>
      </c>
      <c r="U116" s="193">
        <v>0</v>
      </c>
      <c r="V116" s="193">
        <v>0</v>
      </c>
      <c r="W116" s="193">
        <v>0</v>
      </c>
      <c r="X116" s="193">
        <v>0</v>
      </c>
      <c r="Y116" s="193">
        <v>0</v>
      </c>
      <c r="Z116" s="193">
        <v>0</v>
      </c>
      <c r="AA116" s="193">
        <v>0</v>
      </c>
      <c r="AB116" s="193">
        <v>0</v>
      </c>
      <c r="AC116" s="193">
        <v>0</v>
      </c>
      <c r="AD116" s="193">
        <v>0</v>
      </c>
      <c r="AE116" s="193">
        <v>0</v>
      </c>
      <c r="AF116" s="193">
        <v>0</v>
      </c>
      <c r="AG116" s="193">
        <v>0</v>
      </c>
      <c r="AH116" s="193">
        <v>0</v>
      </c>
      <c r="AI116" s="193">
        <v>0</v>
      </c>
      <c r="AJ116" s="193">
        <v>0</v>
      </c>
      <c r="AK116" s="193">
        <v>0</v>
      </c>
      <c r="AL116" s="193">
        <v>0</v>
      </c>
    </row>
    <row r="117" spans="1:38" x14ac:dyDescent="0.35">
      <c r="A117" s="83" t="s">
        <v>291</v>
      </c>
      <c r="B117" s="84" t="s">
        <v>196</v>
      </c>
      <c r="C117" s="101"/>
      <c r="D117" s="102" t="s">
        <v>129</v>
      </c>
      <c r="E117" s="356"/>
      <c r="F117" s="356"/>
      <c r="G117" s="356"/>
      <c r="H117" s="356"/>
      <c r="I117" s="356"/>
      <c r="J117" s="356"/>
      <c r="K117" s="172">
        <v>0</v>
      </c>
      <c r="L117" s="172">
        <v>0</v>
      </c>
      <c r="M117" s="172">
        <v>0</v>
      </c>
      <c r="N117" s="172">
        <v>0</v>
      </c>
      <c r="O117" s="193">
        <v>0</v>
      </c>
      <c r="P117" s="193">
        <v>0</v>
      </c>
      <c r="Q117" s="193">
        <v>0</v>
      </c>
      <c r="R117" s="193">
        <v>0</v>
      </c>
      <c r="S117" s="193">
        <v>0</v>
      </c>
      <c r="T117" s="193">
        <v>0</v>
      </c>
      <c r="U117" s="193">
        <v>0</v>
      </c>
      <c r="V117" s="193">
        <v>0</v>
      </c>
      <c r="W117" s="193">
        <v>0</v>
      </c>
      <c r="X117" s="193">
        <v>0</v>
      </c>
      <c r="Y117" s="193">
        <v>0</v>
      </c>
      <c r="Z117" s="193">
        <v>0</v>
      </c>
      <c r="AA117" s="193">
        <v>0</v>
      </c>
      <c r="AB117" s="193">
        <v>0</v>
      </c>
      <c r="AC117" s="193">
        <v>0</v>
      </c>
      <c r="AD117" s="193">
        <v>0</v>
      </c>
      <c r="AE117" s="193">
        <v>0</v>
      </c>
      <c r="AF117" s="193">
        <v>0</v>
      </c>
      <c r="AG117" s="193">
        <v>0</v>
      </c>
      <c r="AH117" s="193">
        <v>0</v>
      </c>
      <c r="AI117" s="193">
        <v>0</v>
      </c>
      <c r="AJ117" s="193">
        <v>0</v>
      </c>
      <c r="AK117" s="193">
        <v>0</v>
      </c>
      <c r="AL117" s="193">
        <v>0</v>
      </c>
    </row>
    <row r="118" spans="1:38" x14ac:dyDescent="0.35">
      <c r="A118" s="83">
        <v>16</v>
      </c>
      <c r="B118" s="111" t="s">
        <v>292</v>
      </c>
      <c r="C118" s="112"/>
      <c r="D118" s="113"/>
      <c r="E118" s="87"/>
      <c r="F118" s="87"/>
      <c r="G118" s="87"/>
      <c r="H118" s="87"/>
      <c r="I118" s="87"/>
      <c r="J118" s="87"/>
      <c r="K118" s="235">
        <f t="shared" ref="K118:AL118" si="7">SUM(K105:K117)</f>
        <v>0</v>
      </c>
      <c r="L118" s="235">
        <f t="shared" si="7"/>
        <v>0</v>
      </c>
      <c r="M118" s="235">
        <f t="shared" si="7"/>
        <v>1885442.9358243942</v>
      </c>
      <c r="N118" s="235">
        <f t="shared" si="7"/>
        <v>1887928.9767742157</v>
      </c>
      <c r="O118" s="235">
        <f t="shared" si="7"/>
        <v>1886679.7336935997</v>
      </c>
      <c r="P118" s="235">
        <f t="shared" si="7"/>
        <v>1828940.9419298172</v>
      </c>
      <c r="Q118" s="235">
        <f t="shared" si="7"/>
        <v>1871421.3061928749</v>
      </c>
      <c r="R118" s="235">
        <f t="shared" si="7"/>
        <v>1844307.7595829964</v>
      </c>
      <c r="S118" s="235">
        <f t="shared" si="7"/>
        <v>1835535.0389480591</v>
      </c>
      <c r="T118" s="235">
        <f t="shared" si="7"/>
        <v>1886313.0549788475</v>
      </c>
      <c r="U118" s="235">
        <f t="shared" si="7"/>
        <v>1858811.8857145309</v>
      </c>
      <c r="V118" s="235">
        <f t="shared" si="7"/>
        <v>1883445.7874894142</v>
      </c>
      <c r="W118" s="235">
        <f t="shared" si="7"/>
        <v>1886722.4418520927</v>
      </c>
      <c r="X118" s="235">
        <f t="shared" si="7"/>
        <v>1889891.6442990303</v>
      </c>
      <c r="Y118" s="235">
        <f t="shared" si="7"/>
        <v>1887928.9767742157</v>
      </c>
      <c r="Z118" s="235">
        <f t="shared" si="7"/>
        <v>1886679.7336935997</v>
      </c>
      <c r="AA118" s="235">
        <f t="shared" si="7"/>
        <v>1884583.0636024475</v>
      </c>
      <c r="AB118" s="235">
        <f t="shared" si="7"/>
        <v>1887634.7444057465</v>
      </c>
      <c r="AC118" s="235">
        <f t="shared" si="7"/>
        <v>1887864.2917275429</v>
      </c>
      <c r="AD118" s="235">
        <f t="shared" si="7"/>
        <v>1885442.9358243942</v>
      </c>
      <c r="AE118" s="235">
        <f t="shared" si="7"/>
        <v>1887928.9767742157</v>
      </c>
      <c r="AF118" s="235">
        <f t="shared" si="7"/>
        <v>1887847.0995426178</v>
      </c>
      <c r="AG118" s="235">
        <f t="shared" si="7"/>
        <v>1266512.6190930605</v>
      </c>
      <c r="AH118" s="235">
        <f t="shared" si="7"/>
        <v>1296945.8809643984</v>
      </c>
      <c r="AI118" s="235">
        <f t="shared" si="7"/>
        <v>1446193.9562112093</v>
      </c>
      <c r="AJ118" s="235">
        <f t="shared" si="7"/>
        <v>1485747.3257184029</v>
      </c>
      <c r="AK118" s="235">
        <f t="shared" si="7"/>
        <v>1474920.0493097305</v>
      </c>
      <c r="AL118" s="235">
        <f t="shared" si="7"/>
        <v>1475053.2407462597</v>
      </c>
    </row>
    <row r="119" spans="1:38" x14ac:dyDescent="0.35">
      <c r="A119" s="83"/>
      <c r="B119" s="133"/>
      <c r="C119" s="155"/>
      <c r="D119" s="156"/>
      <c r="E119" s="97"/>
      <c r="F119" s="97"/>
      <c r="G119" s="97"/>
      <c r="H119" s="97"/>
      <c r="I119" s="97"/>
      <c r="J119" s="97"/>
      <c r="K119" s="200"/>
      <c r="L119" s="200"/>
      <c r="M119" s="200"/>
      <c r="N119" s="200"/>
      <c r="O119" s="200"/>
      <c r="P119" s="200"/>
      <c r="Q119" s="200"/>
      <c r="R119" s="200"/>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38" ht="15" customHeight="1" x14ac:dyDescent="0.35">
      <c r="A120" s="83">
        <v>17</v>
      </c>
      <c r="B120" s="137" t="s">
        <v>293</v>
      </c>
      <c r="C120" s="138"/>
      <c r="D120" s="89"/>
      <c r="E120" s="87"/>
      <c r="F120" s="87"/>
      <c r="G120" s="87"/>
      <c r="H120" s="87"/>
      <c r="I120" s="87"/>
      <c r="J120" s="87"/>
      <c r="K120" s="240">
        <f t="shared" ref="K120:AL120" si="8">K118+K101</f>
        <v>0</v>
      </c>
      <c r="L120" s="240">
        <f t="shared" si="8"/>
        <v>0</v>
      </c>
      <c r="M120" s="240">
        <f t="shared" si="8"/>
        <v>1888060.7738979161</v>
      </c>
      <c r="N120" s="240">
        <f t="shared" si="8"/>
        <v>1893012.7678439021</v>
      </c>
      <c r="O120" s="240">
        <f t="shared" si="8"/>
        <v>1899682.9768270254</v>
      </c>
      <c r="P120" s="240">
        <f t="shared" si="8"/>
        <v>1851853.5030782223</v>
      </c>
      <c r="Q120" s="240">
        <f t="shared" si="8"/>
        <v>1898752.0145773888</v>
      </c>
      <c r="R120" s="240">
        <f t="shared" si="8"/>
        <v>1889587.890625</v>
      </c>
      <c r="S120" s="235">
        <f t="shared" si="8"/>
        <v>1883216.7335748672</v>
      </c>
      <c r="T120" s="240">
        <f t="shared" si="8"/>
        <v>1934052.4032711983</v>
      </c>
      <c r="U120" s="240">
        <f t="shared" si="8"/>
        <v>1907205.0058841705</v>
      </c>
      <c r="V120" s="240">
        <f t="shared" si="8"/>
        <v>1929302.4763464928</v>
      </c>
      <c r="W120" s="240">
        <f t="shared" si="8"/>
        <v>1932120.3451752663</v>
      </c>
      <c r="X120" s="240">
        <f t="shared" si="8"/>
        <v>1933508.1374049187</v>
      </c>
      <c r="Y120" s="240">
        <f t="shared" si="8"/>
        <v>1925985.1713180542</v>
      </c>
      <c r="Z120" s="240">
        <f t="shared" si="8"/>
        <v>1928809.7037672997</v>
      </c>
      <c r="AA120" s="240">
        <f t="shared" si="8"/>
        <v>1933368.2677745819</v>
      </c>
      <c r="AB120" s="240">
        <f t="shared" si="8"/>
        <v>1936587.1286392212</v>
      </c>
      <c r="AC120" s="240">
        <f t="shared" si="8"/>
        <v>1940403.1110405922</v>
      </c>
      <c r="AD120" s="240">
        <f t="shared" si="8"/>
        <v>1960336.6612195969</v>
      </c>
      <c r="AE120" s="240">
        <f t="shared" si="8"/>
        <v>1984592.2305583954</v>
      </c>
      <c r="AF120" s="240">
        <f t="shared" si="8"/>
        <v>2002381.9096535444</v>
      </c>
      <c r="AG120" s="240">
        <f t="shared" si="8"/>
        <v>1477374.363899231</v>
      </c>
      <c r="AH120" s="240">
        <f t="shared" si="8"/>
        <v>1511303.9113022387</v>
      </c>
      <c r="AI120" s="240">
        <f t="shared" si="8"/>
        <v>1669672.8522069752</v>
      </c>
      <c r="AJ120" s="240">
        <f t="shared" si="8"/>
        <v>1729781.7943990231</v>
      </c>
      <c r="AK120" s="240">
        <f t="shared" si="8"/>
        <v>1717384.7304284573</v>
      </c>
      <c r="AL120" s="240">
        <f t="shared" si="8"/>
        <v>1708937.9166141152</v>
      </c>
    </row>
    <row r="121" spans="1:38" ht="15" customHeight="1" x14ac:dyDescent="0.35">
      <c r="A121" s="83"/>
      <c r="B121" s="12"/>
      <c r="C121" s="141"/>
      <c r="D121" s="8"/>
      <c r="E121" s="79"/>
      <c r="F121" s="79"/>
      <c r="G121" s="79"/>
      <c r="H121" s="79"/>
      <c r="I121" s="79"/>
      <c r="J121" s="79"/>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row>
    <row r="122" spans="1:38" ht="15" customHeight="1" x14ac:dyDescent="0.35">
      <c r="A122" s="83" t="s">
        <v>294</v>
      </c>
      <c r="B122" s="111" t="s">
        <v>295</v>
      </c>
      <c r="C122" s="138"/>
      <c r="D122" s="89"/>
      <c r="E122" s="87"/>
      <c r="F122" s="87"/>
      <c r="G122" s="87"/>
      <c r="H122" s="87"/>
      <c r="I122" s="87"/>
      <c r="J122" s="87"/>
      <c r="K122" s="240">
        <v>0</v>
      </c>
      <c r="L122" s="240">
        <v>0</v>
      </c>
      <c r="M122" s="240">
        <v>0</v>
      </c>
      <c r="N122" s="240">
        <v>0</v>
      </c>
      <c r="O122" s="240">
        <v>0</v>
      </c>
      <c r="P122" s="240">
        <v>0</v>
      </c>
      <c r="Q122" s="240">
        <v>0</v>
      </c>
      <c r="R122" s="240">
        <v>0</v>
      </c>
      <c r="S122" s="240">
        <v>0</v>
      </c>
      <c r="T122" s="240">
        <v>0</v>
      </c>
      <c r="U122" s="240">
        <v>0</v>
      </c>
      <c r="V122" s="240">
        <v>0</v>
      </c>
      <c r="W122" s="240">
        <v>0</v>
      </c>
      <c r="X122" s="240">
        <v>0</v>
      </c>
      <c r="Y122" s="240">
        <v>0</v>
      </c>
      <c r="Z122" s="240">
        <v>0</v>
      </c>
      <c r="AA122" s="240">
        <v>0</v>
      </c>
      <c r="AB122" s="240">
        <v>0</v>
      </c>
      <c r="AC122" s="240">
        <v>0</v>
      </c>
      <c r="AD122" s="240">
        <v>0</v>
      </c>
      <c r="AE122" s="240">
        <v>0</v>
      </c>
      <c r="AF122" s="240">
        <v>0</v>
      </c>
      <c r="AG122" s="240">
        <v>0</v>
      </c>
      <c r="AH122" s="240">
        <v>0</v>
      </c>
      <c r="AI122" s="240">
        <v>0</v>
      </c>
      <c r="AJ122" s="240">
        <v>0</v>
      </c>
      <c r="AK122" s="240">
        <v>0</v>
      </c>
      <c r="AL122" s="240">
        <v>0</v>
      </c>
    </row>
    <row r="123" spans="1:38" ht="15" customHeight="1" x14ac:dyDescent="0.35">
      <c r="A123" s="83"/>
      <c r="B123" s="262"/>
      <c r="C123" s="141"/>
      <c r="D123" s="8"/>
      <c r="E123" s="79"/>
      <c r="F123" s="79"/>
      <c r="G123" s="79"/>
      <c r="H123" s="79"/>
      <c r="I123" s="79"/>
      <c r="J123" s="79"/>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row>
    <row r="124" spans="1:38" ht="18.5" x14ac:dyDescent="0.45">
      <c r="A124" s="83"/>
      <c r="B124" s="51" t="s">
        <v>296</v>
      </c>
      <c r="D124" s="8"/>
      <c r="E124" s="142"/>
      <c r="F124" s="142"/>
      <c r="G124" s="142"/>
      <c r="H124" s="142"/>
      <c r="I124" s="142"/>
      <c r="J124" s="142"/>
      <c r="K124" s="253"/>
      <c r="L124" s="253"/>
      <c r="M124" s="253"/>
      <c r="N124" s="253"/>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row>
    <row r="125" spans="1:38" x14ac:dyDescent="0.35">
      <c r="A125" s="83"/>
      <c r="B125" s="36"/>
      <c r="C125" s="78"/>
      <c r="D125" s="36"/>
    </row>
    <row r="126" spans="1:38" x14ac:dyDescent="0.35">
      <c r="A126" s="83"/>
      <c r="B126" s="8"/>
      <c r="C126" s="31"/>
      <c r="D126" s="264"/>
      <c r="E126" s="82" t="s">
        <v>200</v>
      </c>
      <c r="F126" s="82" t="s">
        <v>201</v>
      </c>
      <c r="G126" s="82" t="s">
        <v>201</v>
      </c>
      <c r="H126" s="82" t="s">
        <v>201</v>
      </c>
      <c r="I126" s="82" t="s">
        <v>201</v>
      </c>
      <c r="J126" s="82" t="s">
        <v>43</v>
      </c>
      <c r="K126" s="190" t="s">
        <v>44</v>
      </c>
      <c r="L126" s="190" t="s">
        <v>45</v>
      </c>
      <c r="M126" s="190" t="s">
        <v>46</v>
      </c>
      <c r="N126" s="190" t="s">
        <v>47</v>
      </c>
      <c r="O126" s="190" t="s">
        <v>48</v>
      </c>
      <c r="P126" s="190" t="s">
        <v>49</v>
      </c>
      <c r="Q126" s="190" t="s">
        <v>50</v>
      </c>
      <c r="R126" s="190" t="s">
        <v>51</v>
      </c>
      <c r="S126" s="191" t="s">
        <v>52</v>
      </c>
      <c r="T126" s="190" t="s">
        <v>53</v>
      </c>
      <c r="U126" s="190" t="s">
        <v>54</v>
      </c>
      <c r="V126" s="190" t="s">
        <v>55</v>
      </c>
      <c r="W126" s="190" t="s">
        <v>56</v>
      </c>
      <c r="X126" s="190" t="s">
        <v>57</v>
      </c>
      <c r="Y126" s="190" t="s">
        <v>58</v>
      </c>
      <c r="Z126" s="190" t="s">
        <v>59</v>
      </c>
      <c r="AA126" s="190" t="s">
        <v>60</v>
      </c>
      <c r="AB126" s="190" t="s">
        <v>61</v>
      </c>
      <c r="AC126" s="190" t="s">
        <v>62</v>
      </c>
      <c r="AD126" s="190" t="s">
        <v>63</v>
      </c>
      <c r="AE126" s="190" t="s">
        <v>64</v>
      </c>
      <c r="AF126" s="190" t="s">
        <v>65</v>
      </c>
      <c r="AG126" s="190" t="s">
        <v>66</v>
      </c>
      <c r="AH126" s="190" t="s">
        <v>67</v>
      </c>
      <c r="AI126" s="190" t="s">
        <v>68</v>
      </c>
      <c r="AJ126" s="190" t="s">
        <v>69</v>
      </c>
      <c r="AK126" s="190" t="s">
        <v>70</v>
      </c>
      <c r="AL126" s="190" t="s">
        <v>71</v>
      </c>
    </row>
    <row r="127" spans="1:38" x14ac:dyDescent="0.35">
      <c r="A127" s="83">
        <v>18</v>
      </c>
      <c r="B127" s="137" t="s">
        <v>297</v>
      </c>
      <c r="C127" s="158"/>
      <c r="D127" s="265"/>
      <c r="E127" s="87"/>
      <c r="F127" s="87"/>
      <c r="G127" s="87"/>
      <c r="H127" s="87"/>
      <c r="I127" s="87"/>
      <c r="J127" s="87"/>
      <c r="K127" s="206">
        <v>614046.95892333984</v>
      </c>
      <c r="L127" s="206">
        <v>616948.73809814453</v>
      </c>
      <c r="M127" s="206">
        <v>140148.11944961548</v>
      </c>
      <c r="N127" s="266">
        <v>133768.09811592102</v>
      </c>
      <c r="O127" s="267">
        <v>66137.443482875824</v>
      </c>
      <c r="P127" s="267">
        <v>111208.85634422302</v>
      </c>
      <c r="Q127" s="267">
        <v>105391.03412628174</v>
      </c>
      <c r="R127" s="267">
        <v>139508.71467590332</v>
      </c>
      <c r="S127" s="268">
        <v>169327.13174819946</v>
      </c>
      <c r="T127" s="267">
        <v>148486.8278503418</v>
      </c>
      <c r="U127" s="267">
        <v>168626.43814086914</v>
      </c>
      <c r="V127" s="267">
        <v>163448.48203659058</v>
      </c>
      <c r="W127" s="267">
        <v>166662.46223449707</v>
      </c>
      <c r="X127" s="267">
        <v>184247.62058258057</v>
      </c>
      <c r="Y127" s="267">
        <v>174016.01552963257</v>
      </c>
      <c r="Z127" s="267">
        <v>175190.30094146729</v>
      </c>
      <c r="AA127" s="267">
        <v>182810.21642684937</v>
      </c>
      <c r="AB127" s="267">
        <v>191126.33657455444</v>
      </c>
      <c r="AC127" s="267">
        <v>193672.8253364563</v>
      </c>
      <c r="AD127" s="267">
        <v>370201.51805877686</v>
      </c>
      <c r="AE127" s="267">
        <v>383819.21863555908</v>
      </c>
      <c r="AF127" s="267">
        <v>393049.17812347412</v>
      </c>
      <c r="AG127" s="267">
        <v>668106.77719116211</v>
      </c>
      <c r="AH127" s="267">
        <v>690366.47796630859</v>
      </c>
      <c r="AI127" s="267">
        <v>653632.39669799805</v>
      </c>
      <c r="AJ127" s="267">
        <v>634720.74127197266</v>
      </c>
      <c r="AK127" s="267">
        <v>643937.53433227539</v>
      </c>
      <c r="AL127" s="267">
        <v>647520.7633972168</v>
      </c>
    </row>
    <row r="128" spans="1:38" ht="15" customHeight="1" x14ac:dyDescent="0.35">
      <c r="A128" s="83" t="s">
        <v>298</v>
      </c>
      <c r="B128" s="137" t="s">
        <v>299</v>
      </c>
      <c r="C128" s="138"/>
      <c r="D128" s="89"/>
      <c r="E128" s="357"/>
      <c r="F128" s="357"/>
      <c r="G128" s="357"/>
      <c r="H128" s="357"/>
      <c r="I128" s="357"/>
      <c r="J128" s="357"/>
      <c r="K128" s="269">
        <v>0</v>
      </c>
      <c r="L128" s="269">
        <v>0</v>
      </c>
      <c r="M128" s="269">
        <v>1345402.5382995605</v>
      </c>
      <c r="N128" s="269">
        <v>1356793.1327819824</v>
      </c>
      <c r="O128" s="269">
        <v>1550895.0691223145</v>
      </c>
      <c r="P128" s="269">
        <v>1411597.2633361816</v>
      </c>
      <c r="Q128" s="269">
        <v>1424910.2516174316</v>
      </c>
      <c r="R128" s="269">
        <v>1383159.8510742188</v>
      </c>
      <c r="S128" s="170">
        <v>1315656.9137573242</v>
      </c>
      <c r="T128" s="269">
        <v>1342132.6866149902</v>
      </c>
      <c r="U128" s="269">
        <v>1306243.6943054199</v>
      </c>
      <c r="V128" s="269">
        <v>1311365.306854248</v>
      </c>
      <c r="W128" s="269">
        <v>1294612.720489502</v>
      </c>
      <c r="X128" s="269">
        <v>1277846.0083007813</v>
      </c>
      <c r="Y128" s="269">
        <v>1271232.0785522461</v>
      </c>
      <c r="Z128" s="269">
        <v>1259844.5701599121</v>
      </c>
      <c r="AA128" s="269">
        <v>1254707.6110839844</v>
      </c>
      <c r="AB128" s="269">
        <v>1258412.4374389648</v>
      </c>
      <c r="AC128" s="269">
        <v>1250482.1548461914</v>
      </c>
      <c r="AD128" s="269">
        <v>1028105.432510376</v>
      </c>
      <c r="AE128" s="269">
        <v>1032269.5655822754</v>
      </c>
      <c r="AF128" s="269">
        <v>1030361.083984375</v>
      </c>
      <c r="AG128" s="269">
        <v>643813.73977661133</v>
      </c>
      <c r="AH128" s="269">
        <v>665523.95248413086</v>
      </c>
      <c r="AI128" s="269">
        <v>650865.90194702148</v>
      </c>
      <c r="AJ128" s="269">
        <v>642833.56475830078</v>
      </c>
      <c r="AK128" s="269">
        <v>632709.41162109375</v>
      </c>
      <c r="AL128" s="269">
        <v>628940.27328491211</v>
      </c>
    </row>
    <row r="129" spans="1:38" ht="15" customHeight="1" x14ac:dyDescent="0.35">
      <c r="A129" s="83"/>
      <c r="C129" s="141"/>
      <c r="D129" s="8"/>
      <c r="E129" s="79"/>
      <c r="F129" s="79"/>
      <c r="G129" s="79"/>
      <c r="H129" s="79"/>
      <c r="I129" s="79"/>
      <c r="J129" s="79"/>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row>
    <row r="130" spans="1:38" ht="18.5" x14ac:dyDescent="0.35">
      <c r="A130" s="83"/>
      <c r="B130" s="157" t="s">
        <v>300</v>
      </c>
      <c r="D130" s="8"/>
      <c r="E130" s="79"/>
      <c r="F130" s="79"/>
      <c r="G130" s="79"/>
      <c r="H130" s="79"/>
      <c r="I130" s="79"/>
      <c r="J130" s="79"/>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row>
    <row r="131" spans="1:38" x14ac:dyDescent="0.35">
      <c r="A131" s="83"/>
      <c r="B131" s="8"/>
      <c r="D131" s="8"/>
      <c r="E131" s="53" t="s">
        <v>200</v>
      </c>
      <c r="F131" s="53" t="s">
        <v>201</v>
      </c>
      <c r="G131" s="53" t="s">
        <v>201</v>
      </c>
      <c r="H131" s="53" t="s">
        <v>201</v>
      </c>
      <c r="I131" s="53" t="s">
        <v>201</v>
      </c>
      <c r="J131" s="53" t="s">
        <v>43</v>
      </c>
      <c r="K131" s="190" t="s">
        <v>44</v>
      </c>
      <c r="L131" s="190" t="s">
        <v>45</v>
      </c>
      <c r="M131" s="190" t="s">
        <v>46</v>
      </c>
      <c r="N131" s="190" t="s">
        <v>47</v>
      </c>
      <c r="O131" s="190" t="s">
        <v>48</v>
      </c>
      <c r="P131" s="190" t="s">
        <v>49</v>
      </c>
      <c r="Q131" s="190" t="s">
        <v>50</v>
      </c>
      <c r="R131" s="190" t="s">
        <v>51</v>
      </c>
      <c r="S131" s="191" t="s">
        <v>52</v>
      </c>
      <c r="T131" s="190" t="s">
        <v>53</v>
      </c>
      <c r="U131" s="190" t="s">
        <v>54</v>
      </c>
      <c r="V131" s="190" t="s">
        <v>55</v>
      </c>
      <c r="W131" s="190" t="s">
        <v>56</v>
      </c>
      <c r="X131" s="190" t="s">
        <v>57</v>
      </c>
      <c r="Y131" s="190" t="s">
        <v>58</v>
      </c>
      <c r="Z131" s="190" t="s">
        <v>59</v>
      </c>
      <c r="AA131" s="190" t="s">
        <v>60</v>
      </c>
      <c r="AB131" s="190" t="s">
        <v>61</v>
      </c>
      <c r="AC131" s="190" t="s">
        <v>62</v>
      </c>
      <c r="AD131" s="190" t="s">
        <v>63</v>
      </c>
      <c r="AE131" s="190" t="s">
        <v>64</v>
      </c>
      <c r="AF131" s="190" t="s">
        <v>65</v>
      </c>
      <c r="AG131" s="190" t="s">
        <v>66</v>
      </c>
      <c r="AH131" s="190" t="s">
        <v>67</v>
      </c>
      <c r="AI131" s="190" t="s">
        <v>68</v>
      </c>
      <c r="AJ131" s="190" t="s">
        <v>69</v>
      </c>
      <c r="AK131" s="190" t="s">
        <v>70</v>
      </c>
      <c r="AL131" s="190" t="s">
        <v>71</v>
      </c>
    </row>
    <row r="132" spans="1:38" x14ac:dyDescent="0.35">
      <c r="A132" s="83">
        <v>19</v>
      </c>
      <c r="B132" s="111" t="s">
        <v>301</v>
      </c>
      <c r="C132" s="101"/>
      <c r="D132" s="158"/>
      <c r="E132" s="139">
        <f t="shared" ref="E132:AL132" si="9">E80+E120+E122</f>
        <v>0</v>
      </c>
      <c r="F132" s="139">
        <f t="shared" si="9"/>
        <v>0</v>
      </c>
      <c r="G132" s="139">
        <f t="shared" si="9"/>
        <v>0</v>
      </c>
      <c r="H132" s="139">
        <f t="shared" si="9"/>
        <v>0</v>
      </c>
      <c r="I132" s="139">
        <f t="shared" si="9"/>
        <v>0</v>
      </c>
      <c r="J132" s="139">
        <f t="shared" ref="J132:J137" si="10">SUM(J118:J122,J126:J131)</f>
        <v>0</v>
      </c>
      <c r="K132" s="270">
        <f t="shared" si="9"/>
        <v>458032.46671147645</v>
      </c>
      <c r="L132" s="270">
        <f t="shared" si="9"/>
        <v>461100.47719068825</v>
      </c>
      <c r="M132" s="270">
        <f t="shared" si="9"/>
        <v>2381313.58332932</v>
      </c>
      <c r="N132" s="270">
        <f t="shared" si="9"/>
        <v>2414765.5152752995</v>
      </c>
      <c r="O132" s="270">
        <f t="shared" si="9"/>
        <v>2704377.0252205431</v>
      </c>
      <c r="P132" s="270">
        <f t="shared" si="9"/>
        <v>2556755.2592717111</v>
      </c>
      <c r="Q132" s="270">
        <f t="shared" si="9"/>
        <v>2603429.1051654145</v>
      </c>
      <c r="R132" s="270">
        <f t="shared" si="9"/>
        <v>2574692.3425197601</v>
      </c>
      <c r="S132" s="271">
        <f t="shared" si="9"/>
        <v>2505380.1057077944</v>
      </c>
      <c r="T132" s="270">
        <f t="shared" si="9"/>
        <v>2573223.8135635853</v>
      </c>
      <c r="U132" s="270">
        <f t="shared" si="9"/>
        <v>2539902.1911025047</v>
      </c>
      <c r="V132" s="270">
        <f t="shared" si="9"/>
        <v>2564624.564409256</v>
      </c>
      <c r="W132" s="270">
        <f t="shared" si="9"/>
        <v>2555180.6788295507</v>
      </c>
      <c r="X132" s="270">
        <f t="shared" si="9"/>
        <v>2525959.3904614449</v>
      </c>
      <c r="Y132" s="270">
        <f t="shared" si="9"/>
        <v>2532604.2732745409</v>
      </c>
      <c r="Z132" s="270">
        <f t="shared" si="9"/>
        <v>2534861.5173958242</v>
      </c>
      <c r="AA132" s="270">
        <f t="shared" si="9"/>
        <v>2540548.953846097</v>
      </c>
      <c r="AB132" s="270">
        <f t="shared" si="9"/>
        <v>2545399.8830020428</v>
      </c>
      <c r="AC132" s="270">
        <f t="shared" si="9"/>
        <v>2548424.8227924109</v>
      </c>
      <c r="AD132" s="270">
        <f t="shared" si="9"/>
        <v>2183337.8776609898</v>
      </c>
      <c r="AE132" s="270">
        <f t="shared" si="9"/>
        <v>2209092.7213132381</v>
      </c>
      <c r="AF132" s="270">
        <f t="shared" si="9"/>
        <v>2227220.9348976612</v>
      </c>
      <c r="AG132" s="270">
        <f t="shared" si="9"/>
        <v>1687133.7021291256</v>
      </c>
      <c r="AH132" s="270">
        <f t="shared" si="9"/>
        <v>1698327.8923220932</v>
      </c>
      <c r="AI132" s="270">
        <f t="shared" si="9"/>
        <v>1729650.8692987263</v>
      </c>
      <c r="AJ132" s="270">
        <f t="shared" si="9"/>
        <v>1773064.4172132015</v>
      </c>
      <c r="AK132" s="270">
        <f t="shared" si="9"/>
        <v>1760563.5932385921</v>
      </c>
      <c r="AL132" s="270">
        <f t="shared" si="9"/>
        <v>1752096.0589423776</v>
      </c>
    </row>
    <row r="133" spans="1:38" x14ac:dyDescent="0.35">
      <c r="A133" s="83" t="s">
        <v>302</v>
      </c>
      <c r="B133" s="236" t="s">
        <v>303</v>
      </c>
      <c r="C133" s="101"/>
      <c r="D133" s="158"/>
      <c r="E133" s="139">
        <f t="shared" ref="E133:AL133" si="11">E77</f>
        <v>0</v>
      </c>
      <c r="F133" s="139">
        <f t="shared" si="11"/>
        <v>0</v>
      </c>
      <c r="G133" s="139">
        <f t="shared" si="11"/>
        <v>0</v>
      </c>
      <c r="H133" s="139">
        <f t="shared" si="11"/>
        <v>0</v>
      </c>
      <c r="I133" s="139">
        <f t="shared" si="11"/>
        <v>0</v>
      </c>
      <c r="J133" s="139">
        <f t="shared" si="10"/>
        <v>0</v>
      </c>
      <c r="K133" s="270">
        <f t="shared" si="11"/>
        <v>0</v>
      </c>
      <c r="L133" s="270">
        <f t="shared" si="11"/>
        <v>0</v>
      </c>
      <c r="M133" s="270">
        <f t="shared" si="11"/>
        <v>0</v>
      </c>
      <c r="N133" s="270">
        <f t="shared" si="11"/>
        <v>0</v>
      </c>
      <c r="O133" s="270">
        <f t="shared" si="11"/>
        <v>0</v>
      </c>
      <c r="P133" s="270">
        <f t="shared" si="11"/>
        <v>0</v>
      </c>
      <c r="Q133" s="270">
        <f t="shared" si="11"/>
        <v>0</v>
      </c>
      <c r="R133" s="270">
        <f t="shared" si="11"/>
        <v>0</v>
      </c>
      <c r="S133" s="271">
        <f t="shared" si="11"/>
        <v>0</v>
      </c>
      <c r="T133" s="270">
        <f t="shared" si="11"/>
        <v>0</v>
      </c>
      <c r="U133" s="270">
        <f t="shared" si="11"/>
        <v>0</v>
      </c>
      <c r="V133" s="270">
        <f t="shared" si="11"/>
        <v>0</v>
      </c>
      <c r="W133" s="270">
        <f t="shared" si="11"/>
        <v>0</v>
      </c>
      <c r="X133" s="270">
        <f t="shared" si="11"/>
        <v>0</v>
      </c>
      <c r="Y133" s="270">
        <f t="shared" si="11"/>
        <v>0</v>
      </c>
      <c r="Z133" s="270">
        <f t="shared" si="11"/>
        <v>0</v>
      </c>
      <c r="AA133" s="270">
        <f t="shared" si="11"/>
        <v>0</v>
      </c>
      <c r="AB133" s="270">
        <f t="shared" si="11"/>
        <v>0</v>
      </c>
      <c r="AC133" s="270">
        <f t="shared" si="11"/>
        <v>0</v>
      </c>
      <c r="AD133" s="270">
        <f t="shared" si="11"/>
        <v>0</v>
      </c>
      <c r="AE133" s="270">
        <f t="shared" si="11"/>
        <v>0</v>
      </c>
      <c r="AF133" s="270">
        <f t="shared" si="11"/>
        <v>0</v>
      </c>
      <c r="AG133" s="270">
        <f t="shared" si="11"/>
        <v>0</v>
      </c>
      <c r="AH133" s="270">
        <f t="shared" si="11"/>
        <v>0</v>
      </c>
      <c r="AI133" s="270">
        <f t="shared" si="11"/>
        <v>0</v>
      </c>
      <c r="AJ133" s="270">
        <f t="shared" si="11"/>
        <v>0</v>
      </c>
      <c r="AK133" s="270">
        <f t="shared" si="11"/>
        <v>0</v>
      </c>
      <c r="AL133" s="270">
        <f t="shared" si="11"/>
        <v>0</v>
      </c>
    </row>
    <row r="134" spans="1:38" x14ac:dyDescent="0.35">
      <c r="A134" s="83">
        <v>20</v>
      </c>
      <c r="B134" s="111" t="s">
        <v>304</v>
      </c>
      <c r="C134" s="101"/>
      <c r="D134" s="158"/>
      <c r="E134" s="139">
        <f>E127-E128</f>
        <v>0</v>
      </c>
      <c r="F134" s="139">
        <f>F127-F128</f>
        <v>0</v>
      </c>
      <c r="G134" s="139">
        <f t="shared" ref="G134:I134" si="12">G127-G128</f>
        <v>0</v>
      </c>
      <c r="H134" s="139">
        <f t="shared" si="12"/>
        <v>0</v>
      </c>
      <c r="I134" s="139">
        <f t="shared" si="12"/>
        <v>0</v>
      </c>
      <c r="J134" s="139">
        <f t="shared" si="10"/>
        <v>0</v>
      </c>
      <c r="K134" s="270">
        <f t="shared" ref="K134:AL134" si="13">K127-K128</f>
        <v>614046.95892333984</v>
      </c>
      <c r="L134" s="270">
        <f t="shared" si="13"/>
        <v>616948.73809814453</v>
      </c>
      <c r="M134" s="270">
        <f t="shared" si="13"/>
        <v>-1205254.4188499451</v>
      </c>
      <c r="N134" s="270">
        <f t="shared" si="13"/>
        <v>-1223025.0346660614</v>
      </c>
      <c r="O134" s="270">
        <f t="shared" si="13"/>
        <v>-1484757.6256394386</v>
      </c>
      <c r="P134" s="270">
        <f t="shared" si="13"/>
        <v>-1300388.4069919586</v>
      </c>
      <c r="Q134" s="270">
        <f t="shared" si="13"/>
        <v>-1319519.2174911499</v>
      </c>
      <c r="R134" s="270">
        <f t="shared" si="13"/>
        <v>-1243651.1363983154</v>
      </c>
      <c r="S134" s="271">
        <f t="shared" si="13"/>
        <v>-1146329.7820091248</v>
      </c>
      <c r="T134" s="270">
        <f t="shared" si="13"/>
        <v>-1193645.8587646484</v>
      </c>
      <c r="U134" s="270">
        <f t="shared" si="13"/>
        <v>-1137617.2561645508</v>
      </c>
      <c r="V134" s="270">
        <f t="shared" si="13"/>
        <v>-1147916.8248176575</v>
      </c>
      <c r="W134" s="270">
        <f t="shared" si="13"/>
        <v>-1127950.2582550049</v>
      </c>
      <c r="X134" s="270">
        <f t="shared" si="13"/>
        <v>-1093598.3877182007</v>
      </c>
      <c r="Y134" s="270">
        <f t="shared" si="13"/>
        <v>-1097216.0630226135</v>
      </c>
      <c r="Z134" s="270">
        <f t="shared" si="13"/>
        <v>-1084654.2692184448</v>
      </c>
      <c r="AA134" s="270">
        <f t="shared" si="13"/>
        <v>-1071897.394657135</v>
      </c>
      <c r="AB134" s="270">
        <f t="shared" si="13"/>
        <v>-1067286.1008644104</v>
      </c>
      <c r="AC134" s="270">
        <f t="shared" si="13"/>
        <v>-1056809.3295097351</v>
      </c>
      <c r="AD134" s="270">
        <f t="shared" si="13"/>
        <v>-657903.91445159912</v>
      </c>
      <c r="AE134" s="270">
        <f t="shared" si="13"/>
        <v>-648450.34694671631</v>
      </c>
      <c r="AF134" s="270">
        <f t="shared" si="13"/>
        <v>-637311.90586090088</v>
      </c>
      <c r="AG134" s="270">
        <f t="shared" si="13"/>
        <v>24293.037414550781</v>
      </c>
      <c r="AH134" s="270">
        <f t="shared" si="13"/>
        <v>24842.525482177734</v>
      </c>
      <c r="AI134" s="270">
        <f t="shared" si="13"/>
        <v>2766.4947509765625</v>
      </c>
      <c r="AJ134" s="270">
        <f t="shared" si="13"/>
        <v>-8112.823486328125</v>
      </c>
      <c r="AK134" s="270">
        <f t="shared" si="13"/>
        <v>11228.122711181641</v>
      </c>
      <c r="AL134" s="270">
        <f t="shared" si="13"/>
        <v>18580.490112304688</v>
      </c>
    </row>
    <row r="135" spans="1:38" x14ac:dyDescent="0.35">
      <c r="A135" s="272">
        <v>21</v>
      </c>
      <c r="B135" s="111" t="s">
        <v>305</v>
      </c>
      <c r="C135" s="101"/>
      <c r="D135" s="89"/>
      <c r="E135" s="139">
        <f t="shared" ref="E135:AL135" si="14">E132-E133+E134</f>
        <v>0</v>
      </c>
      <c r="F135" s="139">
        <f t="shared" si="14"/>
        <v>0</v>
      </c>
      <c r="G135" s="139">
        <f t="shared" si="14"/>
        <v>0</v>
      </c>
      <c r="H135" s="139">
        <f t="shared" si="14"/>
        <v>0</v>
      </c>
      <c r="I135" s="139">
        <f t="shared" si="14"/>
        <v>0</v>
      </c>
      <c r="J135" s="139">
        <f t="shared" si="10"/>
        <v>0</v>
      </c>
      <c r="K135" s="270">
        <f t="shared" si="14"/>
        <v>1072079.4256348163</v>
      </c>
      <c r="L135" s="270">
        <f t="shared" si="14"/>
        <v>1078049.2152888328</v>
      </c>
      <c r="M135" s="270">
        <f t="shared" si="14"/>
        <v>1176059.1644793749</v>
      </c>
      <c r="N135" s="270">
        <f t="shared" si="14"/>
        <v>1191740.4806092381</v>
      </c>
      <c r="O135" s="270">
        <f t="shared" si="14"/>
        <v>1219619.3995811045</v>
      </c>
      <c r="P135" s="270">
        <f t="shared" si="14"/>
        <v>1256366.8522797525</v>
      </c>
      <c r="Q135" s="270">
        <f t="shared" si="14"/>
        <v>1283909.8876742646</v>
      </c>
      <c r="R135" s="270">
        <f t="shared" si="14"/>
        <v>1331041.2061214447</v>
      </c>
      <c r="S135" s="271">
        <f t="shared" si="14"/>
        <v>1359050.3236986697</v>
      </c>
      <c r="T135" s="270">
        <f t="shared" si="14"/>
        <v>1379577.9547989368</v>
      </c>
      <c r="U135" s="270">
        <f t="shared" si="14"/>
        <v>1402284.9349379539</v>
      </c>
      <c r="V135" s="270">
        <f t="shared" si="14"/>
        <v>1416707.7395915985</v>
      </c>
      <c r="W135" s="270">
        <f t="shared" si="14"/>
        <v>1427230.4205745459</v>
      </c>
      <c r="X135" s="270">
        <f t="shared" si="14"/>
        <v>1432361.0027432442</v>
      </c>
      <c r="Y135" s="270">
        <f t="shared" si="14"/>
        <v>1435388.2102519274</v>
      </c>
      <c r="Z135" s="270">
        <f t="shared" si="14"/>
        <v>1450207.2481773794</v>
      </c>
      <c r="AA135" s="270">
        <f t="shared" si="14"/>
        <v>1468651.559188962</v>
      </c>
      <c r="AB135" s="270">
        <f t="shared" si="14"/>
        <v>1478113.7821376324</v>
      </c>
      <c r="AC135" s="270">
        <f t="shared" si="14"/>
        <v>1491615.4932826757</v>
      </c>
      <c r="AD135" s="270">
        <f t="shared" si="14"/>
        <v>1525433.9632093906</v>
      </c>
      <c r="AE135" s="270">
        <f t="shared" si="14"/>
        <v>1560642.3743665218</v>
      </c>
      <c r="AF135" s="270">
        <f t="shared" si="14"/>
        <v>1589909.0290367603</v>
      </c>
      <c r="AG135" s="270">
        <f t="shared" si="14"/>
        <v>1711426.7395436764</v>
      </c>
      <c r="AH135" s="270">
        <f t="shared" si="14"/>
        <v>1723170.417804271</v>
      </c>
      <c r="AI135" s="270">
        <f t="shared" si="14"/>
        <v>1732417.3640497029</v>
      </c>
      <c r="AJ135" s="270">
        <f t="shared" si="14"/>
        <v>1764951.5937268734</v>
      </c>
      <c r="AK135" s="270">
        <f t="shared" si="14"/>
        <v>1771791.7159497738</v>
      </c>
      <c r="AL135" s="270">
        <f t="shared" si="14"/>
        <v>1770676.5490546823</v>
      </c>
    </row>
    <row r="136" spans="1:38" x14ac:dyDescent="0.35">
      <c r="A136" s="83">
        <v>22</v>
      </c>
      <c r="B136" s="111" t="s">
        <v>306</v>
      </c>
      <c r="C136" s="101"/>
      <c r="D136" s="89"/>
      <c r="E136" s="139">
        <f>E29</f>
        <v>0</v>
      </c>
      <c r="F136" s="139">
        <f>F29</f>
        <v>0</v>
      </c>
      <c r="G136" s="139">
        <f>G29</f>
        <v>0</v>
      </c>
      <c r="H136" s="139">
        <f>H29</f>
        <v>0</v>
      </c>
      <c r="I136" s="139">
        <f>I29</f>
        <v>0</v>
      </c>
      <c r="J136" s="139">
        <f t="shared" si="10"/>
        <v>0</v>
      </c>
      <c r="K136" s="240">
        <f t="shared" ref="K136:AL136" si="15">K29</f>
        <v>1072080</v>
      </c>
      <c r="L136" s="240">
        <f t="shared" si="15"/>
        <v>1078055</v>
      </c>
      <c r="M136" s="240">
        <f t="shared" si="15"/>
        <v>1176063.4209614396</v>
      </c>
      <c r="N136" s="240">
        <f t="shared" si="15"/>
        <v>1191738.3328785896</v>
      </c>
      <c r="O136" s="240">
        <f t="shared" si="15"/>
        <v>1219619.9783614427</v>
      </c>
      <c r="P136" s="240">
        <f t="shared" si="15"/>
        <v>1256366.9360203743</v>
      </c>
      <c r="Q136" s="240">
        <f t="shared" si="15"/>
        <v>1283910.6813369989</v>
      </c>
      <c r="R136" s="240">
        <f t="shared" si="15"/>
        <v>1331034.5278684497</v>
      </c>
      <c r="S136" s="235">
        <f t="shared" si="15"/>
        <v>1359046.7841161489</v>
      </c>
      <c r="T136" s="240">
        <f t="shared" si="15"/>
        <v>1379572.99857831</v>
      </c>
      <c r="U136" s="240">
        <f t="shared" si="15"/>
        <v>1402284.881118536</v>
      </c>
      <c r="V136" s="240">
        <f t="shared" si="15"/>
        <v>1416708.4805941582</v>
      </c>
      <c r="W136" s="240">
        <f t="shared" si="15"/>
        <v>1427224.5694562197</v>
      </c>
      <c r="X136" s="240">
        <f t="shared" si="15"/>
        <v>1432364.7776207924</v>
      </c>
      <c r="Y136" s="240">
        <f t="shared" si="15"/>
        <v>1435387.7789726853</v>
      </c>
      <c r="Z136" s="240">
        <f t="shared" si="15"/>
        <v>1450206.0360430321</v>
      </c>
      <c r="AA136" s="240">
        <f t="shared" si="15"/>
        <v>1468654.3606783152</v>
      </c>
      <c r="AB136" s="240">
        <f t="shared" si="15"/>
        <v>1478109.8502953053</v>
      </c>
      <c r="AC136" s="240">
        <f t="shared" si="15"/>
        <v>1491609.8445910215</v>
      </c>
      <c r="AD136" s="240">
        <f t="shared" si="15"/>
        <v>1525434.7978660106</v>
      </c>
      <c r="AE136" s="240">
        <f t="shared" si="15"/>
        <v>1560643.0072050095</v>
      </c>
      <c r="AF136" s="240">
        <f t="shared" si="15"/>
        <v>1589915.6912015676</v>
      </c>
      <c r="AG136" s="240">
        <f t="shared" si="15"/>
        <v>1711433.4916334152</v>
      </c>
      <c r="AH136" s="240">
        <f t="shared" si="15"/>
        <v>1723172.372407794</v>
      </c>
      <c r="AI136" s="240">
        <f t="shared" si="15"/>
        <v>1732416.7952156663</v>
      </c>
      <c r="AJ136" s="240">
        <f t="shared" si="15"/>
        <v>1764944.8581467271</v>
      </c>
      <c r="AK136" s="240">
        <f t="shared" si="15"/>
        <v>1771788.2914025784</v>
      </c>
      <c r="AL136" s="240">
        <f t="shared" si="15"/>
        <v>1770672.8813630939</v>
      </c>
    </row>
    <row r="137" spans="1:38" x14ac:dyDescent="0.35">
      <c r="A137" s="83">
        <v>23</v>
      </c>
      <c r="B137" s="111" t="s">
        <v>307</v>
      </c>
      <c r="C137" s="101"/>
      <c r="D137" s="158"/>
      <c r="E137" s="139">
        <f>E135-E136</f>
        <v>0</v>
      </c>
      <c r="F137" s="139">
        <f>F135-F136</f>
        <v>0</v>
      </c>
      <c r="G137" s="139">
        <f t="shared" ref="G137:I137" si="16">G135-G136</f>
        <v>0</v>
      </c>
      <c r="H137" s="139">
        <f t="shared" si="16"/>
        <v>0</v>
      </c>
      <c r="I137" s="139">
        <f t="shared" si="16"/>
        <v>0</v>
      </c>
      <c r="J137" s="139">
        <f t="shared" si="10"/>
        <v>0</v>
      </c>
      <c r="K137" s="240">
        <f t="shared" ref="K137:AL137" si="17">K135-K136</f>
        <v>-0.57436518371105194</v>
      </c>
      <c r="L137" s="240">
        <f t="shared" si="17"/>
        <v>-5.784711167216301</v>
      </c>
      <c r="M137" s="240">
        <f t="shared" si="17"/>
        <v>-4.2564820647239685</v>
      </c>
      <c r="N137" s="240">
        <f t="shared" si="17"/>
        <v>2.1477306485176086</v>
      </c>
      <c r="O137" s="240">
        <f t="shared" si="17"/>
        <v>-0.57878033816814423</v>
      </c>
      <c r="P137" s="240">
        <f t="shared" si="17"/>
        <v>-8.374062180519104E-2</v>
      </c>
      <c r="Q137" s="240">
        <f t="shared" si="17"/>
        <v>-0.79366273432970047</v>
      </c>
      <c r="R137" s="240">
        <f t="shared" si="17"/>
        <v>6.6782529950141907</v>
      </c>
      <c r="S137" s="235">
        <f t="shared" si="17"/>
        <v>3.5395825207233429</v>
      </c>
      <c r="T137" s="240">
        <f t="shared" si="17"/>
        <v>4.9562206268310547</v>
      </c>
      <c r="U137" s="240">
        <f t="shared" si="17"/>
        <v>5.3819417953491211E-2</v>
      </c>
      <c r="V137" s="240">
        <f t="shared" si="17"/>
        <v>-0.74100255966186523</v>
      </c>
      <c r="W137" s="240">
        <f t="shared" si="17"/>
        <v>5.8511183261871338</v>
      </c>
      <c r="X137" s="240">
        <f t="shared" si="17"/>
        <v>-3.7748775482177734</v>
      </c>
      <c r="Y137" s="240">
        <f t="shared" si="17"/>
        <v>0.43127924203872681</v>
      </c>
      <c r="Z137" s="240">
        <f t="shared" si="17"/>
        <v>1.2121343472972512</v>
      </c>
      <c r="AA137" s="240">
        <f t="shared" si="17"/>
        <v>-2.8014893531799316</v>
      </c>
      <c r="AB137" s="240">
        <f t="shared" si="17"/>
        <v>3.9318423271179199</v>
      </c>
      <c r="AC137" s="240">
        <f t="shared" si="17"/>
        <v>5.6486916542053223</v>
      </c>
      <c r="AD137" s="240">
        <f t="shared" si="17"/>
        <v>-0.83465661993250251</v>
      </c>
      <c r="AE137" s="240">
        <f t="shared" si="17"/>
        <v>-0.63283848762512207</v>
      </c>
      <c r="AF137" s="240">
        <f t="shared" si="17"/>
        <v>-6.6621648073196411</v>
      </c>
      <c r="AG137" s="240">
        <f t="shared" si="17"/>
        <v>-6.7520897388458252</v>
      </c>
      <c r="AH137" s="240">
        <f t="shared" si="17"/>
        <v>-1.954603523015976</v>
      </c>
      <c r="AI137" s="240">
        <f t="shared" si="17"/>
        <v>0.56883403658866882</v>
      </c>
      <c r="AJ137" s="240">
        <f t="shared" si="17"/>
        <v>6.7355801463127136</v>
      </c>
      <c r="AK137" s="240">
        <f t="shared" si="17"/>
        <v>3.4245471954345703</v>
      </c>
      <c r="AL137" s="240">
        <f t="shared" si="17"/>
        <v>3.6676915884017944</v>
      </c>
    </row>
    <row r="138" spans="1:38" x14ac:dyDescent="0.35">
      <c r="A138" s="83"/>
    </row>
  </sheetData>
  <dataConsolidate/>
  <printOptions horizontalCentered="1"/>
  <pageMargins left="0.44" right="0.5" top="0.52" bottom="0.42" header="0.52" footer="0.4"/>
  <pageSetup scale="15" pageOrder="overThenDown"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41DA-73AA-43AC-8172-947EB6B9638D}">
  <sheetPr>
    <tabColor theme="9" tint="-0.499984740745262"/>
    <pageSetUpPr fitToPage="1"/>
  </sheetPr>
  <dimension ref="A1:AL154"/>
  <sheetViews>
    <sheetView showGridLines="0" view="pageBreakPreview" zoomScale="89" zoomScaleNormal="55" zoomScaleSheetLayoutView="89" workbookViewId="0">
      <selection activeCell="C16" sqref="C16"/>
    </sheetView>
  </sheetViews>
  <sheetFormatPr defaultColWidth="10.26953125" defaultRowHeight="15.5" x14ac:dyDescent="0.35"/>
  <cols>
    <col min="1" max="1" width="10.26953125" style="160"/>
    <col min="2" max="2" width="76.81640625" style="28" customWidth="1"/>
    <col min="3" max="3" width="26.1796875" style="28" customWidth="1"/>
    <col min="4" max="4" width="21.81640625" style="28" customWidth="1"/>
    <col min="5" max="10" width="11.1796875" style="29" customWidth="1"/>
    <col min="11" max="12" width="17.453125" style="29" bestFit="1" customWidth="1"/>
    <col min="13" max="14" width="11.1796875" style="29" customWidth="1"/>
    <col min="15" max="15" width="10.54296875" style="29" customWidth="1"/>
    <col min="16" max="38" width="10.54296875" style="27" customWidth="1"/>
    <col min="39" max="126" width="8.1796875" style="27" customWidth="1"/>
    <col min="127" max="16384" width="10.26953125" style="27"/>
  </cols>
  <sheetData>
    <row r="1" spans="1:38" x14ac:dyDescent="0.35">
      <c r="B1" s="8" t="s">
        <v>7</v>
      </c>
      <c r="C1" s="8"/>
      <c r="O1" s="27"/>
    </row>
    <row r="2" spans="1:38" x14ac:dyDescent="0.35">
      <c r="B2" s="8" t="s">
        <v>8</v>
      </c>
      <c r="C2" s="8"/>
      <c r="O2" s="27"/>
    </row>
    <row r="3" spans="1:38" s="30" customFormat="1" x14ac:dyDescent="0.35">
      <c r="A3" s="160"/>
      <c r="B3" s="12" t="s">
        <v>9</v>
      </c>
      <c r="C3" s="31"/>
      <c r="D3" s="32"/>
    </row>
    <row r="4" spans="1:38" s="30" customFormat="1" x14ac:dyDescent="0.35">
      <c r="A4" s="160"/>
      <c r="B4" s="33" t="s">
        <v>308</v>
      </c>
      <c r="C4" s="31"/>
      <c r="D4" s="34"/>
    </row>
    <row r="5" spans="1:38" s="30" customFormat="1" x14ac:dyDescent="0.35">
      <c r="A5" s="160"/>
      <c r="B5" s="14" t="s">
        <v>309</v>
      </c>
      <c r="C5" s="404"/>
      <c r="D5" s="34"/>
    </row>
    <row r="6" spans="1:38" s="30" customFormat="1" x14ac:dyDescent="0.35">
      <c r="A6" s="160"/>
      <c r="B6" s="34"/>
      <c r="C6" s="404"/>
      <c r="D6" s="34"/>
    </row>
    <row r="7" spans="1:38" s="30" customFormat="1" ht="34.5" customHeight="1" x14ac:dyDescent="0.35">
      <c r="A7" s="160"/>
      <c r="B7" s="35" t="s">
        <v>416</v>
      </c>
      <c r="C7" s="404"/>
      <c r="D7" s="28"/>
      <c r="E7" s="37"/>
      <c r="F7" s="37"/>
      <c r="G7" s="37"/>
      <c r="I7" s="38"/>
      <c r="J7" s="38"/>
      <c r="K7" s="38"/>
      <c r="L7" s="38"/>
      <c r="M7" s="38"/>
      <c r="N7" s="38"/>
      <c r="O7" s="38"/>
    </row>
    <row r="8" spans="1:38" s="30" customFormat="1" x14ac:dyDescent="0.35">
      <c r="A8" s="160"/>
      <c r="B8" s="8"/>
      <c r="C8" s="28"/>
      <c r="D8" s="8"/>
      <c r="E8" s="39"/>
      <c r="F8" s="39"/>
      <c r="G8" s="39"/>
      <c r="H8" s="39"/>
      <c r="I8" s="39"/>
      <c r="J8" s="40"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79" t="s">
        <v>310</v>
      </c>
      <c r="F9" s="79"/>
      <c r="G9" s="273"/>
      <c r="H9" s="48"/>
      <c r="I9" s="48"/>
      <c r="J9" s="47"/>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ht="15.75" customHeight="1" x14ac:dyDescent="0.45">
      <c r="B10" s="51" t="s">
        <v>311</v>
      </c>
      <c r="C10" s="52"/>
      <c r="D10" s="31"/>
      <c r="E10" s="79" t="s">
        <v>312</v>
      </c>
      <c r="F10" s="79"/>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customHeight="1" x14ac:dyDescent="0.35">
      <c r="B11" s="36" t="s">
        <v>313</v>
      </c>
      <c r="C11" s="78"/>
      <c r="D11" s="36"/>
      <c r="G11" s="79"/>
      <c r="H11" s="79"/>
      <c r="I11" s="79"/>
      <c r="J11" s="79"/>
      <c r="K11" s="79"/>
      <c r="L11" s="79"/>
      <c r="M11" s="79"/>
      <c r="N11" s="79"/>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2" spans="1:38" x14ac:dyDescent="0.35">
      <c r="A12" s="83"/>
      <c r="B12" s="80" t="s">
        <v>87</v>
      </c>
      <c r="C12" s="31"/>
      <c r="D12" s="81" t="s">
        <v>314</v>
      </c>
      <c r="E12" s="53" t="s">
        <v>200</v>
      </c>
      <c r="F12" s="53" t="s">
        <v>201</v>
      </c>
      <c r="G12" s="53" t="s">
        <v>148</v>
      </c>
      <c r="H12" s="53" t="s">
        <v>41</v>
      </c>
      <c r="I12" s="53" t="s">
        <v>42</v>
      </c>
      <c r="J12" s="53" t="s">
        <v>43</v>
      </c>
      <c r="K12" s="274" t="s">
        <v>44</v>
      </c>
      <c r="L12" s="274" t="s">
        <v>45</v>
      </c>
      <c r="M12" s="274" t="s">
        <v>46</v>
      </c>
      <c r="N12" s="274" t="s">
        <v>47</v>
      </c>
      <c r="O12" s="274" t="s">
        <v>48</v>
      </c>
      <c r="P12" s="274" t="s">
        <v>49</v>
      </c>
      <c r="Q12" s="274" t="s">
        <v>50</v>
      </c>
      <c r="R12" s="274" t="s">
        <v>51</v>
      </c>
      <c r="S12" s="274" t="s">
        <v>52</v>
      </c>
      <c r="T12" s="274" t="s">
        <v>53</v>
      </c>
      <c r="U12" s="274" t="s">
        <v>54</v>
      </c>
      <c r="V12" s="274" t="s">
        <v>55</v>
      </c>
      <c r="W12" s="274" t="s">
        <v>56</v>
      </c>
      <c r="X12" s="274" t="s">
        <v>57</v>
      </c>
      <c r="Y12" s="274" t="s">
        <v>58</v>
      </c>
      <c r="Z12" s="274" t="s">
        <v>59</v>
      </c>
      <c r="AA12" s="274" t="s">
        <v>60</v>
      </c>
      <c r="AB12" s="274" t="s">
        <v>61</v>
      </c>
      <c r="AC12" s="274" t="s">
        <v>62</v>
      </c>
      <c r="AD12" s="274" t="s">
        <v>63</v>
      </c>
      <c r="AE12" s="274" t="s">
        <v>64</v>
      </c>
      <c r="AF12" s="274" t="s">
        <v>65</v>
      </c>
      <c r="AG12" s="274" t="s">
        <v>66</v>
      </c>
      <c r="AH12" s="274" t="s">
        <v>67</v>
      </c>
      <c r="AI12" s="274" t="s">
        <v>68</v>
      </c>
      <c r="AJ12" s="274" t="s">
        <v>69</v>
      </c>
      <c r="AK12" s="274" t="s">
        <v>70</v>
      </c>
      <c r="AL12" s="274" t="s">
        <v>71</v>
      </c>
    </row>
    <row r="13" spans="1:38" x14ac:dyDescent="0.35">
      <c r="A13" s="83" t="s">
        <v>315</v>
      </c>
      <c r="B13" s="84" t="s">
        <v>90</v>
      </c>
      <c r="C13" s="275"/>
      <c r="D13" s="276">
        <v>0.79954118593894652</v>
      </c>
      <c r="E13" s="277"/>
      <c r="F13" s="277"/>
      <c r="G13" s="277"/>
      <c r="H13" s="277"/>
      <c r="I13" s="277"/>
      <c r="J13" s="277"/>
      <c r="K13" s="278">
        <v>0</v>
      </c>
      <c r="L13" s="278">
        <v>0</v>
      </c>
      <c r="M13" s="278">
        <v>0</v>
      </c>
      <c r="N13" s="278">
        <v>0</v>
      </c>
      <c r="O13" s="278">
        <v>0</v>
      </c>
      <c r="P13" s="278">
        <v>1.9463230179647017E-4</v>
      </c>
      <c r="Q13" s="278">
        <v>0</v>
      </c>
      <c r="R13" s="278">
        <v>3.7157077097227072E-4</v>
      </c>
      <c r="S13" s="278">
        <v>0</v>
      </c>
      <c r="T13" s="278">
        <v>0</v>
      </c>
      <c r="U13" s="278">
        <v>0</v>
      </c>
      <c r="V13" s="278">
        <v>0</v>
      </c>
      <c r="W13" s="278">
        <v>0</v>
      </c>
      <c r="X13" s="278">
        <v>0</v>
      </c>
      <c r="Y13" s="278">
        <v>0</v>
      </c>
      <c r="Z13" s="278">
        <v>0</v>
      </c>
      <c r="AA13" s="278">
        <v>0</v>
      </c>
      <c r="AB13" s="278">
        <v>0</v>
      </c>
      <c r="AC13" s="278">
        <v>0</v>
      </c>
      <c r="AD13" s="278">
        <v>0</v>
      </c>
      <c r="AE13" s="278">
        <v>0</v>
      </c>
      <c r="AF13" s="278">
        <v>0</v>
      </c>
      <c r="AG13" s="278">
        <v>0</v>
      </c>
      <c r="AH13" s="278">
        <v>0</v>
      </c>
      <c r="AI13" s="278">
        <v>0</v>
      </c>
      <c r="AJ13" s="278">
        <v>0</v>
      </c>
      <c r="AK13" s="278">
        <v>0</v>
      </c>
      <c r="AL13" s="278">
        <v>0</v>
      </c>
    </row>
    <row r="14" spans="1:38" x14ac:dyDescent="0.35">
      <c r="A14" s="83" t="s">
        <v>316</v>
      </c>
      <c r="B14" s="84" t="s">
        <v>93</v>
      </c>
      <c r="C14" s="275"/>
      <c r="D14" s="276">
        <v>0.77493656328781257</v>
      </c>
      <c r="E14" s="139"/>
      <c r="F14" s="139"/>
      <c r="G14" s="139"/>
      <c r="H14" s="139"/>
      <c r="I14" s="139"/>
      <c r="J14" s="139"/>
      <c r="K14" s="278">
        <v>3.4872146733646129E-5</v>
      </c>
      <c r="L14" s="278">
        <v>7.4236593973937335E-5</v>
      </c>
      <c r="M14" s="278">
        <v>2.6374966667766407E-5</v>
      </c>
      <c r="N14" s="278">
        <v>5.8120244556076872E-5</v>
      </c>
      <c r="O14" s="278">
        <v>9.0292515561642812E-5</v>
      </c>
      <c r="P14" s="278">
        <v>1.9077390463400213E-4</v>
      </c>
      <c r="Q14" s="278">
        <v>5.8120240947497291E-5</v>
      </c>
      <c r="R14" s="278">
        <v>6.0313781141802414E-4</v>
      </c>
      <c r="S14" s="278">
        <v>1.0405849028742261E-4</v>
      </c>
      <c r="T14" s="278">
        <v>0</v>
      </c>
      <c r="U14" s="278">
        <v>0</v>
      </c>
      <c r="V14" s="278">
        <v>0</v>
      </c>
      <c r="W14" s="278">
        <v>0</v>
      </c>
      <c r="X14" s="278">
        <v>0</v>
      </c>
      <c r="Y14" s="278">
        <v>0</v>
      </c>
      <c r="Z14" s="278">
        <v>0</v>
      </c>
      <c r="AA14" s="278">
        <v>0</v>
      </c>
      <c r="AB14" s="278">
        <v>0</v>
      </c>
      <c r="AC14" s="278">
        <v>0</v>
      </c>
      <c r="AD14" s="278">
        <v>0</v>
      </c>
      <c r="AE14" s="278">
        <v>0</v>
      </c>
      <c r="AF14" s="278">
        <v>0</v>
      </c>
      <c r="AG14" s="278">
        <v>0</v>
      </c>
      <c r="AH14" s="278">
        <v>0</v>
      </c>
      <c r="AI14" s="278">
        <v>0</v>
      </c>
      <c r="AJ14" s="278">
        <v>0</v>
      </c>
      <c r="AK14" s="278">
        <v>0</v>
      </c>
      <c r="AL14" s="278">
        <v>0</v>
      </c>
    </row>
    <row r="15" spans="1:38" x14ac:dyDescent="0.35">
      <c r="A15" s="83" t="s">
        <v>317</v>
      </c>
      <c r="B15" s="84" t="s">
        <v>95</v>
      </c>
      <c r="C15" s="275"/>
      <c r="D15" s="276">
        <v>0.63790407874386812</v>
      </c>
      <c r="E15" s="139"/>
      <c r="F15" s="139"/>
      <c r="G15" s="139"/>
      <c r="H15" s="139"/>
      <c r="I15" s="139"/>
      <c r="J15" s="139"/>
      <c r="K15" s="278">
        <v>1.9621929161406999E-5</v>
      </c>
      <c r="L15" s="278">
        <v>5.6326292654547957E-5</v>
      </c>
      <c r="M15" s="278">
        <v>0</v>
      </c>
      <c r="N15" s="278">
        <v>0</v>
      </c>
      <c r="O15" s="278">
        <v>1.9621929161406999E-5</v>
      </c>
      <c r="P15" s="278">
        <v>1.3097536318165681E-3</v>
      </c>
      <c r="Q15" s="278">
        <v>0</v>
      </c>
      <c r="R15" s="278">
        <v>9.15111637752609E-4</v>
      </c>
      <c r="S15" s="278">
        <v>3.5841279683261452E-5</v>
      </c>
      <c r="T15" s="278">
        <v>0</v>
      </c>
      <c r="U15" s="278">
        <v>0</v>
      </c>
      <c r="V15" s="278">
        <v>0</v>
      </c>
      <c r="W15" s="278">
        <v>0</v>
      </c>
      <c r="X15" s="278">
        <v>0</v>
      </c>
      <c r="Y15" s="278">
        <v>0</v>
      </c>
      <c r="Z15" s="278">
        <v>0</v>
      </c>
      <c r="AA15" s="278">
        <v>0</v>
      </c>
      <c r="AB15" s="278">
        <v>0</v>
      </c>
      <c r="AC15" s="278">
        <v>0</v>
      </c>
      <c r="AD15" s="278">
        <v>0</v>
      </c>
      <c r="AE15" s="278">
        <v>0</v>
      </c>
      <c r="AF15" s="278">
        <v>0</v>
      </c>
      <c r="AG15" s="278">
        <v>0</v>
      </c>
      <c r="AH15" s="278">
        <v>0</v>
      </c>
      <c r="AI15" s="278">
        <v>0</v>
      </c>
      <c r="AJ15" s="278">
        <v>0</v>
      </c>
      <c r="AK15" s="278">
        <v>0</v>
      </c>
      <c r="AL15" s="278">
        <v>0</v>
      </c>
    </row>
    <row r="16" spans="1:38" x14ac:dyDescent="0.35">
      <c r="A16" s="83" t="s">
        <v>318</v>
      </c>
      <c r="B16" s="84" t="s">
        <v>97</v>
      </c>
      <c r="C16" s="275"/>
      <c r="D16" s="276">
        <v>0.63972432842344185</v>
      </c>
      <c r="E16" s="277"/>
      <c r="F16" s="277"/>
      <c r="G16" s="277"/>
      <c r="H16" s="277"/>
      <c r="I16" s="277"/>
      <c r="J16" s="277"/>
      <c r="K16" s="278">
        <v>0</v>
      </c>
      <c r="L16" s="278">
        <v>0</v>
      </c>
      <c r="M16" s="278">
        <v>0</v>
      </c>
      <c r="N16" s="278">
        <v>0</v>
      </c>
      <c r="O16" s="278">
        <v>0</v>
      </c>
      <c r="P16" s="278">
        <v>8.3582276282721834E-4</v>
      </c>
      <c r="Q16" s="278">
        <v>3.8023294435990446E-5</v>
      </c>
      <c r="R16" s="278">
        <v>8.9009701277377429E-4</v>
      </c>
      <c r="S16" s="278">
        <v>4.7334482364878909E-4</v>
      </c>
      <c r="T16" s="278">
        <v>0</v>
      </c>
      <c r="U16" s="278">
        <v>0</v>
      </c>
      <c r="V16" s="278">
        <v>0</v>
      </c>
      <c r="W16" s="278">
        <v>0</v>
      </c>
      <c r="X16" s="278">
        <v>0</v>
      </c>
      <c r="Y16" s="278">
        <v>0</v>
      </c>
      <c r="Z16" s="278">
        <v>0</v>
      </c>
      <c r="AA16" s="278">
        <v>0</v>
      </c>
      <c r="AB16" s="278">
        <v>0</v>
      </c>
      <c r="AC16" s="278">
        <v>0</v>
      </c>
      <c r="AD16" s="278">
        <v>0</v>
      </c>
      <c r="AE16" s="278">
        <v>0</v>
      </c>
      <c r="AF16" s="278">
        <v>0</v>
      </c>
      <c r="AG16" s="278">
        <v>0</v>
      </c>
      <c r="AH16" s="278">
        <v>0</v>
      </c>
      <c r="AI16" s="278">
        <v>0</v>
      </c>
      <c r="AJ16" s="278">
        <v>0</v>
      </c>
      <c r="AK16" s="278">
        <v>0</v>
      </c>
      <c r="AL16" s="278">
        <v>0</v>
      </c>
    </row>
    <row r="17" spans="1:38" x14ac:dyDescent="0.35">
      <c r="A17" s="83" t="s">
        <v>319</v>
      </c>
      <c r="B17" s="279" t="s">
        <v>99</v>
      </c>
      <c r="C17" s="275"/>
      <c r="D17" s="276">
        <v>0.60996473768812787</v>
      </c>
      <c r="E17" s="280"/>
      <c r="F17" s="280"/>
      <c r="G17" s="280"/>
      <c r="H17" s="280"/>
      <c r="I17" s="280"/>
      <c r="J17" s="280"/>
      <c r="K17" s="278">
        <v>1.0694938823757396E-4</v>
      </c>
      <c r="L17" s="278">
        <v>2.1242875111601083E-4</v>
      </c>
      <c r="M17" s="278">
        <v>5.0716127115054851E-5</v>
      </c>
      <c r="N17" s="278">
        <v>0</v>
      </c>
      <c r="O17" s="278">
        <v>0</v>
      </c>
      <c r="P17" s="278">
        <v>2.2806892892482185E-3</v>
      </c>
      <c r="Q17" s="278">
        <v>1.2683179400140907E-4</v>
      </c>
      <c r="R17" s="278">
        <v>1.3164343472299956E-3</v>
      </c>
      <c r="S17" s="278">
        <v>9.3191632011315969E-4</v>
      </c>
      <c r="T17" s="278">
        <v>0</v>
      </c>
      <c r="U17" s="278">
        <v>0</v>
      </c>
      <c r="V17" s="278">
        <v>0</v>
      </c>
      <c r="W17" s="278">
        <v>0</v>
      </c>
      <c r="X17" s="278">
        <v>0</v>
      </c>
      <c r="Y17" s="278">
        <v>0</v>
      </c>
      <c r="Z17" s="278">
        <v>0</v>
      </c>
      <c r="AA17" s="278">
        <v>0</v>
      </c>
      <c r="AB17" s="278">
        <v>0</v>
      </c>
      <c r="AC17" s="278">
        <v>0</v>
      </c>
      <c r="AD17" s="278">
        <v>0</v>
      </c>
      <c r="AE17" s="278">
        <v>0</v>
      </c>
      <c r="AF17" s="278">
        <v>0</v>
      </c>
      <c r="AG17" s="278">
        <v>0</v>
      </c>
      <c r="AH17" s="278">
        <v>0</v>
      </c>
      <c r="AI17" s="278">
        <v>0</v>
      </c>
      <c r="AJ17" s="278">
        <v>0</v>
      </c>
      <c r="AK17" s="278">
        <v>0</v>
      </c>
      <c r="AL17" s="278">
        <v>0</v>
      </c>
    </row>
    <row r="18" spans="1:38" x14ac:dyDescent="0.35">
      <c r="A18" s="83"/>
      <c r="B18" s="90"/>
      <c r="D18" s="8"/>
      <c r="E18" s="91"/>
      <c r="F18" s="92"/>
      <c r="G18" s="92"/>
      <c r="H18" s="92"/>
      <c r="I18" s="92"/>
      <c r="J18" s="92"/>
      <c r="K18" s="92"/>
      <c r="L18" s="92"/>
      <c r="M18" s="92"/>
      <c r="N18" s="92"/>
      <c r="O18" s="115"/>
      <c r="P18" s="115"/>
      <c r="Q18" s="115"/>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x14ac:dyDescent="0.35">
      <c r="A19" s="83"/>
      <c r="B19" s="36" t="s">
        <v>100</v>
      </c>
      <c r="C19" s="78"/>
      <c r="D19" s="36"/>
      <c r="E19" s="96"/>
      <c r="F19" s="97"/>
      <c r="G19" s="97"/>
      <c r="H19" s="97"/>
      <c r="I19" s="97"/>
      <c r="J19" s="97"/>
      <c r="K19" s="97"/>
      <c r="L19" s="97"/>
      <c r="M19" s="97"/>
      <c r="N19" s="97"/>
      <c r="O19" s="119"/>
      <c r="P19" s="119"/>
      <c r="Q19" s="119"/>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x14ac:dyDescent="0.35">
      <c r="A20" s="83"/>
      <c r="B20" s="80" t="s">
        <v>101</v>
      </c>
      <c r="C20" s="31"/>
      <c r="D20" s="81" t="s">
        <v>320</v>
      </c>
      <c r="E20" s="53" t="s">
        <v>200</v>
      </c>
      <c r="F20" s="53" t="s">
        <v>201</v>
      </c>
      <c r="G20" s="53" t="s">
        <v>148</v>
      </c>
      <c r="H20" s="53" t="s">
        <v>41</v>
      </c>
      <c r="I20" s="53" t="s">
        <v>42</v>
      </c>
      <c r="J20" s="53" t="s">
        <v>43</v>
      </c>
      <c r="K20" s="53" t="s">
        <v>44</v>
      </c>
      <c r="L20" s="53" t="s">
        <v>45</v>
      </c>
      <c r="M20" s="53" t="s">
        <v>46</v>
      </c>
      <c r="N20" s="53" t="s">
        <v>47</v>
      </c>
      <c r="O20" s="53" t="s">
        <v>48</v>
      </c>
      <c r="P20" s="53" t="s">
        <v>49</v>
      </c>
      <c r="Q20" s="53" t="s">
        <v>50</v>
      </c>
      <c r="R20" s="53" t="s">
        <v>51</v>
      </c>
      <c r="S20" s="53" t="s">
        <v>52</v>
      </c>
      <c r="T20" s="53" t="s">
        <v>53</v>
      </c>
      <c r="U20" s="53" t="s">
        <v>54</v>
      </c>
      <c r="V20" s="53" t="s">
        <v>55</v>
      </c>
      <c r="W20" s="53" t="s">
        <v>56</v>
      </c>
      <c r="X20" s="53" t="s">
        <v>57</v>
      </c>
      <c r="Y20" s="53" t="s">
        <v>58</v>
      </c>
      <c r="Z20" s="53" t="s">
        <v>59</v>
      </c>
      <c r="AA20" s="53" t="s">
        <v>60</v>
      </c>
      <c r="AB20" s="53" t="s">
        <v>61</v>
      </c>
      <c r="AC20" s="53" t="s">
        <v>62</v>
      </c>
      <c r="AD20" s="53" t="s">
        <v>63</v>
      </c>
      <c r="AE20" s="53" t="s">
        <v>64</v>
      </c>
      <c r="AF20" s="53" t="s">
        <v>65</v>
      </c>
      <c r="AG20" s="53" t="s">
        <v>66</v>
      </c>
      <c r="AH20" s="53" t="s">
        <v>67</v>
      </c>
      <c r="AI20" s="53" t="s">
        <v>68</v>
      </c>
      <c r="AJ20" s="53" t="s">
        <v>69</v>
      </c>
      <c r="AK20" s="53" t="s">
        <v>70</v>
      </c>
      <c r="AL20" s="53" t="s">
        <v>71</v>
      </c>
    </row>
    <row r="21" spans="1:38" x14ac:dyDescent="0.35">
      <c r="A21" s="83" t="s">
        <v>321</v>
      </c>
      <c r="B21" s="84" t="s">
        <v>103</v>
      </c>
      <c r="C21" s="275"/>
      <c r="D21" s="276">
        <v>0.94561183103902269</v>
      </c>
      <c r="E21" s="281"/>
      <c r="F21" s="281"/>
      <c r="G21" s="281"/>
      <c r="H21" s="281"/>
      <c r="I21" s="281"/>
      <c r="J21" s="281"/>
      <c r="K21" s="278">
        <v>0.11474432358662486</v>
      </c>
      <c r="L21" s="278">
        <v>0.1245484267415181</v>
      </c>
      <c r="M21" s="278">
        <v>5.9913965740885283E-2</v>
      </c>
      <c r="N21" s="278">
        <v>0</v>
      </c>
      <c r="O21" s="278">
        <v>0</v>
      </c>
      <c r="P21" s="278">
        <v>0</v>
      </c>
      <c r="Q21" s="278">
        <v>0</v>
      </c>
      <c r="R21" s="278">
        <v>0</v>
      </c>
      <c r="S21" s="278">
        <v>0</v>
      </c>
      <c r="T21" s="278">
        <v>0</v>
      </c>
      <c r="U21" s="278">
        <v>0</v>
      </c>
      <c r="V21" s="278">
        <v>0</v>
      </c>
      <c r="W21" s="278">
        <v>0</v>
      </c>
      <c r="X21" s="278">
        <v>0</v>
      </c>
      <c r="Y21" s="278">
        <v>0</v>
      </c>
      <c r="Z21" s="278">
        <v>0</v>
      </c>
      <c r="AA21" s="278">
        <v>0</v>
      </c>
      <c r="AB21" s="278">
        <v>0</v>
      </c>
      <c r="AC21" s="278">
        <v>0</v>
      </c>
      <c r="AD21" s="278">
        <v>0</v>
      </c>
      <c r="AE21" s="278">
        <v>0</v>
      </c>
      <c r="AF21" s="278">
        <v>0</v>
      </c>
      <c r="AG21" s="278">
        <v>0</v>
      </c>
      <c r="AH21" s="278">
        <v>0</v>
      </c>
      <c r="AI21" s="278">
        <v>0</v>
      </c>
      <c r="AJ21" s="278">
        <v>0</v>
      </c>
      <c r="AK21" s="278">
        <v>0</v>
      </c>
      <c r="AL21" s="278">
        <v>0</v>
      </c>
    </row>
    <row r="22" spans="1:38" x14ac:dyDescent="0.35">
      <c r="A22" s="83" t="s">
        <v>322</v>
      </c>
      <c r="B22" s="282" t="s">
        <v>106</v>
      </c>
      <c r="C22" s="275"/>
      <c r="D22" s="276">
        <v>0.36294843061145743</v>
      </c>
      <c r="E22" s="281"/>
      <c r="F22" s="281"/>
      <c r="G22" s="281"/>
      <c r="H22" s="281"/>
      <c r="I22" s="281"/>
      <c r="J22" s="281"/>
      <c r="K22" s="278">
        <v>0</v>
      </c>
      <c r="L22" s="278">
        <v>0</v>
      </c>
      <c r="M22" s="278">
        <v>3.8762892112395975E-2</v>
      </c>
      <c r="N22" s="278">
        <v>7.4112877374082495E-2</v>
      </c>
      <c r="O22" s="278">
        <v>3.5931894630534283E-2</v>
      </c>
      <c r="P22" s="278">
        <v>0</v>
      </c>
      <c r="Q22" s="278">
        <v>0</v>
      </c>
      <c r="R22" s="278">
        <v>0</v>
      </c>
      <c r="S22" s="278">
        <v>0</v>
      </c>
      <c r="T22" s="278">
        <v>0</v>
      </c>
      <c r="U22" s="278">
        <v>0</v>
      </c>
      <c r="V22" s="278">
        <v>0</v>
      </c>
      <c r="W22" s="278">
        <v>0</v>
      </c>
      <c r="X22" s="278">
        <v>0</v>
      </c>
      <c r="Y22" s="278">
        <v>0</v>
      </c>
      <c r="Z22" s="278">
        <v>0</v>
      </c>
      <c r="AA22" s="278">
        <v>0</v>
      </c>
      <c r="AB22" s="278">
        <v>0</v>
      </c>
      <c r="AC22" s="278">
        <v>0</v>
      </c>
      <c r="AD22" s="278">
        <v>0</v>
      </c>
      <c r="AE22" s="278">
        <v>0</v>
      </c>
      <c r="AF22" s="278">
        <v>0</v>
      </c>
      <c r="AG22" s="278">
        <v>0</v>
      </c>
      <c r="AH22" s="278">
        <v>0</v>
      </c>
      <c r="AI22" s="278">
        <v>0</v>
      </c>
      <c r="AJ22" s="278">
        <v>0</v>
      </c>
      <c r="AK22" s="278">
        <v>0</v>
      </c>
      <c r="AL22" s="278">
        <v>0</v>
      </c>
    </row>
    <row r="23" spans="1:38" x14ac:dyDescent="0.35">
      <c r="A23" s="83" t="s">
        <v>323</v>
      </c>
      <c r="B23" s="84" t="s">
        <v>108</v>
      </c>
      <c r="C23" s="275"/>
      <c r="D23" s="276">
        <v>0.41023308543526577</v>
      </c>
      <c r="E23" s="139"/>
      <c r="F23" s="139"/>
      <c r="G23" s="139"/>
      <c r="H23" s="139"/>
      <c r="I23" s="139"/>
      <c r="J23" s="139"/>
      <c r="K23" s="278">
        <v>1.9494276407673632E-2</v>
      </c>
      <c r="L23" s="278">
        <v>1.9553350091692311E-2</v>
      </c>
      <c r="M23" s="278">
        <v>1.7190407425690279E-2</v>
      </c>
      <c r="N23" s="278">
        <v>1.5595421233726814E-2</v>
      </c>
      <c r="O23" s="278">
        <v>1.9494276701095201E-2</v>
      </c>
      <c r="P23" s="278">
        <v>1.9415511789070295E-2</v>
      </c>
      <c r="Q23" s="278">
        <v>1.9452432829356072E-2</v>
      </c>
      <c r="R23" s="278">
        <v>1.721041603802588E-2</v>
      </c>
      <c r="S23" s="278">
        <v>1.549614473589518E-2</v>
      </c>
      <c r="T23" s="278">
        <v>1.9415511789070295E-2</v>
      </c>
      <c r="U23" s="278">
        <v>1.9349874362382877E-2</v>
      </c>
      <c r="V23" s="278">
        <v>1.9533658863686083E-2</v>
      </c>
      <c r="W23" s="278">
        <v>1.7249481011901768E-2</v>
      </c>
      <c r="X23" s="278">
        <v>5.7301358085634253E-3</v>
      </c>
      <c r="Y23" s="278">
        <v>0</v>
      </c>
      <c r="Z23" s="278">
        <v>0</v>
      </c>
      <c r="AA23" s="278">
        <v>0</v>
      </c>
      <c r="AB23" s="278">
        <v>0</v>
      </c>
      <c r="AC23" s="278">
        <v>0</v>
      </c>
      <c r="AD23" s="278">
        <v>0</v>
      </c>
      <c r="AE23" s="278">
        <v>0</v>
      </c>
      <c r="AF23" s="278">
        <v>0</v>
      </c>
      <c r="AG23" s="278">
        <v>0</v>
      </c>
      <c r="AH23" s="278">
        <v>0</v>
      </c>
      <c r="AI23" s="278">
        <v>0</v>
      </c>
      <c r="AJ23" s="278">
        <v>0</v>
      </c>
      <c r="AK23" s="278">
        <v>0</v>
      </c>
      <c r="AL23" s="278">
        <v>0</v>
      </c>
    </row>
    <row r="24" spans="1:38" x14ac:dyDescent="0.35">
      <c r="A24" s="83" t="s">
        <v>324</v>
      </c>
      <c r="B24" s="84" t="s">
        <v>110</v>
      </c>
      <c r="C24" s="275"/>
      <c r="D24" s="276">
        <v>0</v>
      </c>
      <c r="E24" s="277"/>
      <c r="F24" s="277"/>
      <c r="G24" s="277"/>
      <c r="H24" s="277"/>
      <c r="I24" s="277"/>
      <c r="J24" s="277"/>
      <c r="K24" s="278">
        <v>0</v>
      </c>
      <c r="L24" s="278">
        <v>0</v>
      </c>
      <c r="M24" s="278">
        <v>0</v>
      </c>
      <c r="N24" s="278">
        <v>0</v>
      </c>
      <c r="O24" s="278">
        <v>0</v>
      </c>
      <c r="P24" s="278">
        <v>0</v>
      </c>
      <c r="Q24" s="278">
        <v>0</v>
      </c>
      <c r="R24" s="278">
        <v>0</v>
      </c>
      <c r="S24" s="278">
        <v>0</v>
      </c>
      <c r="T24" s="278">
        <v>0</v>
      </c>
      <c r="U24" s="278">
        <v>0</v>
      </c>
      <c r="V24" s="278">
        <v>0</v>
      </c>
      <c r="W24" s="278">
        <v>0</v>
      </c>
      <c r="X24" s="278">
        <v>0</v>
      </c>
      <c r="Y24" s="278">
        <v>0</v>
      </c>
      <c r="Z24" s="278">
        <v>0</v>
      </c>
      <c r="AA24" s="278">
        <v>0</v>
      </c>
      <c r="AB24" s="278">
        <v>0</v>
      </c>
      <c r="AC24" s="278">
        <v>0</v>
      </c>
      <c r="AD24" s="278">
        <v>0</v>
      </c>
      <c r="AE24" s="278">
        <v>0</v>
      </c>
      <c r="AF24" s="278">
        <v>0</v>
      </c>
      <c r="AG24" s="278">
        <v>0</v>
      </c>
      <c r="AH24" s="278">
        <v>0</v>
      </c>
      <c r="AI24" s="278">
        <v>0</v>
      </c>
      <c r="AJ24" s="278">
        <v>0</v>
      </c>
      <c r="AK24" s="278">
        <v>0</v>
      </c>
      <c r="AL24" s="278">
        <v>0</v>
      </c>
    </row>
    <row r="25" spans="1:38" x14ac:dyDescent="0.35">
      <c r="A25" s="83" t="s">
        <v>325</v>
      </c>
      <c r="B25" s="84" t="s">
        <v>113</v>
      </c>
      <c r="C25" s="275"/>
      <c r="D25" s="276">
        <v>0</v>
      </c>
      <c r="E25" s="277"/>
      <c r="F25" s="277"/>
      <c r="G25" s="277"/>
      <c r="H25" s="277"/>
      <c r="I25" s="277"/>
      <c r="J25" s="277"/>
      <c r="K25" s="278">
        <v>0</v>
      </c>
      <c r="L25" s="278">
        <v>0</v>
      </c>
      <c r="M25" s="278">
        <v>0</v>
      </c>
      <c r="N25" s="278">
        <v>0</v>
      </c>
      <c r="O25" s="278">
        <v>0</v>
      </c>
      <c r="P25" s="278">
        <v>0</v>
      </c>
      <c r="Q25" s="278">
        <v>0</v>
      </c>
      <c r="R25" s="278">
        <v>0</v>
      </c>
      <c r="S25" s="278">
        <v>0</v>
      </c>
      <c r="T25" s="278">
        <v>0</v>
      </c>
      <c r="U25" s="278">
        <v>0</v>
      </c>
      <c r="V25" s="278">
        <v>0</v>
      </c>
      <c r="W25" s="278">
        <v>0</v>
      </c>
      <c r="X25" s="278">
        <v>0</v>
      </c>
      <c r="Y25" s="278">
        <v>0</v>
      </c>
      <c r="Z25" s="278">
        <v>0</v>
      </c>
      <c r="AA25" s="278">
        <v>0</v>
      </c>
      <c r="AB25" s="278">
        <v>0</v>
      </c>
      <c r="AC25" s="278">
        <v>0</v>
      </c>
      <c r="AD25" s="278">
        <v>0</v>
      </c>
      <c r="AE25" s="278">
        <v>0</v>
      </c>
      <c r="AF25" s="278">
        <v>0</v>
      </c>
      <c r="AG25" s="278">
        <v>0</v>
      </c>
      <c r="AH25" s="278">
        <v>0</v>
      </c>
      <c r="AI25" s="278">
        <v>0</v>
      </c>
      <c r="AJ25" s="278">
        <v>0</v>
      </c>
      <c r="AK25" s="278">
        <v>0</v>
      </c>
      <c r="AL25" s="278">
        <v>0</v>
      </c>
    </row>
    <row r="26" spans="1:38" x14ac:dyDescent="0.35">
      <c r="A26" s="83" t="s">
        <v>326</v>
      </c>
      <c r="B26" s="84" t="s">
        <v>115</v>
      </c>
      <c r="C26" s="283"/>
      <c r="D26" s="276">
        <v>0.42799999999999999</v>
      </c>
      <c r="E26" s="280"/>
      <c r="F26" s="280"/>
      <c r="G26" s="280"/>
      <c r="H26" s="280"/>
      <c r="I26" s="280"/>
      <c r="J26" s="280"/>
      <c r="K26" s="278">
        <v>0</v>
      </c>
      <c r="L26" s="278">
        <v>0</v>
      </c>
      <c r="M26" s="278">
        <v>0</v>
      </c>
      <c r="N26" s="278">
        <v>0</v>
      </c>
      <c r="O26" s="278">
        <v>1.0629028868302704E-3</v>
      </c>
      <c r="P26" s="278">
        <v>3.1490460825860499E-3</v>
      </c>
      <c r="Q26" s="278">
        <v>3.6369424789845944E-3</v>
      </c>
      <c r="R26" s="278">
        <v>4.4048009399473669E-3</v>
      </c>
      <c r="S26" s="278">
        <v>4.7444706434011464E-3</v>
      </c>
      <c r="T26" s="278">
        <v>4.1913104573488239E-3</v>
      </c>
      <c r="U26" s="278">
        <v>4.3601069099903104E-3</v>
      </c>
      <c r="V26" s="278">
        <v>3.7497510398626327E-3</v>
      </c>
      <c r="W26" s="278">
        <v>3.4748614383339881E-3</v>
      </c>
      <c r="X26" s="278">
        <v>2.002810967206955E-3</v>
      </c>
      <c r="Y26" s="278">
        <v>1.7826816241145135E-3</v>
      </c>
      <c r="Z26" s="278">
        <v>1.8054255423098802E-3</v>
      </c>
      <c r="AA26" s="278">
        <v>2.3164357792735098E-3</v>
      </c>
      <c r="AB26" s="278">
        <v>2.4233629523515701E-3</v>
      </c>
      <c r="AC26" s="278">
        <v>2.5601675949692725E-3</v>
      </c>
      <c r="AD26" s="278">
        <v>2.5214408859014509E-3</v>
      </c>
      <c r="AE26" s="278">
        <v>2.9747828179597854E-3</v>
      </c>
      <c r="AF26" s="278">
        <v>3.1431623414158822E-3</v>
      </c>
      <c r="AG26" s="278">
        <v>3.5464123808145523E-3</v>
      </c>
      <c r="AH26" s="278">
        <v>3.5089656627774238E-3</v>
      </c>
      <c r="AI26" s="278">
        <v>0</v>
      </c>
      <c r="AJ26" s="278">
        <v>0</v>
      </c>
      <c r="AK26" s="278">
        <v>0</v>
      </c>
      <c r="AL26" s="278">
        <v>0</v>
      </c>
    </row>
    <row r="27" spans="1:38" x14ac:dyDescent="0.35">
      <c r="A27" s="27"/>
      <c r="B27" s="105"/>
      <c r="C27" s="284"/>
      <c r="D27" s="285"/>
      <c r="E27" s="286"/>
      <c r="F27" s="286"/>
      <c r="G27" s="286"/>
      <c r="H27" s="286"/>
      <c r="I27" s="286"/>
      <c r="J27" s="286"/>
      <c r="K27" s="286"/>
      <c r="L27" s="286"/>
      <c r="M27" s="286"/>
      <c r="N27" s="286"/>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row>
    <row r="28" spans="1:38" ht="31" x14ac:dyDescent="0.35">
      <c r="A28" s="83">
        <v>1</v>
      </c>
      <c r="B28" s="128" t="s">
        <v>327</v>
      </c>
      <c r="C28" s="287"/>
      <c r="D28" s="207"/>
      <c r="E28" s="299">
        <f t="shared" ref="E28:AL28" si="0">SUM(E13:E17,E21:E27)</f>
        <v>0</v>
      </c>
      <c r="F28" s="296">
        <f t="shared" si="0"/>
        <v>0</v>
      </c>
      <c r="G28" s="296">
        <f t="shared" si="0"/>
        <v>0</v>
      </c>
      <c r="H28" s="296">
        <f t="shared" si="0"/>
        <v>0</v>
      </c>
      <c r="I28" s="296">
        <f t="shared" si="0"/>
        <v>0</v>
      </c>
      <c r="J28" s="296">
        <f t="shared" si="0"/>
        <v>0</v>
      </c>
      <c r="K28" s="299">
        <f t="shared" si="0"/>
        <v>0.13440004345843112</v>
      </c>
      <c r="L28" s="299">
        <f t="shared" si="0"/>
        <v>0.14444476847095492</v>
      </c>
      <c r="M28" s="299">
        <f t="shared" si="0"/>
        <v>0.11594435637275435</v>
      </c>
      <c r="N28" s="299">
        <f t="shared" si="0"/>
        <v>8.9766418852365387E-2</v>
      </c>
      <c r="O28" s="299">
        <f t="shared" si="0"/>
        <v>5.659898866318281E-2</v>
      </c>
      <c r="P28" s="299">
        <f t="shared" si="0"/>
        <v>2.7376229761978822E-2</v>
      </c>
      <c r="Q28" s="299">
        <f t="shared" si="0"/>
        <v>2.3312350637725566E-2</v>
      </c>
      <c r="R28" s="299">
        <f t="shared" si="0"/>
        <v>2.5711568558119919E-2</v>
      </c>
      <c r="S28" s="299">
        <f t="shared" si="0"/>
        <v>2.1785776293028958E-2</v>
      </c>
      <c r="T28" s="299">
        <f t="shared" si="0"/>
        <v>2.3606822246419121E-2</v>
      </c>
      <c r="U28" s="299">
        <f t="shared" si="0"/>
        <v>2.3709981272373188E-2</v>
      </c>
      <c r="V28" s="299">
        <f t="shared" si="0"/>
        <v>2.3283409903548716E-2</v>
      </c>
      <c r="W28" s="299">
        <f t="shared" si="0"/>
        <v>2.0724342450235758E-2</v>
      </c>
      <c r="X28" s="299">
        <f t="shared" si="0"/>
        <v>7.7329467757703803E-3</v>
      </c>
      <c r="Y28" s="299">
        <f t="shared" si="0"/>
        <v>1.7826816241145135E-3</v>
      </c>
      <c r="Z28" s="299">
        <f t="shared" si="0"/>
        <v>1.8054255423098802E-3</v>
      </c>
      <c r="AA28" s="299">
        <f t="shared" si="0"/>
        <v>2.3164357792735098E-3</v>
      </c>
      <c r="AB28" s="299">
        <f t="shared" si="0"/>
        <v>2.4233629523515701E-3</v>
      </c>
      <c r="AC28" s="299">
        <f t="shared" si="0"/>
        <v>2.5601675949692725E-3</v>
      </c>
      <c r="AD28" s="299">
        <f t="shared" si="0"/>
        <v>2.5214408859014509E-3</v>
      </c>
      <c r="AE28" s="299">
        <f t="shared" si="0"/>
        <v>2.9747828179597854E-3</v>
      </c>
      <c r="AF28" s="299">
        <f t="shared" si="0"/>
        <v>3.1431623414158822E-3</v>
      </c>
      <c r="AG28" s="299">
        <f t="shared" si="0"/>
        <v>3.5464123808145523E-3</v>
      </c>
      <c r="AH28" s="299">
        <f t="shared" si="0"/>
        <v>3.5089656627774238E-3</v>
      </c>
      <c r="AI28" s="299">
        <f t="shared" si="0"/>
        <v>0</v>
      </c>
      <c r="AJ28" s="299">
        <f t="shared" si="0"/>
        <v>0</v>
      </c>
      <c r="AK28" s="299">
        <f t="shared" si="0"/>
        <v>0</v>
      </c>
      <c r="AL28" s="299">
        <f t="shared" si="0"/>
        <v>0</v>
      </c>
    </row>
    <row r="29" spans="1:38" x14ac:dyDescent="0.35">
      <c r="A29" s="83"/>
      <c r="B29" s="78"/>
      <c r="C29" s="78"/>
      <c r="D29" s="36"/>
      <c r="E29" s="288"/>
      <c r="F29" s="211"/>
      <c r="G29" s="211"/>
      <c r="H29" s="211"/>
      <c r="I29" s="211"/>
      <c r="J29" s="211"/>
      <c r="K29" s="211"/>
      <c r="L29" s="211"/>
      <c r="M29" s="211"/>
      <c r="N29" s="211"/>
      <c r="O29" s="211"/>
      <c r="P29" s="211"/>
      <c r="Q29" s="211"/>
      <c r="R29" s="289"/>
      <c r="S29" s="289"/>
      <c r="T29" s="289"/>
      <c r="U29" s="289"/>
      <c r="V29" s="289"/>
      <c r="W29" s="289"/>
      <c r="X29" s="289"/>
      <c r="Y29" s="289"/>
      <c r="Z29" s="289"/>
      <c r="AA29" s="289"/>
      <c r="AB29" s="289"/>
      <c r="AC29" s="289"/>
      <c r="AD29" s="289"/>
      <c r="AE29" s="289"/>
      <c r="AF29" s="289"/>
      <c r="AG29" s="289"/>
      <c r="AH29" s="289"/>
      <c r="AI29" s="289"/>
      <c r="AJ29" s="289"/>
      <c r="AK29" s="289"/>
      <c r="AL29" s="289"/>
    </row>
    <row r="30" spans="1:38" x14ac:dyDescent="0.35">
      <c r="A30" s="83"/>
      <c r="B30" s="36" t="s">
        <v>260</v>
      </c>
      <c r="C30" s="78"/>
      <c r="D30" s="8"/>
      <c r="E30" s="117"/>
      <c r="F30" s="118"/>
      <c r="G30" s="118"/>
      <c r="H30" s="118"/>
      <c r="I30" s="118"/>
      <c r="J30" s="118"/>
      <c r="K30" s="118"/>
      <c r="L30" s="118"/>
      <c r="M30" s="118"/>
      <c r="N30" s="118"/>
      <c r="O30" s="119"/>
      <c r="P30" s="119"/>
      <c r="Q30" s="119"/>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x14ac:dyDescent="0.35">
      <c r="A31" s="83"/>
      <c r="B31" s="8" t="s">
        <v>119</v>
      </c>
      <c r="D31" s="81" t="s">
        <v>320</v>
      </c>
      <c r="E31" s="53" t="s">
        <v>200</v>
      </c>
      <c r="F31" s="53" t="s">
        <v>201</v>
      </c>
      <c r="G31" s="53" t="s">
        <v>148</v>
      </c>
      <c r="H31" s="53" t="s">
        <v>41</v>
      </c>
      <c r="I31" s="53" t="s">
        <v>42</v>
      </c>
      <c r="J31" s="53" t="s">
        <v>43</v>
      </c>
      <c r="K31" s="53" t="s">
        <v>44</v>
      </c>
      <c r="L31" s="53" t="s">
        <v>45</v>
      </c>
      <c r="M31" s="53" t="s">
        <v>46</v>
      </c>
      <c r="N31" s="53" t="s">
        <v>47</v>
      </c>
      <c r="O31" s="53" t="s">
        <v>48</v>
      </c>
      <c r="P31" s="53" t="s">
        <v>49</v>
      </c>
      <c r="Q31" s="53" t="s">
        <v>50</v>
      </c>
      <c r="R31" s="53" t="s">
        <v>51</v>
      </c>
      <c r="S31" s="53" t="s">
        <v>52</v>
      </c>
      <c r="T31" s="53" t="s">
        <v>53</v>
      </c>
      <c r="U31" s="53" t="s">
        <v>54</v>
      </c>
      <c r="V31" s="53" t="s">
        <v>55</v>
      </c>
      <c r="W31" s="53" t="s">
        <v>56</v>
      </c>
      <c r="X31" s="53" t="s">
        <v>57</v>
      </c>
      <c r="Y31" s="53" t="s">
        <v>58</v>
      </c>
      <c r="Z31" s="53" t="s">
        <v>59</v>
      </c>
      <c r="AA31" s="53" t="s">
        <v>60</v>
      </c>
      <c r="AB31" s="53" t="s">
        <v>61</v>
      </c>
      <c r="AC31" s="53" t="s">
        <v>62</v>
      </c>
      <c r="AD31" s="53" t="s">
        <v>63</v>
      </c>
      <c r="AE31" s="53" t="s">
        <v>64</v>
      </c>
      <c r="AF31" s="53" t="s">
        <v>65</v>
      </c>
      <c r="AG31" s="53" t="s">
        <v>66</v>
      </c>
      <c r="AH31" s="53" t="s">
        <v>67</v>
      </c>
      <c r="AI31" s="53" t="s">
        <v>68</v>
      </c>
      <c r="AJ31" s="53" t="s">
        <v>69</v>
      </c>
      <c r="AK31" s="53" t="s">
        <v>70</v>
      </c>
      <c r="AL31" s="53" t="s">
        <v>71</v>
      </c>
    </row>
    <row r="32" spans="1:38" x14ac:dyDescent="0.35">
      <c r="A32" s="83" t="s">
        <v>74</v>
      </c>
      <c r="B32" s="84"/>
      <c r="C32" s="101"/>
      <c r="D32" s="102"/>
      <c r="E32" s="103"/>
      <c r="F32" s="103"/>
      <c r="G32" s="103"/>
      <c r="H32" s="103"/>
      <c r="I32" s="103"/>
      <c r="J32" s="103"/>
      <c r="K32" s="122"/>
      <c r="L32" s="122"/>
      <c r="M32" s="122"/>
      <c r="N32" s="123"/>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8" x14ac:dyDescent="0.35">
      <c r="A33" s="27"/>
      <c r="B33" s="90"/>
      <c r="C33" s="90"/>
      <c r="D33" s="290"/>
      <c r="E33" s="91"/>
      <c r="F33" s="92"/>
      <c r="G33" s="92"/>
      <c r="H33" s="92"/>
      <c r="I33" s="92"/>
      <c r="J33" s="92"/>
      <c r="K33" s="92"/>
      <c r="L33" s="92"/>
      <c r="M33" s="92"/>
      <c r="N33" s="92"/>
      <c r="O33" s="115"/>
      <c r="P33" s="115"/>
      <c r="Q33" s="115"/>
      <c r="R33" s="116"/>
      <c r="S33" s="116"/>
      <c r="T33" s="116"/>
      <c r="U33" s="116"/>
      <c r="V33" s="116"/>
      <c r="W33" s="116"/>
      <c r="X33" s="116"/>
      <c r="Y33" s="116"/>
      <c r="Z33" s="116"/>
      <c r="AA33" s="116"/>
      <c r="AB33" s="116"/>
      <c r="AC33" s="116"/>
      <c r="AD33" s="116"/>
      <c r="AE33" s="116"/>
      <c r="AF33" s="116"/>
      <c r="AG33" s="116"/>
      <c r="AH33" s="116"/>
      <c r="AI33" s="116"/>
      <c r="AJ33" s="116"/>
      <c r="AK33" s="116"/>
      <c r="AL33" s="116"/>
    </row>
    <row r="34" spans="1:38" x14ac:dyDescent="0.35">
      <c r="A34" s="83"/>
      <c r="B34" s="36" t="s">
        <v>121</v>
      </c>
      <c r="D34" s="36"/>
      <c r="E34" s="96"/>
      <c r="F34" s="97"/>
      <c r="G34" s="97"/>
      <c r="H34" s="97"/>
      <c r="I34" s="97"/>
      <c r="J34" s="97"/>
      <c r="K34" s="97"/>
      <c r="L34" s="97"/>
      <c r="M34" s="97"/>
      <c r="N34" s="97"/>
      <c r="O34" s="119"/>
      <c r="P34" s="119"/>
      <c r="Q34" s="119"/>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x14ac:dyDescent="0.35">
      <c r="A35" s="83"/>
      <c r="B35" s="8" t="s">
        <v>101</v>
      </c>
      <c r="D35" s="81" t="s">
        <v>320</v>
      </c>
      <c r="E35" s="53" t="s">
        <v>200</v>
      </c>
      <c r="F35" s="53" t="s">
        <v>201</v>
      </c>
      <c r="G35" s="53" t="s">
        <v>148</v>
      </c>
      <c r="H35" s="53" t="s">
        <v>41</v>
      </c>
      <c r="I35" s="53" t="s">
        <v>42</v>
      </c>
      <c r="J35" s="53" t="s">
        <v>43</v>
      </c>
      <c r="K35" s="53" t="s">
        <v>44</v>
      </c>
      <c r="L35" s="53" t="s">
        <v>45</v>
      </c>
      <c r="M35" s="53" t="s">
        <v>46</v>
      </c>
      <c r="N35" s="53" t="s">
        <v>47</v>
      </c>
      <c r="O35" s="53" t="s">
        <v>48</v>
      </c>
      <c r="P35" s="53" t="s">
        <v>49</v>
      </c>
      <c r="Q35" s="53" t="s">
        <v>50</v>
      </c>
      <c r="R35" s="53" t="s">
        <v>51</v>
      </c>
      <c r="S35" s="53" t="s">
        <v>52</v>
      </c>
      <c r="T35" s="53" t="s">
        <v>53</v>
      </c>
      <c r="U35" s="53" t="s">
        <v>54</v>
      </c>
      <c r="V35" s="53" t="s">
        <v>55</v>
      </c>
      <c r="W35" s="53" t="s">
        <v>56</v>
      </c>
      <c r="X35" s="53" t="s">
        <v>57</v>
      </c>
      <c r="Y35" s="53" t="s">
        <v>58</v>
      </c>
      <c r="Z35" s="53" t="s">
        <v>59</v>
      </c>
      <c r="AA35" s="53" t="s">
        <v>60</v>
      </c>
      <c r="AB35" s="53" t="s">
        <v>61</v>
      </c>
      <c r="AC35" s="53" t="s">
        <v>62</v>
      </c>
      <c r="AD35" s="53" t="s">
        <v>63</v>
      </c>
      <c r="AE35" s="53" t="s">
        <v>64</v>
      </c>
      <c r="AF35" s="53" t="s">
        <v>65</v>
      </c>
      <c r="AG35" s="53" t="s">
        <v>66</v>
      </c>
      <c r="AH35" s="53" t="s">
        <v>67</v>
      </c>
      <c r="AI35" s="53" t="s">
        <v>68</v>
      </c>
      <c r="AJ35" s="53" t="s">
        <v>69</v>
      </c>
      <c r="AK35" s="53" t="s">
        <v>70</v>
      </c>
      <c r="AL35" s="53" t="s">
        <v>71</v>
      </c>
    </row>
    <row r="36" spans="1:38" x14ac:dyDescent="0.35">
      <c r="A36" s="83" t="s">
        <v>328</v>
      </c>
      <c r="B36" s="84" t="s">
        <v>123</v>
      </c>
      <c r="C36" s="101"/>
      <c r="D36" s="276">
        <v>0</v>
      </c>
      <c r="E36" s="359"/>
      <c r="F36" s="359"/>
      <c r="G36" s="359"/>
      <c r="H36" s="359"/>
      <c r="I36" s="359"/>
      <c r="J36" s="359"/>
      <c r="K36" s="360">
        <v>0</v>
      </c>
      <c r="L36" s="361">
        <v>0</v>
      </c>
      <c r="M36" s="361">
        <v>0</v>
      </c>
      <c r="N36" s="362">
        <v>0</v>
      </c>
      <c r="O36" s="363">
        <v>0</v>
      </c>
      <c r="P36" s="363">
        <v>0</v>
      </c>
      <c r="Q36" s="363">
        <v>0</v>
      </c>
      <c r="R36" s="363">
        <v>0</v>
      </c>
      <c r="S36" s="363">
        <v>0</v>
      </c>
      <c r="T36" s="363">
        <v>0</v>
      </c>
      <c r="U36" s="363">
        <v>0</v>
      </c>
      <c r="V36" s="363">
        <v>0</v>
      </c>
      <c r="W36" s="363">
        <v>0</v>
      </c>
      <c r="X36" s="363">
        <v>0</v>
      </c>
      <c r="Y36" s="363">
        <v>0</v>
      </c>
      <c r="Z36" s="363">
        <v>0</v>
      </c>
      <c r="AA36" s="363">
        <v>0</v>
      </c>
      <c r="AB36" s="363">
        <v>0</v>
      </c>
      <c r="AC36" s="363">
        <v>0</v>
      </c>
      <c r="AD36" s="363">
        <v>0</v>
      </c>
      <c r="AE36" s="363">
        <v>0</v>
      </c>
      <c r="AF36" s="363">
        <v>0</v>
      </c>
      <c r="AG36" s="363">
        <v>0</v>
      </c>
      <c r="AH36" s="363">
        <v>0</v>
      </c>
      <c r="AI36" s="363">
        <v>0</v>
      </c>
      <c r="AJ36" s="363">
        <v>0</v>
      </c>
      <c r="AK36" s="363">
        <v>0</v>
      </c>
      <c r="AL36" s="363">
        <v>0</v>
      </c>
    </row>
    <row r="37" spans="1:38" x14ac:dyDescent="0.35">
      <c r="A37" s="83" t="s">
        <v>329</v>
      </c>
      <c r="B37" s="84" t="s">
        <v>126</v>
      </c>
      <c r="C37" s="101"/>
      <c r="D37" s="276">
        <v>0</v>
      </c>
      <c r="E37" s="359"/>
      <c r="F37" s="359"/>
      <c r="G37" s="359"/>
      <c r="H37" s="359"/>
      <c r="I37" s="359"/>
      <c r="J37" s="359"/>
      <c r="K37" s="361">
        <v>0</v>
      </c>
      <c r="L37" s="361">
        <v>0</v>
      </c>
      <c r="M37" s="361">
        <v>0</v>
      </c>
      <c r="N37" s="362">
        <v>0</v>
      </c>
      <c r="O37" s="363">
        <v>0</v>
      </c>
      <c r="P37" s="363">
        <v>0</v>
      </c>
      <c r="Q37" s="363">
        <v>0</v>
      </c>
      <c r="R37" s="363">
        <v>0</v>
      </c>
      <c r="S37" s="363">
        <v>0</v>
      </c>
      <c r="T37" s="363">
        <v>0</v>
      </c>
      <c r="U37" s="363">
        <v>0</v>
      </c>
      <c r="V37" s="363">
        <v>0</v>
      </c>
      <c r="W37" s="363">
        <v>0</v>
      </c>
      <c r="X37" s="363">
        <v>0</v>
      </c>
      <c r="Y37" s="363">
        <v>0</v>
      </c>
      <c r="Z37" s="363">
        <v>0</v>
      </c>
      <c r="AA37" s="363">
        <v>0</v>
      </c>
      <c r="AB37" s="363">
        <v>0</v>
      </c>
      <c r="AC37" s="363">
        <v>0</v>
      </c>
      <c r="AD37" s="363">
        <v>0</v>
      </c>
      <c r="AE37" s="363">
        <v>0</v>
      </c>
      <c r="AF37" s="363">
        <v>0</v>
      </c>
      <c r="AG37" s="363">
        <v>0</v>
      </c>
      <c r="AH37" s="363">
        <v>0</v>
      </c>
      <c r="AI37" s="363">
        <v>0</v>
      </c>
      <c r="AJ37" s="363">
        <v>0</v>
      </c>
      <c r="AK37" s="363">
        <v>0</v>
      </c>
      <c r="AL37" s="363">
        <v>0</v>
      </c>
    </row>
    <row r="38" spans="1:38" x14ac:dyDescent="0.35">
      <c r="A38" s="83" t="s">
        <v>330</v>
      </c>
      <c r="B38" s="84" t="s">
        <v>128</v>
      </c>
      <c r="C38" s="101"/>
      <c r="D38" s="276">
        <v>0</v>
      </c>
      <c r="E38" s="359"/>
      <c r="F38" s="359"/>
      <c r="G38" s="359"/>
      <c r="H38" s="359"/>
      <c r="I38" s="359"/>
      <c r="J38" s="359"/>
      <c r="K38" s="361">
        <v>0</v>
      </c>
      <c r="L38" s="361">
        <v>0</v>
      </c>
      <c r="M38" s="361">
        <v>0</v>
      </c>
      <c r="N38" s="362">
        <v>0</v>
      </c>
      <c r="O38" s="363">
        <v>0</v>
      </c>
      <c r="P38" s="363">
        <v>0</v>
      </c>
      <c r="Q38" s="363">
        <v>0</v>
      </c>
      <c r="R38" s="363">
        <v>0</v>
      </c>
      <c r="S38" s="363">
        <v>0</v>
      </c>
      <c r="T38" s="363">
        <v>0</v>
      </c>
      <c r="U38" s="363">
        <v>0</v>
      </c>
      <c r="V38" s="363">
        <v>0</v>
      </c>
      <c r="W38" s="363">
        <v>0</v>
      </c>
      <c r="X38" s="363">
        <v>0</v>
      </c>
      <c r="Y38" s="363">
        <v>0</v>
      </c>
      <c r="Z38" s="363">
        <v>0</v>
      </c>
      <c r="AA38" s="363">
        <v>0</v>
      </c>
      <c r="AB38" s="363">
        <v>0</v>
      </c>
      <c r="AC38" s="363">
        <v>0</v>
      </c>
      <c r="AD38" s="363">
        <v>0</v>
      </c>
      <c r="AE38" s="363">
        <v>0</v>
      </c>
      <c r="AF38" s="363">
        <v>0</v>
      </c>
      <c r="AG38" s="363">
        <v>0</v>
      </c>
      <c r="AH38" s="363">
        <v>0</v>
      </c>
      <c r="AI38" s="363">
        <v>0</v>
      </c>
      <c r="AJ38" s="363">
        <v>0</v>
      </c>
      <c r="AK38" s="363">
        <v>0</v>
      </c>
      <c r="AL38" s="363">
        <v>0</v>
      </c>
    </row>
    <row r="39" spans="1:38" x14ac:dyDescent="0.35">
      <c r="A39" s="83" t="s">
        <v>331</v>
      </c>
      <c r="B39" s="84" t="s">
        <v>131</v>
      </c>
      <c r="C39" s="101"/>
      <c r="D39" s="276">
        <v>0</v>
      </c>
      <c r="E39" s="359"/>
      <c r="F39" s="359"/>
      <c r="G39" s="359"/>
      <c r="H39" s="359"/>
      <c r="I39" s="359"/>
      <c r="J39" s="359"/>
      <c r="K39" s="361">
        <v>0</v>
      </c>
      <c r="L39" s="361">
        <v>0</v>
      </c>
      <c r="M39" s="361">
        <v>0</v>
      </c>
      <c r="N39" s="362">
        <v>0</v>
      </c>
      <c r="O39" s="363">
        <v>0</v>
      </c>
      <c r="P39" s="363">
        <v>0</v>
      </c>
      <c r="Q39" s="363">
        <v>0</v>
      </c>
      <c r="R39" s="363">
        <v>0</v>
      </c>
      <c r="S39" s="363">
        <v>0</v>
      </c>
      <c r="T39" s="363">
        <v>0</v>
      </c>
      <c r="U39" s="363">
        <v>0</v>
      </c>
      <c r="V39" s="363">
        <v>0</v>
      </c>
      <c r="W39" s="363">
        <v>0</v>
      </c>
      <c r="X39" s="363">
        <v>0</v>
      </c>
      <c r="Y39" s="363">
        <v>0</v>
      </c>
      <c r="Z39" s="363">
        <v>0</v>
      </c>
      <c r="AA39" s="363">
        <v>0</v>
      </c>
      <c r="AB39" s="363">
        <v>0</v>
      </c>
      <c r="AC39" s="363">
        <v>0</v>
      </c>
      <c r="AD39" s="363">
        <v>0</v>
      </c>
      <c r="AE39" s="363">
        <v>0</v>
      </c>
      <c r="AF39" s="363">
        <v>0</v>
      </c>
      <c r="AG39" s="363">
        <v>0</v>
      </c>
      <c r="AH39" s="363">
        <v>0</v>
      </c>
      <c r="AI39" s="363">
        <v>0</v>
      </c>
      <c r="AJ39" s="363">
        <v>0</v>
      </c>
      <c r="AK39" s="363">
        <v>0</v>
      </c>
      <c r="AL39" s="363">
        <v>0</v>
      </c>
    </row>
    <row r="40" spans="1:38" x14ac:dyDescent="0.35">
      <c r="A40" s="83" t="s">
        <v>328</v>
      </c>
      <c r="B40" s="84" t="s">
        <v>133</v>
      </c>
      <c r="C40" s="101"/>
      <c r="D40" s="276">
        <v>0</v>
      </c>
      <c r="E40" s="359"/>
      <c r="F40" s="359"/>
      <c r="G40" s="359"/>
      <c r="H40" s="359"/>
      <c r="I40" s="359"/>
      <c r="J40" s="359"/>
      <c r="K40" s="361">
        <v>0</v>
      </c>
      <c r="L40" s="361">
        <v>0</v>
      </c>
      <c r="M40" s="361">
        <v>0</v>
      </c>
      <c r="N40" s="362">
        <v>0</v>
      </c>
      <c r="O40" s="363">
        <v>0</v>
      </c>
      <c r="P40" s="363">
        <v>0</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row>
    <row r="41" spans="1:38" x14ac:dyDescent="0.35">
      <c r="A41" s="83" t="s">
        <v>329</v>
      </c>
      <c r="B41" s="84" t="s">
        <v>135</v>
      </c>
      <c r="C41" s="101"/>
      <c r="D41" s="276">
        <v>0</v>
      </c>
      <c r="E41" s="359"/>
      <c r="F41" s="359"/>
      <c r="G41" s="359"/>
      <c r="H41" s="359"/>
      <c r="I41" s="359"/>
      <c r="J41" s="359"/>
      <c r="K41" s="361">
        <v>0</v>
      </c>
      <c r="L41" s="361">
        <v>0</v>
      </c>
      <c r="M41" s="361">
        <v>0</v>
      </c>
      <c r="N41" s="362">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row>
    <row r="42" spans="1:38" x14ac:dyDescent="0.35">
      <c r="A42" s="83" t="s">
        <v>330</v>
      </c>
      <c r="B42" s="84" t="s">
        <v>136</v>
      </c>
      <c r="C42" s="101"/>
      <c r="D42" s="276">
        <v>0</v>
      </c>
      <c r="E42" s="359"/>
      <c r="F42" s="359"/>
      <c r="G42" s="359"/>
      <c r="H42" s="359"/>
      <c r="I42" s="359"/>
      <c r="J42" s="359"/>
      <c r="K42" s="361">
        <v>0</v>
      </c>
      <c r="L42" s="361">
        <v>0</v>
      </c>
      <c r="M42" s="361">
        <v>0</v>
      </c>
      <c r="N42" s="362">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row>
    <row r="43" spans="1:38" x14ac:dyDescent="0.35">
      <c r="A43" s="83" t="s">
        <v>331</v>
      </c>
      <c r="B43" s="84" t="s">
        <v>137</v>
      </c>
      <c r="C43" s="101"/>
      <c r="D43" s="276">
        <v>0</v>
      </c>
      <c r="E43" s="359"/>
      <c r="F43" s="359"/>
      <c r="G43" s="359"/>
      <c r="H43" s="359"/>
      <c r="I43" s="359"/>
      <c r="J43" s="359"/>
      <c r="K43" s="361">
        <v>0</v>
      </c>
      <c r="L43" s="361">
        <v>0</v>
      </c>
      <c r="M43" s="361">
        <v>0</v>
      </c>
      <c r="N43" s="362">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row>
    <row r="44" spans="1:38" x14ac:dyDescent="0.35">
      <c r="A44" s="83" t="s">
        <v>329</v>
      </c>
      <c r="B44" s="84" t="s">
        <v>138</v>
      </c>
      <c r="C44" s="101"/>
      <c r="D44" s="276">
        <v>0</v>
      </c>
      <c r="E44" s="359"/>
      <c r="F44" s="359"/>
      <c r="G44" s="359"/>
      <c r="H44" s="359"/>
      <c r="I44" s="359"/>
      <c r="J44" s="359"/>
      <c r="K44" s="361">
        <v>0</v>
      </c>
      <c r="L44" s="361">
        <v>0</v>
      </c>
      <c r="M44" s="361">
        <v>0</v>
      </c>
      <c r="N44" s="362">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row>
    <row r="45" spans="1:38" x14ac:dyDescent="0.35">
      <c r="A45" s="83" t="s">
        <v>330</v>
      </c>
      <c r="B45" s="84" t="s">
        <v>139</v>
      </c>
      <c r="C45" s="101"/>
      <c r="D45" s="276">
        <v>0</v>
      </c>
      <c r="E45" s="359"/>
      <c r="F45" s="359"/>
      <c r="G45" s="359"/>
      <c r="H45" s="359"/>
      <c r="I45" s="359"/>
      <c r="J45" s="359"/>
      <c r="K45" s="361">
        <v>0</v>
      </c>
      <c r="L45" s="361">
        <v>0</v>
      </c>
      <c r="M45" s="361">
        <v>0</v>
      </c>
      <c r="N45" s="362">
        <v>0</v>
      </c>
      <c r="O45" s="363">
        <v>0</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row>
    <row r="46" spans="1:38" x14ac:dyDescent="0.35">
      <c r="A46" s="83" t="s">
        <v>331</v>
      </c>
      <c r="B46" s="84" t="s">
        <v>141</v>
      </c>
      <c r="C46" s="101"/>
      <c r="D46" s="276">
        <v>0</v>
      </c>
      <c r="E46" s="359"/>
      <c r="F46" s="359"/>
      <c r="G46" s="359"/>
      <c r="H46" s="359"/>
      <c r="I46" s="359"/>
      <c r="J46" s="359"/>
      <c r="K46" s="361">
        <v>0</v>
      </c>
      <c r="L46" s="361">
        <v>0</v>
      </c>
      <c r="M46" s="361">
        <v>0</v>
      </c>
      <c r="N46" s="362">
        <v>0</v>
      </c>
      <c r="O46" s="363">
        <v>0</v>
      </c>
      <c r="P46" s="363">
        <v>0</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row>
    <row r="47" spans="1:38" x14ac:dyDescent="0.35">
      <c r="A47" s="83" t="s">
        <v>328</v>
      </c>
      <c r="B47" s="84" t="s">
        <v>142</v>
      </c>
      <c r="C47" s="101"/>
      <c r="D47" s="276">
        <v>0</v>
      </c>
      <c r="E47" s="359"/>
      <c r="F47" s="359"/>
      <c r="G47" s="359"/>
      <c r="H47" s="359"/>
      <c r="I47" s="359"/>
      <c r="J47" s="359"/>
      <c r="K47" s="361">
        <v>0</v>
      </c>
      <c r="L47" s="361">
        <v>0</v>
      </c>
      <c r="M47" s="361">
        <v>0</v>
      </c>
      <c r="N47" s="362">
        <v>0</v>
      </c>
      <c r="O47" s="363">
        <v>0</v>
      </c>
      <c r="P47" s="363">
        <v>0</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row>
    <row r="48" spans="1:38" x14ac:dyDescent="0.35">
      <c r="A48" s="83"/>
      <c r="B48" s="291"/>
      <c r="C48" s="292"/>
      <c r="D48" s="364"/>
      <c r="E48" s="365"/>
      <c r="F48" s="365"/>
      <c r="G48" s="365"/>
      <c r="H48" s="365"/>
      <c r="I48" s="365"/>
      <c r="J48" s="365"/>
      <c r="K48" s="365"/>
      <c r="L48" s="365"/>
      <c r="M48" s="365"/>
      <c r="N48" s="366"/>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row>
    <row r="49" spans="1:38" x14ac:dyDescent="0.35">
      <c r="A49" s="83">
        <v>2</v>
      </c>
      <c r="B49" s="293" t="s">
        <v>332</v>
      </c>
      <c r="C49" s="294"/>
      <c r="D49" s="368"/>
      <c r="E49" s="369">
        <f t="shared" ref="E49:AL49" si="1">SUM(E32:E32,E36:E47)</f>
        <v>0</v>
      </c>
      <c r="F49" s="369">
        <f t="shared" si="1"/>
        <v>0</v>
      </c>
      <c r="G49" s="369">
        <f t="shared" si="1"/>
        <v>0</v>
      </c>
      <c r="H49" s="369">
        <f t="shared" si="1"/>
        <v>0</v>
      </c>
      <c r="I49" s="369">
        <f t="shared" si="1"/>
        <v>0</v>
      </c>
      <c r="J49" s="369">
        <f t="shared" si="1"/>
        <v>0</v>
      </c>
      <c r="K49" s="370">
        <f t="shared" si="1"/>
        <v>0</v>
      </c>
      <c r="L49" s="370">
        <f t="shared" si="1"/>
        <v>0</v>
      </c>
      <c r="M49" s="370">
        <f t="shared" si="1"/>
        <v>0</v>
      </c>
      <c r="N49" s="370">
        <f t="shared" si="1"/>
        <v>0</v>
      </c>
      <c r="O49" s="370">
        <f t="shared" si="1"/>
        <v>0</v>
      </c>
      <c r="P49" s="370">
        <f t="shared" si="1"/>
        <v>0</v>
      </c>
      <c r="Q49" s="370">
        <f t="shared" si="1"/>
        <v>0</v>
      </c>
      <c r="R49" s="370">
        <f t="shared" si="1"/>
        <v>0</v>
      </c>
      <c r="S49" s="370">
        <f t="shared" si="1"/>
        <v>0</v>
      </c>
      <c r="T49" s="370">
        <f t="shared" si="1"/>
        <v>0</v>
      </c>
      <c r="U49" s="370">
        <f t="shared" si="1"/>
        <v>0</v>
      </c>
      <c r="V49" s="370">
        <f t="shared" si="1"/>
        <v>0</v>
      </c>
      <c r="W49" s="370">
        <f t="shared" si="1"/>
        <v>0</v>
      </c>
      <c r="X49" s="370">
        <f t="shared" si="1"/>
        <v>0</v>
      </c>
      <c r="Y49" s="370">
        <f t="shared" si="1"/>
        <v>0</v>
      </c>
      <c r="Z49" s="370">
        <f t="shared" si="1"/>
        <v>0</v>
      </c>
      <c r="AA49" s="370">
        <f t="shared" si="1"/>
        <v>0</v>
      </c>
      <c r="AB49" s="370">
        <f t="shared" si="1"/>
        <v>0</v>
      </c>
      <c r="AC49" s="370">
        <f t="shared" si="1"/>
        <v>0</v>
      </c>
      <c r="AD49" s="370">
        <f t="shared" si="1"/>
        <v>0</v>
      </c>
      <c r="AE49" s="370">
        <f t="shared" si="1"/>
        <v>0</v>
      </c>
      <c r="AF49" s="370">
        <f t="shared" si="1"/>
        <v>0</v>
      </c>
      <c r="AG49" s="370">
        <f t="shared" si="1"/>
        <v>0</v>
      </c>
      <c r="AH49" s="370">
        <f t="shared" si="1"/>
        <v>0</v>
      </c>
      <c r="AI49" s="370">
        <f t="shared" si="1"/>
        <v>0</v>
      </c>
      <c r="AJ49" s="370">
        <f t="shared" si="1"/>
        <v>0</v>
      </c>
      <c r="AK49" s="370">
        <f t="shared" si="1"/>
        <v>0</v>
      </c>
      <c r="AL49" s="370">
        <f t="shared" si="1"/>
        <v>0</v>
      </c>
    </row>
    <row r="50" spans="1:38" x14ac:dyDescent="0.35">
      <c r="A50" s="83"/>
      <c r="B50" s="241"/>
      <c r="C50" s="242"/>
      <c r="D50" s="371"/>
      <c r="E50" s="372"/>
      <c r="F50" s="372"/>
      <c r="G50" s="372"/>
      <c r="H50" s="372"/>
      <c r="I50" s="372"/>
      <c r="J50" s="372"/>
      <c r="K50" s="372"/>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38" ht="15" customHeight="1" x14ac:dyDescent="0.35">
      <c r="A51" s="83">
        <v>3</v>
      </c>
      <c r="B51" s="247" t="s">
        <v>333</v>
      </c>
      <c r="C51" s="248"/>
      <c r="D51" s="374"/>
      <c r="E51" s="375">
        <f t="shared" ref="E51:AL51" si="2">E28+E49</f>
        <v>0</v>
      </c>
      <c r="F51" s="375">
        <f t="shared" si="2"/>
        <v>0</v>
      </c>
      <c r="G51" s="375">
        <f t="shared" si="2"/>
        <v>0</v>
      </c>
      <c r="H51" s="375">
        <f t="shared" si="2"/>
        <v>0</v>
      </c>
      <c r="I51" s="375">
        <f t="shared" si="2"/>
        <v>0</v>
      </c>
      <c r="J51" s="375">
        <f t="shared" si="2"/>
        <v>0</v>
      </c>
      <c r="K51" s="376">
        <f t="shared" si="2"/>
        <v>0.13440004345843112</v>
      </c>
      <c r="L51" s="376">
        <f t="shared" si="2"/>
        <v>0.14444476847095492</v>
      </c>
      <c r="M51" s="376">
        <f t="shared" si="2"/>
        <v>0.11594435637275435</v>
      </c>
      <c r="N51" s="376">
        <f t="shared" si="2"/>
        <v>8.9766418852365387E-2</v>
      </c>
      <c r="O51" s="376">
        <f t="shared" si="2"/>
        <v>5.659898866318281E-2</v>
      </c>
      <c r="P51" s="376">
        <f t="shared" si="2"/>
        <v>2.7376229761978822E-2</v>
      </c>
      <c r="Q51" s="376">
        <f t="shared" si="2"/>
        <v>2.3312350637725566E-2</v>
      </c>
      <c r="R51" s="376">
        <f t="shared" si="2"/>
        <v>2.5711568558119919E-2</v>
      </c>
      <c r="S51" s="376">
        <f t="shared" si="2"/>
        <v>2.1785776293028958E-2</v>
      </c>
      <c r="T51" s="376">
        <f t="shared" si="2"/>
        <v>2.3606822246419121E-2</v>
      </c>
      <c r="U51" s="376">
        <f t="shared" si="2"/>
        <v>2.3709981272373188E-2</v>
      </c>
      <c r="V51" s="376">
        <f t="shared" si="2"/>
        <v>2.3283409903548716E-2</v>
      </c>
      <c r="W51" s="376">
        <f t="shared" si="2"/>
        <v>2.0724342450235758E-2</v>
      </c>
      <c r="X51" s="376">
        <f t="shared" si="2"/>
        <v>7.7329467757703803E-3</v>
      </c>
      <c r="Y51" s="376">
        <f t="shared" si="2"/>
        <v>1.7826816241145135E-3</v>
      </c>
      <c r="Z51" s="376">
        <f t="shared" si="2"/>
        <v>1.8054255423098802E-3</v>
      </c>
      <c r="AA51" s="376">
        <f t="shared" si="2"/>
        <v>2.3164357792735098E-3</v>
      </c>
      <c r="AB51" s="376">
        <f t="shared" si="2"/>
        <v>2.4233629523515701E-3</v>
      </c>
      <c r="AC51" s="376">
        <f t="shared" si="2"/>
        <v>2.5601675949692725E-3</v>
      </c>
      <c r="AD51" s="376">
        <f t="shared" si="2"/>
        <v>2.5214408859014509E-3</v>
      </c>
      <c r="AE51" s="376">
        <f t="shared" si="2"/>
        <v>2.9747828179597854E-3</v>
      </c>
      <c r="AF51" s="376">
        <f t="shared" si="2"/>
        <v>3.1431623414158822E-3</v>
      </c>
      <c r="AG51" s="376">
        <f t="shared" si="2"/>
        <v>3.5464123808145523E-3</v>
      </c>
      <c r="AH51" s="376">
        <f t="shared" si="2"/>
        <v>3.5089656627774238E-3</v>
      </c>
      <c r="AI51" s="376">
        <f t="shared" si="2"/>
        <v>0</v>
      </c>
      <c r="AJ51" s="376">
        <f t="shared" si="2"/>
        <v>0</v>
      </c>
      <c r="AK51" s="376">
        <f t="shared" si="2"/>
        <v>0</v>
      </c>
      <c r="AL51" s="376">
        <f t="shared" si="2"/>
        <v>0</v>
      </c>
    </row>
    <row r="52" spans="1:38" x14ac:dyDescent="0.35">
      <c r="A52" s="83"/>
      <c r="B52" s="36"/>
      <c r="C52" s="78"/>
      <c r="D52" s="36"/>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ht="15" customHeight="1" x14ac:dyDescent="0.35">
      <c r="A53" s="83"/>
      <c r="B53" s="12"/>
      <c r="C53" s="141"/>
      <c r="D53" s="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ht="15" customHeight="1" x14ac:dyDescent="0.45">
      <c r="A54" s="83"/>
      <c r="B54" s="51" t="s">
        <v>334</v>
      </c>
      <c r="D54" s="8"/>
      <c r="E54" s="8"/>
      <c r="F54" s="8"/>
      <c r="G54" s="142"/>
      <c r="H54" s="142"/>
      <c r="I54" s="142"/>
      <c r="J54" s="142"/>
      <c r="K54" s="142"/>
      <c r="L54" s="142"/>
      <c r="M54" s="142"/>
      <c r="N54" s="142"/>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15" customHeight="1" x14ac:dyDescent="0.35">
      <c r="A55" s="83"/>
      <c r="B55" s="36" t="s">
        <v>146</v>
      </c>
      <c r="C55" s="78"/>
      <c r="D55" s="8"/>
      <c r="E55" s="8"/>
      <c r="F55" s="8"/>
      <c r="G55" s="142"/>
      <c r="H55" s="142"/>
      <c r="I55" s="142"/>
      <c r="J55" s="142"/>
      <c r="K55" s="142"/>
      <c r="L55" s="142"/>
      <c r="M55" s="142"/>
      <c r="N55" s="142"/>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x14ac:dyDescent="0.35">
      <c r="A56" s="83"/>
      <c r="B56" s="8" t="s">
        <v>147</v>
      </c>
      <c r="C56" s="78"/>
      <c r="D56" s="81" t="s">
        <v>320</v>
      </c>
      <c r="E56" s="53" t="s">
        <v>200</v>
      </c>
      <c r="F56" s="53" t="s">
        <v>201</v>
      </c>
      <c r="G56" s="53" t="s">
        <v>148</v>
      </c>
      <c r="H56" s="53" t="s">
        <v>41</v>
      </c>
      <c r="I56" s="53" t="s">
        <v>42</v>
      </c>
      <c r="J56" s="53" t="s">
        <v>43</v>
      </c>
      <c r="K56" s="53" t="s">
        <v>44</v>
      </c>
      <c r="L56" s="53" t="s">
        <v>45</v>
      </c>
      <c r="M56" s="53" t="s">
        <v>46</v>
      </c>
      <c r="N56" s="53" t="s">
        <v>47</v>
      </c>
      <c r="O56" s="53" t="s">
        <v>48</v>
      </c>
      <c r="P56" s="53" t="s">
        <v>49</v>
      </c>
      <c r="Q56" s="53" t="s">
        <v>50</v>
      </c>
      <c r="R56" s="53" t="s">
        <v>51</v>
      </c>
      <c r="S56" s="53" t="s">
        <v>52</v>
      </c>
      <c r="T56" s="53" t="s">
        <v>53</v>
      </c>
      <c r="U56" s="53" t="s">
        <v>54</v>
      </c>
      <c r="V56" s="53" t="s">
        <v>55</v>
      </c>
      <c r="W56" s="53" t="s">
        <v>56</v>
      </c>
      <c r="X56" s="53" t="s">
        <v>57</v>
      </c>
      <c r="Y56" s="53" t="s">
        <v>58</v>
      </c>
      <c r="Z56" s="53" t="s">
        <v>59</v>
      </c>
      <c r="AA56" s="53" t="s">
        <v>60</v>
      </c>
      <c r="AB56" s="53" t="s">
        <v>61</v>
      </c>
      <c r="AC56" s="53" t="s">
        <v>62</v>
      </c>
      <c r="AD56" s="53" t="s">
        <v>63</v>
      </c>
      <c r="AE56" s="53" t="s">
        <v>64</v>
      </c>
      <c r="AF56" s="53" t="s">
        <v>65</v>
      </c>
      <c r="AG56" s="53" t="s">
        <v>66</v>
      </c>
      <c r="AH56" s="53" t="s">
        <v>67</v>
      </c>
      <c r="AI56" s="53" t="s">
        <v>68</v>
      </c>
      <c r="AJ56" s="53" t="s">
        <v>69</v>
      </c>
      <c r="AK56" s="53" t="s">
        <v>70</v>
      </c>
      <c r="AL56" s="53" t="s">
        <v>71</v>
      </c>
    </row>
    <row r="57" spans="1:38" x14ac:dyDescent="0.35">
      <c r="A57" s="83" t="s">
        <v>335</v>
      </c>
      <c r="B57" s="84" t="s">
        <v>150</v>
      </c>
      <c r="C57" s="143"/>
      <c r="D57" s="276">
        <v>0.42799999999999999</v>
      </c>
      <c r="E57" s="377"/>
      <c r="F57" s="377"/>
      <c r="G57" s="377"/>
      <c r="H57" s="377"/>
      <c r="I57" s="377"/>
      <c r="J57" s="377"/>
      <c r="K57" s="378">
        <v>0</v>
      </c>
      <c r="L57" s="378">
        <v>0</v>
      </c>
      <c r="M57" s="378">
        <v>0</v>
      </c>
      <c r="N57" s="379">
        <v>0</v>
      </c>
      <c r="O57" s="380">
        <v>0</v>
      </c>
      <c r="P57" s="380">
        <v>0</v>
      </c>
      <c r="Q57" s="380">
        <v>0</v>
      </c>
      <c r="R57" s="380">
        <v>0</v>
      </c>
      <c r="S57" s="380">
        <v>0</v>
      </c>
      <c r="T57" s="380">
        <v>0</v>
      </c>
      <c r="U57" s="380">
        <v>0</v>
      </c>
      <c r="V57" s="380">
        <v>0</v>
      </c>
      <c r="W57" s="380">
        <v>0</v>
      </c>
      <c r="X57" s="380">
        <v>0</v>
      </c>
      <c r="Y57" s="380">
        <v>0</v>
      </c>
      <c r="Z57" s="380">
        <v>0</v>
      </c>
      <c r="AA57" s="380">
        <v>0</v>
      </c>
      <c r="AB57" s="380">
        <v>0</v>
      </c>
      <c r="AC57" s="380">
        <v>0</v>
      </c>
      <c r="AD57" s="380">
        <v>0</v>
      </c>
      <c r="AE57" s="380">
        <v>0</v>
      </c>
      <c r="AF57" s="380">
        <v>0</v>
      </c>
      <c r="AG57" s="380">
        <v>0</v>
      </c>
      <c r="AH57" s="380">
        <v>0</v>
      </c>
      <c r="AI57" s="380">
        <v>0</v>
      </c>
      <c r="AJ57" s="380">
        <v>0</v>
      </c>
      <c r="AK57" s="380">
        <v>0</v>
      </c>
      <c r="AL57" s="380">
        <v>0</v>
      </c>
    </row>
    <row r="58" spans="1:38" x14ac:dyDescent="0.35">
      <c r="A58" s="83" t="s">
        <v>336</v>
      </c>
      <c r="B58" s="84" t="s">
        <v>152</v>
      </c>
      <c r="C58" s="101"/>
      <c r="D58" s="276">
        <v>0.42799999999999999</v>
      </c>
      <c r="E58" s="377"/>
      <c r="F58" s="377"/>
      <c r="G58" s="377"/>
      <c r="H58" s="377"/>
      <c r="I58" s="377"/>
      <c r="J58" s="377"/>
      <c r="K58" s="378">
        <v>0</v>
      </c>
      <c r="L58" s="378">
        <v>0</v>
      </c>
      <c r="M58" s="378">
        <v>0</v>
      </c>
      <c r="N58" s="379">
        <v>0</v>
      </c>
      <c r="O58" s="380">
        <v>0</v>
      </c>
      <c r="P58" s="380">
        <v>0</v>
      </c>
      <c r="Q58" s="380">
        <v>0</v>
      </c>
      <c r="R58" s="380">
        <v>0</v>
      </c>
      <c r="S58" s="380">
        <v>0</v>
      </c>
      <c r="T58" s="380">
        <v>0</v>
      </c>
      <c r="U58" s="380">
        <v>0</v>
      </c>
      <c r="V58" s="380">
        <v>0</v>
      </c>
      <c r="W58" s="380">
        <v>0</v>
      </c>
      <c r="X58" s="380">
        <v>0</v>
      </c>
      <c r="Y58" s="380">
        <v>0</v>
      </c>
      <c r="Z58" s="380">
        <v>0</v>
      </c>
      <c r="AA58" s="380">
        <v>0</v>
      </c>
      <c r="AB58" s="380">
        <v>0</v>
      </c>
      <c r="AC58" s="380">
        <v>0</v>
      </c>
      <c r="AD58" s="380">
        <v>0</v>
      </c>
      <c r="AE58" s="380">
        <v>0</v>
      </c>
      <c r="AF58" s="380">
        <v>3.7236000522971154E-4</v>
      </c>
      <c r="AG58" s="380">
        <v>4.5068400132656096E-4</v>
      </c>
      <c r="AH58" s="380">
        <v>4.374160031378269E-4</v>
      </c>
      <c r="AI58" s="380">
        <v>4.2158000133931637E-4</v>
      </c>
      <c r="AJ58" s="380">
        <v>4.7165599918365478E-4</v>
      </c>
      <c r="AK58" s="380">
        <v>4.6994400209188463E-4</v>
      </c>
      <c r="AL58" s="380">
        <v>4.7508000133931636E-4</v>
      </c>
    </row>
    <row r="59" spans="1:38" x14ac:dyDescent="0.35">
      <c r="A59" s="83" t="s">
        <v>337</v>
      </c>
      <c r="B59" s="84" t="s">
        <v>154</v>
      </c>
      <c r="C59" s="101"/>
      <c r="D59" s="276">
        <v>0.42799999999999999</v>
      </c>
      <c r="E59" s="377"/>
      <c r="F59" s="377"/>
      <c r="G59" s="377"/>
      <c r="H59" s="377"/>
      <c r="I59" s="377"/>
      <c r="J59" s="377"/>
      <c r="K59" s="378">
        <v>0</v>
      </c>
      <c r="L59" s="378">
        <v>0</v>
      </c>
      <c r="M59" s="378">
        <v>0</v>
      </c>
      <c r="N59" s="379">
        <v>0</v>
      </c>
      <c r="O59" s="380">
        <v>0</v>
      </c>
      <c r="P59" s="380">
        <v>0</v>
      </c>
      <c r="Q59" s="380">
        <v>0</v>
      </c>
      <c r="R59" s="380">
        <v>0</v>
      </c>
      <c r="S59" s="380">
        <v>0</v>
      </c>
      <c r="T59" s="380">
        <v>0</v>
      </c>
      <c r="U59" s="380">
        <v>0</v>
      </c>
      <c r="V59" s="380">
        <v>0</v>
      </c>
      <c r="W59" s="380">
        <v>0</v>
      </c>
      <c r="X59" s="380">
        <v>0</v>
      </c>
      <c r="Y59" s="380">
        <v>0</v>
      </c>
      <c r="Z59" s="380">
        <v>0</v>
      </c>
      <c r="AA59" s="380">
        <v>0</v>
      </c>
      <c r="AB59" s="380">
        <v>0</v>
      </c>
      <c r="AC59" s="380">
        <v>0</v>
      </c>
      <c r="AD59" s="380">
        <v>0</v>
      </c>
      <c r="AE59" s="380">
        <v>0</v>
      </c>
      <c r="AF59" s="380">
        <v>1.580835126131773E-3</v>
      </c>
      <c r="AG59" s="380">
        <v>1.8029585677981376E-3</v>
      </c>
      <c r="AH59" s="380">
        <v>1.7753696933686734E-3</v>
      </c>
      <c r="AI59" s="380">
        <v>1.8556196965575219E-3</v>
      </c>
      <c r="AJ59" s="380">
        <v>1.9174571322798728E-3</v>
      </c>
      <c r="AK59" s="380">
        <v>1.9011802801489829E-3</v>
      </c>
      <c r="AL59" s="380">
        <v>1.8153791677653791E-3</v>
      </c>
    </row>
    <row r="60" spans="1:38" x14ac:dyDescent="0.35">
      <c r="A60" s="83" t="s">
        <v>338</v>
      </c>
      <c r="B60" s="84" t="s">
        <v>156</v>
      </c>
      <c r="C60" s="101"/>
      <c r="D60" s="276">
        <v>0.42799999999999999</v>
      </c>
      <c r="E60" s="377"/>
      <c r="F60" s="377"/>
      <c r="G60" s="377"/>
      <c r="H60" s="377"/>
      <c r="I60" s="377"/>
      <c r="J60" s="377"/>
      <c r="K60" s="378">
        <v>0</v>
      </c>
      <c r="L60" s="378">
        <v>0</v>
      </c>
      <c r="M60" s="378">
        <v>1.1204346954673528E-3</v>
      </c>
      <c r="N60" s="379">
        <v>2.1758625778257848E-3</v>
      </c>
      <c r="O60" s="380">
        <v>5.5653880611062053E-3</v>
      </c>
      <c r="P60" s="380">
        <v>9.8065761715173724E-3</v>
      </c>
      <c r="Q60" s="380">
        <v>1.169754318857193E-2</v>
      </c>
      <c r="R60" s="380">
        <v>1.9379896085977556E-2</v>
      </c>
      <c r="S60" s="380">
        <v>2.0407765300273894E-2</v>
      </c>
      <c r="T60" s="380">
        <v>2.0432441069126128E-2</v>
      </c>
      <c r="U60" s="380">
        <v>2.0712255432605742E-2</v>
      </c>
      <c r="V60" s="380">
        <v>1.962666283082962E-2</v>
      </c>
      <c r="W60" s="380">
        <v>1.9430302622318266E-2</v>
      </c>
      <c r="X60" s="380">
        <v>1.866785904932022E-2</v>
      </c>
      <c r="Y60" s="380">
        <v>1.628805126476288E-2</v>
      </c>
      <c r="Z60" s="380">
        <v>1.8031627191543578E-2</v>
      </c>
      <c r="AA60" s="380">
        <v>2.0880067385673523E-2</v>
      </c>
      <c r="AB60" s="380">
        <v>2.0951620451927184E-2</v>
      </c>
      <c r="AC60" s="380">
        <v>2.2486614665985106E-2</v>
      </c>
      <c r="AD60" s="380">
        <v>3.2054514469146728E-2</v>
      </c>
      <c r="AE60" s="380">
        <v>4.1371872619628908E-2</v>
      </c>
      <c r="AF60" s="380">
        <v>4.7067703596115111E-2</v>
      </c>
      <c r="AG60" s="380">
        <v>8.7995184207916258E-2</v>
      </c>
      <c r="AH60" s="380">
        <v>8.8646572586059569E-2</v>
      </c>
      <c r="AI60" s="380">
        <v>9.1565972465515136E-2</v>
      </c>
      <c r="AJ60" s="380">
        <v>0.10017388988876343</v>
      </c>
      <c r="AK60" s="380">
        <v>9.954103948593139E-2</v>
      </c>
      <c r="AL60" s="380">
        <v>9.603343675613403E-2</v>
      </c>
    </row>
    <row r="61" spans="1:38" x14ac:dyDescent="0.35">
      <c r="A61" s="83" t="s">
        <v>339</v>
      </c>
      <c r="B61" s="84" t="s">
        <v>158</v>
      </c>
      <c r="C61" s="101"/>
      <c r="D61" s="276">
        <v>0.42799999999999999</v>
      </c>
      <c r="E61" s="377"/>
      <c r="F61" s="377"/>
      <c r="G61" s="377"/>
      <c r="H61" s="377"/>
      <c r="I61" s="377"/>
      <c r="J61" s="377"/>
      <c r="K61" s="378">
        <v>0</v>
      </c>
      <c r="L61" s="378">
        <v>0</v>
      </c>
      <c r="M61" s="378">
        <v>0</v>
      </c>
      <c r="N61" s="379">
        <v>0</v>
      </c>
      <c r="O61" s="380">
        <v>0</v>
      </c>
      <c r="P61" s="380">
        <v>0</v>
      </c>
      <c r="Q61" s="380">
        <v>0</v>
      </c>
      <c r="R61" s="380">
        <v>0</v>
      </c>
      <c r="S61" s="380">
        <v>0</v>
      </c>
      <c r="T61" s="380">
        <v>0</v>
      </c>
      <c r="U61" s="380">
        <v>0</v>
      </c>
      <c r="V61" s="380">
        <v>0</v>
      </c>
      <c r="W61" s="380">
        <v>0</v>
      </c>
      <c r="X61" s="380">
        <v>0</v>
      </c>
      <c r="Y61" s="380">
        <v>0</v>
      </c>
      <c r="Z61" s="380">
        <v>0</v>
      </c>
      <c r="AA61" s="380">
        <v>0</v>
      </c>
      <c r="AB61" s="380">
        <v>0</v>
      </c>
      <c r="AC61" s="380">
        <v>0</v>
      </c>
      <c r="AD61" s="380">
        <v>0</v>
      </c>
      <c r="AE61" s="380">
        <v>0</v>
      </c>
      <c r="AF61" s="380">
        <v>0</v>
      </c>
      <c r="AG61" s="380">
        <v>0</v>
      </c>
      <c r="AH61" s="380">
        <v>8.8587870202958582E-4</v>
      </c>
      <c r="AI61" s="380">
        <v>9.2353840166330343E-4</v>
      </c>
      <c r="AJ61" s="380">
        <v>9.5873713138699534E-4</v>
      </c>
      <c r="AK61" s="380">
        <v>9.4449755802750591E-4</v>
      </c>
      <c r="AL61" s="380">
        <v>9.0096142925322057E-4</v>
      </c>
    </row>
    <row r="62" spans="1:38" x14ac:dyDescent="0.35">
      <c r="A62" s="83" t="s">
        <v>340</v>
      </c>
      <c r="B62" s="84" t="s">
        <v>160</v>
      </c>
      <c r="C62" s="101"/>
      <c r="D62" s="276">
        <v>0.42799999999999999</v>
      </c>
      <c r="E62" s="377"/>
      <c r="F62" s="377"/>
      <c r="G62" s="377"/>
      <c r="H62" s="377"/>
      <c r="I62" s="377"/>
      <c r="J62" s="377"/>
      <c r="K62" s="378">
        <v>0</v>
      </c>
      <c r="L62" s="378">
        <v>0</v>
      </c>
      <c r="M62" s="378">
        <v>0</v>
      </c>
      <c r="N62" s="379">
        <v>0</v>
      </c>
      <c r="O62" s="380">
        <v>0</v>
      </c>
      <c r="P62" s="380">
        <v>0</v>
      </c>
      <c r="Q62" s="380">
        <v>0</v>
      </c>
      <c r="R62" s="380">
        <v>0</v>
      </c>
      <c r="S62" s="380">
        <v>0</v>
      </c>
      <c r="T62" s="380">
        <v>0</v>
      </c>
      <c r="U62" s="380">
        <v>0</v>
      </c>
      <c r="V62" s="380">
        <v>0</v>
      </c>
      <c r="W62" s="380">
        <v>0</v>
      </c>
      <c r="X62" s="380">
        <v>0</v>
      </c>
      <c r="Y62" s="380">
        <v>0</v>
      </c>
      <c r="Z62" s="380">
        <v>0</v>
      </c>
      <c r="AA62" s="380">
        <v>0</v>
      </c>
      <c r="AB62" s="380">
        <v>0</v>
      </c>
      <c r="AC62" s="380">
        <v>0</v>
      </c>
      <c r="AD62" s="380">
        <v>0</v>
      </c>
      <c r="AE62" s="380">
        <v>0</v>
      </c>
      <c r="AF62" s="380">
        <v>0</v>
      </c>
      <c r="AG62" s="380">
        <v>0</v>
      </c>
      <c r="AH62" s="380">
        <v>0</v>
      </c>
      <c r="AI62" s="380">
        <v>0</v>
      </c>
      <c r="AJ62" s="380">
        <v>0</v>
      </c>
      <c r="AK62" s="380">
        <v>0</v>
      </c>
      <c r="AL62" s="380">
        <v>0</v>
      </c>
    </row>
    <row r="63" spans="1:38" x14ac:dyDescent="0.35">
      <c r="A63" s="83" t="s">
        <v>341</v>
      </c>
      <c r="B63" s="84" t="s">
        <v>162</v>
      </c>
      <c r="C63" s="101"/>
      <c r="D63" s="276">
        <v>0.42799999999999999</v>
      </c>
      <c r="E63" s="377"/>
      <c r="F63" s="377"/>
      <c r="G63" s="377"/>
      <c r="H63" s="377"/>
      <c r="I63" s="377"/>
      <c r="J63" s="377"/>
      <c r="K63" s="378">
        <v>0</v>
      </c>
      <c r="L63" s="378">
        <v>0</v>
      </c>
      <c r="M63" s="378">
        <v>0</v>
      </c>
      <c r="N63" s="379">
        <v>0</v>
      </c>
      <c r="O63" s="380">
        <v>0</v>
      </c>
      <c r="P63" s="380">
        <v>0</v>
      </c>
      <c r="Q63" s="380">
        <v>0</v>
      </c>
      <c r="R63" s="380">
        <v>0</v>
      </c>
      <c r="S63" s="380">
        <v>0</v>
      </c>
      <c r="T63" s="380">
        <v>0</v>
      </c>
      <c r="U63" s="380">
        <v>0</v>
      </c>
      <c r="V63" s="380">
        <v>0</v>
      </c>
      <c r="W63" s="380">
        <v>0</v>
      </c>
      <c r="X63" s="380">
        <v>0</v>
      </c>
      <c r="Y63" s="380">
        <v>0</v>
      </c>
      <c r="Z63" s="380">
        <v>0</v>
      </c>
      <c r="AA63" s="380">
        <v>0</v>
      </c>
      <c r="AB63" s="380">
        <v>0</v>
      </c>
      <c r="AC63" s="380">
        <v>0</v>
      </c>
      <c r="AD63" s="380">
        <v>0</v>
      </c>
      <c r="AE63" s="380">
        <v>0</v>
      </c>
      <c r="AF63" s="380">
        <v>0</v>
      </c>
      <c r="AG63" s="380">
        <v>0</v>
      </c>
      <c r="AH63" s="380">
        <v>0</v>
      </c>
      <c r="AI63" s="380">
        <v>8.8225692111253736E-4</v>
      </c>
      <c r="AJ63" s="380">
        <v>9.2501244369149209E-4</v>
      </c>
      <c r="AK63" s="380">
        <v>9.1822219261527064E-4</v>
      </c>
      <c r="AL63" s="380">
        <v>8.7778391695022585E-4</v>
      </c>
    </row>
    <row r="64" spans="1:38" x14ac:dyDescent="0.35">
      <c r="A64" s="83" t="s">
        <v>342</v>
      </c>
      <c r="B64" s="84" t="s">
        <v>164</v>
      </c>
      <c r="C64" s="101"/>
      <c r="D64" s="276">
        <v>0.42799999999999999</v>
      </c>
      <c r="E64" s="377"/>
      <c r="F64" s="377"/>
      <c r="G64" s="377"/>
      <c r="H64" s="377"/>
      <c r="I64" s="377"/>
      <c r="J64" s="377"/>
      <c r="K64" s="378">
        <v>0</v>
      </c>
      <c r="L64" s="378">
        <v>0</v>
      </c>
      <c r="M64" s="378">
        <v>0</v>
      </c>
      <c r="N64" s="379">
        <v>0</v>
      </c>
      <c r="O64" s="380">
        <v>0</v>
      </c>
      <c r="P64" s="380">
        <v>0</v>
      </c>
      <c r="Q64" s="380">
        <v>0</v>
      </c>
      <c r="R64" s="380">
        <v>0</v>
      </c>
      <c r="S64" s="380">
        <v>0</v>
      </c>
      <c r="T64" s="380">
        <v>0</v>
      </c>
      <c r="U64" s="380">
        <v>0</v>
      </c>
      <c r="V64" s="380">
        <v>0</v>
      </c>
      <c r="W64" s="380">
        <v>0</v>
      </c>
      <c r="X64" s="380">
        <v>0</v>
      </c>
      <c r="Y64" s="380">
        <v>0</v>
      </c>
      <c r="Z64" s="380">
        <v>0</v>
      </c>
      <c r="AA64" s="380">
        <v>0</v>
      </c>
      <c r="AB64" s="380">
        <v>0</v>
      </c>
      <c r="AC64" s="380">
        <v>0</v>
      </c>
      <c r="AD64" s="380">
        <v>0</v>
      </c>
      <c r="AE64" s="380">
        <v>0</v>
      </c>
      <c r="AF64" s="380">
        <v>0</v>
      </c>
      <c r="AG64" s="380">
        <v>0</v>
      </c>
      <c r="AH64" s="380">
        <v>0</v>
      </c>
      <c r="AI64" s="380">
        <v>0</v>
      </c>
      <c r="AJ64" s="380">
        <v>0</v>
      </c>
      <c r="AK64" s="380">
        <v>0</v>
      </c>
      <c r="AL64" s="380">
        <v>0</v>
      </c>
    </row>
    <row r="65" spans="1:38" x14ac:dyDescent="0.35">
      <c r="A65" s="83" t="s">
        <v>343</v>
      </c>
      <c r="B65" s="84" t="s">
        <v>166</v>
      </c>
      <c r="C65" s="101"/>
      <c r="D65" s="276">
        <v>0.42799999999999999</v>
      </c>
      <c r="E65" s="377"/>
      <c r="F65" s="377"/>
      <c r="G65" s="377"/>
      <c r="H65" s="377"/>
      <c r="I65" s="377"/>
      <c r="J65" s="377"/>
      <c r="K65" s="378">
        <v>0</v>
      </c>
      <c r="L65" s="378">
        <v>0</v>
      </c>
      <c r="M65" s="378">
        <v>0</v>
      </c>
      <c r="N65" s="379">
        <v>0</v>
      </c>
      <c r="O65" s="380">
        <v>0</v>
      </c>
      <c r="P65" s="380">
        <v>0</v>
      </c>
      <c r="Q65" s="380">
        <v>0</v>
      </c>
      <c r="R65" s="380">
        <v>0</v>
      </c>
      <c r="S65" s="380">
        <v>0</v>
      </c>
      <c r="T65" s="380">
        <v>0</v>
      </c>
      <c r="U65" s="380">
        <v>0</v>
      </c>
      <c r="V65" s="380">
        <v>0</v>
      </c>
      <c r="W65" s="380">
        <v>0</v>
      </c>
      <c r="X65" s="380">
        <v>0</v>
      </c>
      <c r="Y65" s="380">
        <v>0</v>
      </c>
      <c r="Z65" s="380">
        <v>0</v>
      </c>
      <c r="AA65" s="380">
        <v>0</v>
      </c>
      <c r="AB65" s="380">
        <v>0</v>
      </c>
      <c r="AC65" s="380">
        <v>0</v>
      </c>
      <c r="AD65" s="380">
        <v>0</v>
      </c>
      <c r="AE65" s="380">
        <v>0</v>
      </c>
      <c r="AF65" s="380">
        <v>0</v>
      </c>
      <c r="AG65" s="380">
        <v>0</v>
      </c>
      <c r="AH65" s="380">
        <v>0</v>
      </c>
      <c r="AI65" s="380">
        <v>0</v>
      </c>
      <c r="AJ65" s="380">
        <v>0</v>
      </c>
      <c r="AK65" s="380">
        <v>0</v>
      </c>
      <c r="AL65" s="380">
        <v>0</v>
      </c>
    </row>
    <row r="66" spans="1:38" x14ac:dyDescent="0.35">
      <c r="A66" s="83" t="s">
        <v>344</v>
      </c>
      <c r="B66" s="84" t="s">
        <v>167</v>
      </c>
      <c r="C66" s="101"/>
      <c r="D66" s="276">
        <v>0.42799999999999999</v>
      </c>
      <c r="E66" s="377"/>
      <c r="F66" s="377"/>
      <c r="G66" s="377"/>
      <c r="H66" s="377"/>
      <c r="I66" s="377"/>
      <c r="J66" s="377"/>
      <c r="K66" s="378">
        <v>0</v>
      </c>
      <c r="L66" s="378">
        <v>0</v>
      </c>
      <c r="M66" s="378">
        <v>0</v>
      </c>
      <c r="N66" s="379">
        <v>0</v>
      </c>
      <c r="O66" s="380">
        <v>0</v>
      </c>
      <c r="P66" s="380">
        <v>0</v>
      </c>
      <c r="Q66" s="380">
        <v>0</v>
      </c>
      <c r="R66" s="380">
        <v>0</v>
      </c>
      <c r="S66" s="380">
        <v>0</v>
      </c>
      <c r="T66" s="380">
        <v>0</v>
      </c>
      <c r="U66" s="380">
        <v>0</v>
      </c>
      <c r="V66" s="380">
        <v>0</v>
      </c>
      <c r="W66" s="380">
        <v>0</v>
      </c>
      <c r="X66" s="380">
        <v>0</v>
      </c>
      <c r="Y66" s="380">
        <v>0</v>
      </c>
      <c r="Z66" s="380">
        <v>0</v>
      </c>
      <c r="AA66" s="380">
        <v>0</v>
      </c>
      <c r="AB66" s="380">
        <v>0</v>
      </c>
      <c r="AC66" s="380">
        <v>0</v>
      </c>
      <c r="AD66" s="380">
        <v>0</v>
      </c>
      <c r="AE66" s="380">
        <v>0</v>
      </c>
      <c r="AF66" s="380">
        <v>0</v>
      </c>
      <c r="AG66" s="380">
        <v>0</v>
      </c>
      <c r="AH66" s="380">
        <v>0</v>
      </c>
      <c r="AI66" s="380">
        <v>0</v>
      </c>
      <c r="AJ66" s="380">
        <v>0</v>
      </c>
      <c r="AK66" s="380">
        <v>0</v>
      </c>
      <c r="AL66" s="380">
        <v>0</v>
      </c>
    </row>
    <row r="67" spans="1:38" x14ac:dyDescent="0.35">
      <c r="A67" s="83" t="s">
        <v>345</v>
      </c>
      <c r="B67" s="84" t="s">
        <v>168</v>
      </c>
      <c r="C67" s="101"/>
      <c r="D67" s="276">
        <v>0.42799999999999999</v>
      </c>
      <c r="E67" s="377"/>
      <c r="F67" s="377"/>
      <c r="G67" s="377"/>
      <c r="H67" s="377"/>
      <c r="I67" s="377"/>
      <c r="J67" s="377"/>
      <c r="K67" s="378">
        <v>0</v>
      </c>
      <c r="L67" s="378">
        <v>0</v>
      </c>
      <c r="M67" s="378">
        <v>0</v>
      </c>
      <c r="N67" s="379">
        <v>0</v>
      </c>
      <c r="O67" s="380">
        <v>0</v>
      </c>
      <c r="P67" s="380">
        <v>0</v>
      </c>
      <c r="Q67" s="380">
        <v>0</v>
      </c>
      <c r="R67" s="380">
        <v>0</v>
      </c>
      <c r="S67" s="380">
        <v>0</v>
      </c>
      <c r="T67" s="380">
        <v>0</v>
      </c>
      <c r="U67" s="380">
        <v>0</v>
      </c>
      <c r="V67" s="380">
        <v>0</v>
      </c>
      <c r="W67" s="380">
        <v>0</v>
      </c>
      <c r="X67" s="380">
        <v>0</v>
      </c>
      <c r="Y67" s="380">
        <v>0</v>
      </c>
      <c r="Z67" s="380">
        <v>0</v>
      </c>
      <c r="AA67" s="380">
        <v>0</v>
      </c>
      <c r="AB67" s="380">
        <v>0</v>
      </c>
      <c r="AC67" s="380">
        <v>0</v>
      </c>
      <c r="AD67" s="380">
        <v>0</v>
      </c>
      <c r="AE67" s="380">
        <v>0</v>
      </c>
      <c r="AF67" s="380">
        <v>0</v>
      </c>
      <c r="AG67" s="380">
        <v>0</v>
      </c>
      <c r="AH67" s="380">
        <v>0</v>
      </c>
      <c r="AI67" s="380">
        <v>0</v>
      </c>
      <c r="AJ67" s="380">
        <v>0</v>
      </c>
      <c r="AK67" s="380">
        <v>0</v>
      </c>
      <c r="AL67" s="380">
        <v>0</v>
      </c>
    </row>
    <row r="68" spans="1:38" x14ac:dyDescent="0.35">
      <c r="A68" s="83">
        <v>4</v>
      </c>
      <c r="B68" s="111" t="s">
        <v>346</v>
      </c>
      <c r="C68" s="112"/>
      <c r="D68" s="381"/>
      <c r="E68" s="382">
        <f t="shared" ref="E68:AL68" si="3">SUM(E57:E67)</f>
        <v>0</v>
      </c>
      <c r="F68" s="382">
        <f t="shared" si="3"/>
        <v>0</v>
      </c>
      <c r="G68" s="382">
        <f t="shared" si="3"/>
        <v>0</v>
      </c>
      <c r="H68" s="382">
        <f t="shared" si="3"/>
        <v>0</v>
      </c>
      <c r="I68" s="382">
        <f t="shared" si="3"/>
        <v>0</v>
      </c>
      <c r="J68" s="382">
        <f t="shared" si="3"/>
        <v>0</v>
      </c>
      <c r="K68" s="296">
        <f t="shared" si="3"/>
        <v>0</v>
      </c>
      <c r="L68" s="296">
        <f t="shared" si="3"/>
        <v>0</v>
      </c>
      <c r="M68" s="296">
        <f t="shared" si="3"/>
        <v>1.1204346954673528E-3</v>
      </c>
      <c r="N68" s="296">
        <f t="shared" si="3"/>
        <v>2.1758625778257848E-3</v>
      </c>
      <c r="O68" s="296">
        <f t="shared" si="3"/>
        <v>5.5653880611062053E-3</v>
      </c>
      <c r="P68" s="296">
        <f t="shared" si="3"/>
        <v>9.8065761715173724E-3</v>
      </c>
      <c r="Q68" s="296">
        <f t="shared" si="3"/>
        <v>1.169754318857193E-2</v>
      </c>
      <c r="R68" s="296">
        <f t="shared" si="3"/>
        <v>1.9379896085977556E-2</v>
      </c>
      <c r="S68" s="296">
        <f t="shared" si="3"/>
        <v>2.0407765300273894E-2</v>
      </c>
      <c r="T68" s="296">
        <f t="shared" si="3"/>
        <v>2.0432441069126128E-2</v>
      </c>
      <c r="U68" s="296">
        <f t="shared" si="3"/>
        <v>2.0712255432605742E-2</v>
      </c>
      <c r="V68" s="296">
        <f t="shared" si="3"/>
        <v>1.962666283082962E-2</v>
      </c>
      <c r="W68" s="296">
        <f t="shared" si="3"/>
        <v>1.9430302622318266E-2</v>
      </c>
      <c r="X68" s="296">
        <f t="shared" si="3"/>
        <v>1.866785904932022E-2</v>
      </c>
      <c r="Y68" s="296">
        <f t="shared" si="3"/>
        <v>1.628805126476288E-2</v>
      </c>
      <c r="Z68" s="296">
        <f t="shared" si="3"/>
        <v>1.8031627191543578E-2</v>
      </c>
      <c r="AA68" s="296">
        <f t="shared" si="3"/>
        <v>2.0880067385673523E-2</v>
      </c>
      <c r="AB68" s="296">
        <f t="shared" si="3"/>
        <v>2.0951620451927184E-2</v>
      </c>
      <c r="AC68" s="296">
        <f t="shared" si="3"/>
        <v>2.2486614665985106E-2</v>
      </c>
      <c r="AD68" s="296">
        <f t="shared" si="3"/>
        <v>3.2054514469146728E-2</v>
      </c>
      <c r="AE68" s="296">
        <f t="shared" si="3"/>
        <v>4.1371872619628908E-2</v>
      </c>
      <c r="AF68" s="296">
        <f t="shared" si="3"/>
        <v>4.9020898727476593E-2</v>
      </c>
      <c r="AG68" s="296">
        <f t="shared" si="3"/>
        <v>9.024882677704095E-2</v>
      </c>
      <c r="AH68" s="296">
        <f t="shared" si="3"/>
        <v>9.1745236984595649E-2</v>
      </c>
      <c r="AI68" s="296">
        <f t="shared" si="3"/>
        <v>9.5648967486187814E-2</v>
      </c>
      <c r="AJ68" s="296">
        <f t="shared" si="3"/>
        <v>0.10444675259530545</v>
      </c>
      <c r="AK68" s="296">
        <f t="shared" si="3"/>
        <v>0.10377488351881503</v>
      </c>
      <c r="AL68" s="296">
        <f t="shared" si="3"/>
        <v>0.10010264127144218</v>
      </c>
    </row>
    <row r="69" spans="1:38" x14ac:dyDescent="0.35">
      <c r="A69" s="83"/>
      <c r="C69" s="78"/>
      <c r="D69" s="148"/>
      <c r="E69" s="297"/>
      <c r="F69" s="298"/>
      <c r="G69" s="150"/>
      <c r="H69" s="150"/>
      <c r="I69" s="150"/>
      <c r="J69" s="150"/>
      <c r="K69" s="150"/>
      <c r="L69" s="150"/>
      <c r="M69" s="150"/>
      <c r="N69" s="150"/>
      <c r="O69" s="151"/>
      <c r="P69" s="151"/>
      <c r="Q69" s="151"/>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8" x14ac:dyDescent="0.35">
      <c r="A70" s="83"/>
      <c r="B70" s="36" t="s">
        <v>170</v>
      </c>
      <c r="D70" s="8"/>
      <c r="E70" s="96"/>
      <c r="F70" s="97"/>
      <c r="G70" s="97"/>
      <c r="H70" s="97"/>
      <c r="I70" s="97"/>
      <c r="J70" s="97"/>
      <c r="K70" s="97"/>
      <c r="L70" s="97"/>
      <c r="M70" s="97"/>
      <c r="N70" s="97"/>
      <c r="O70" s="119"/>
      <c r="P70" s="119"/>
      <c r="Q70" s="119"/>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x14ac:dyDescent="0.35">
      <c r="A71" s="83"/>
      <c r="B71" s="8" t="s">
        <v>147</v>
      </c>
      <c r="D71" s="81" t="s">
        <v>320</v>
      </c>
      <c r="E71" s="53" t="s">
        <v>200</v>
      </c>
      <c r="F71" s="53" t="s">
        <v>201</v>
      </c>
      <c r="G71" s="53" t="s">
        <v>148</v>
      </c>
      <c r="H71" s="53" t="s">
        <v>41</v>
      </c>
      <c r="I71" s="53" t="s">
        <v>42</v>
      </c>
      <c r="J71" s="53" t="s">
        <v>43</v>
      </c>
      <c r="K71" s="53" t="s">
        <v>44</v>
      </c>
      <c r="L71" s="53" t="s">
        <v>45</v>
      </c>
      <c r="M71" s="53" t="s">
        <v>46</v>
      </c>
      <c r="N71" s="53" t="s">
        <v>47</v>
      </c>
      <c r="O71" s="53" t="s">
        <v>48</v>
      </c>
      <c r="P71" s="53" t="s">
        <v>49</v>
      </c>
      <c r="Q71" s="53" t="s">
        <v>50</v>
      </c>
      <c r="R71" s="53" t="s">
        <v>51</v>
      </c>
      <c r="S71" s="53" t="s">
        <v>52</v>
      </c>
      <c r="T71" s="53" t="s">
        <v>53</v>
      </c>
      <c r="U71" s="53" t="s">
        <v>54</v>
      </c>
      <c r="V71" s="53" t="s">
        <v>55</v>
      </c>
      <c r="W71" s="53" t="s">
        <v>56</v>
      </c>
      <c r="X71" s="53" t="s">
        <v>57</v>
      </c>
      <c r="Y71" s="53" t="s">
        <v>58</v>
      </c>
      <c r="Z71" s="53" t="s">
        <v>59</v>
      </c>
      <c r="AA71" s="53" t="s">
        <v>60</v>
      </c>
      <c r="AB71" s="53" t="s">
        <v>61</v>
      </c>
      <c r="AC71" s="53" t="s">
        <v>62</v>
      </c>
      <c r="AD71" s="53" t="s">
        <v>63</v>
      </c>
      <c r="AE71" s="53" t="s">
        <v>64</v>
      </c>
      <c r="AF71" s="53" t="s">
        <v>65</v>
      </c>
      <c r="AG71" s="53" t="s">
        <v>66</v>
      </c>
      <c r="AH71" s="53" t="s">
        <v>67</v>
      </c>
      <c r="AI71" s="53" t="s">
        <v>68</v>
      </c>
      <c r="AJ71" s="53" t="s">
        <v>69</v>
      </c>
      <c r="AK71" s="53" t="s">
        <v>70</v>
      </c>
      <c r="AL71" s="53" t="s">
        <v>71</v>
      </c>
    </row>
    <row r="72" spans="1:38" x14ac:dyDescent="0.35">
      <c r="A72" s="83" t="s">
        <v>347</v>
      </c>
      <c r="B72" s="295" t="s">
        <v>172</v>
      </c>
      <c r="C72" s="101"/>
      <c r="D72" s="276">
        <v>0</v>
      </c>
      <c r="E72" s="383"/>
      <c r="F72" s="384"/>
      <c r="G72" s="384"/>
      <c r="H72" s="384"/>
      <c r="I72" s="384"/>
      <c r="J72" s="384"/>
      <c r="K72" s="385">
        <v>0</v>
      </c>
      <c r="L72" s="385">
        <v>0</v>
      </c>
      <c r="M72" s="385">
        <v>0</v>
      </c>
      <c r="N72" s="385">
        <v>0</v>
      </c>
      <c r="O72" s="386">
        <v>0</v>
      </c>
      <c r="P72" s="386">
        <v>0</v>
      </c>
      <c r="Q72" s="386">
        <v>0</v>
      </c>
      <c r="R72" s="386">
        <v>0</v>
      </c>
      <c r="S72" s="386">
        <v>0</v>
      </c>
      <c r="T72" s="386">
        <v>0</v>
      </c>
      <c r="U72" s="386">
        <v>0</v>
      </c>
      <c r="V72" s="386">
        <v>0</v>
      </c>
      <c r="W72" s="386">
        <v>0</v>
      </c>
      <c r="X72" s="386">
        <v>0</v>
      </c>
      <c r="Y72" s="386">
        <v>0</v>
      </c>
      <c r="Z72" s="386">
        <v>0</v>
      </c>
      <c r="AA72" s="386">
        <v>0</v>
      </c>
      <c r="AB72" s="386">
        <v>0</v>
      </c>
      <c r="AC72" s="386">
        <v>0</v>
      </c>
      <c r="AD72" s="386">
        <v>0</v>
      </c>
      <c r="AE72" s="386">
        <v>0</v>
      </c>
      <c r="AF72" s="386">
        <v>0</v>
      </c>
      <c r="AG72" s="386">
        <v>0</v>
      </c>
      <c r="AH72" s="386">
        <v>0</v>
      </c>
      <c r="AI72" s="386">
        <v>0</v>
      </c>
      <c r="AJ72" s="386">
        <v>0</v>
      </c>
      <c r="AK72" s="386">
        <v>0</v>
      </c>
      <c r="AL72" s="386">
        <v>0</v>
      </c>
    </row>
    <row r="73" spans="1:38" x14ac:dyDescent="0.35">
      <c r="A73" s="83" t="s">
        <v>348</v>
      </c>
      <c r="B73" s="295" t="s">
        <v>174</v>
      </c>
      <c r="C73" s="101"/>
      <c r="D73" s="276">
        <v>0</v>
      </c>
      <c r="E73" s="384"/>
      <c r="F73" s="384"/>
      <c r="G73" s="384"/>
      <c r="H73" s="384"/>
      <c r="I73" s="384"/>
      <c r="J73" s="384"/>
      <c r="K73" s="385">
        <v>0</v>
      </c>
      <c r="L73" s="385">
        <v>0</v>
      </c>
      <c r="M73" s="385">
        <v>0</v>
      </c>
      <c r="N73" s="385">
        <v>0</v>
      </c>
      <c r="O73" s="386">
        <v>0</v>
      </c>
      <c r="P73" s="386">
        <v>0</v>
      </c>
      <c r="Q73" s="386">
        <v>0</v>
      </c>
      <c r="R73" s="386">
        <v>0</v>
      </c>
      <c r="S73" s="386">
        <v>0</v>
      </c>
      <c r="T73" s="386">
        <v>0</v>
      </c>
      <c r="U73" s="386">
        <v>0</v>
      </c>
      <c r="V73" s="386">
        <v>0</v>
      </c>
      <c r="W73" s="386">
        <v>0</v>
      </c>
      <c r="X73" s="386">
        <v>0</v>
      </c>
      <c r="Y73" s="386">
        <v>0</v>
      </c>
      <c r="Z73" s="386">
        <v>0</v>
      </c>
      <c r="AA73" s="386">
        <v>0</v>
      </c>
      <c r="AB73" s="386">
        <v>0</v>
      </c>
      <c r="AC73" s="386">
        <v>0</v>
      </c>
      <c r="AD73" s="386">
        <v>0</v>
      </c>
      <c r="AE73" s="386">
        <v>0</v>
      </c>
      <c r="AF73" s="386">
        <v>0</v>
      </c>
      <c r="AG73" s="386">
        <v>0</v>
      </c>
      <c r="AH73" s="386">
        <v>0</v>
      </c>
      <c r="AI73" s="386">
        <v>0</v>
      </c>
      <c r="AJ73" s="386">
        <v>0</v>
      </c>
      <c r="AK73" s="386">
        <v>0</v>
      </c>
      <c r="AL73" s="386">
        <v>0</v>
      </c>
    </row>
    <row r="74" spans="1:38" x14ac:dyDescent="0.35">
      <c r="A74" s="83" t="s">
        <v>349</v>
      </c>
      <c r="B74" s="295" t="s">
        <v>176</v>
      </c>
      <c r="C74" s="101"/>
      <c r="D74" s="276">
        <v>0</v>
      </c>
      <c r="E74" s="384"/>
      <c r="F74" s="384"/>
      <c r="G74" s="384"/>
      <c r="H74" s="384"/>
      <c r="I74" s="384"/>
      <c r="J74" s="384"/>
      <c r="K74" s="385">
        <v>0</v>
      </c>
      <c r="L74" s="385">
        <v>0</v>
      </c>
      <c r="M74" s="385">
        <v>0</v>
      </c>
      <c r="N74" s="385">
        <v>0</v>
      </c>
      <c r="O74" s="386">
        <v>0</v>
      </c>
      <c r="P74" s="386">
        <v>0</v>
      </c>
      <c r="Q74" s="386">
        <v>0</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c r="AH74" s="386">
        <v>0</v>
      </c>
      <c r="AI74" s="386">
        <v>0</v>
      </c>
      <c r="AJ74" s="386">
        <v>0</v>
      </c>
      <c r="AK74" s="386">
        <v>0</v>
      </c>
      <c r="AL74" s="386">
        <v>0</v>
      </c>
    </row>
    <row r="75" spans="1:38" x14ac:dyDescent="0.35">
      <c r="A75" s="83" t="s">
        <v>350</v>
      </c>
      <c r="B75" s="295" t="s">
        <v>178</v>
      </c>
      <c r="C75" s="101"/>
      <c r="D75" s="276">
        <v>0</v>
      </c>
      <c r="E75" s="384"/>
      <c r="F75" s="384"/>
      <c r="G75" s="384"/>
      <c r="H75" s="384"/>
      <c r="I75" s="384"/>
      <c r="J75" s="384"/>
      <c r="K75" s="385">
        <v>0</v>
      </c>
      <c r="L75" s="385">
        <v>0</v>
      </c>
      <c r="M75" s="385">
        <v>0</v>
      </c>
      <c r="N75" s="385">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c r="AH75" s="386">
        <v>0</v>
      </c>
      <c r="AI75" s="386">
        <v>0</v>
      </c>
      <c r="AJ75" s="386">
        <v>0</v>
      </c>
      <c r="AK75" s="386">
        <v>0</v>
      </c>
      <c r="AL75" s="386">
        <v>0</v>
      </c>
    </row>
    <row r="76" spans="1:38" x14ac:dyDescent="0.35">
      <c r="A76" s="83" t="s">
        <v>351</v>
      </c>
      <c r="B76" s="295" t="s">
        <v>180</v>
      </c>
      <c r="C76" s="101"/>
      <c r="D76" s="276">
        <v>0</v>
      </c>
      <c r="E76" s="384"/>
      <c r="F76" s="384"/>
      <c r="G76" s="384"/>
      <c r="H76" s="384"/>
      <c r="I76" s="384"/>
      <c r="J76" s="384"/>
      <c r="K76" s="385">
        <v>0</v>
      </c>
      <c r="L76" s="385">
        <v>0</v>
      </c>
      <c r="M76" s="385">
        <v>0</v>
      </c>
      <c r="N76" s="385">
        <v>0</v>
      </c>
      <c r="O76" s="386">
        <v>0</v>
      </c>
      <c r="P76" s="386">
        <v>0</v>
      </c>
      <c r="Q76" s="386">
        <v>0</v>
      </c>
      <c r="R76" s="386">
        <v>0</v>
      </c>
      <c r="S76" s="386">
        <v>0</v>
      </c>
      <c r="T76" s="386">
        <v>0</v>
      </c>
      <c r="U76" s="386">
        <v>0</v>
      </c>
      <c r="V76" s="386">
        <v>0</v>
      </c>
      <c r="W76" s="386">
        <v>0</v>
      </c>
      <c r="X76" s="386">
        <v>0</v>
      </c>
      <c r="Y76" s="386">
        <v>0</v>
      </c>
      <c r="Z76" s="386">
        <v>0</v>
      </c>
      <c r="AA76" s="386">
        <v>0</v>
      </c>
      <c r="AB76" s="386">
        <v>0</v>
      </c>
      <c r="AC76" s="386">
        <v>0</v>
      </c>
      <c r="AD76" s="386">
        <v>0</v>
      </c>
      <c r="AE76" s="386">
        <v>0</v>
      </c>
      <c r="AF76" s="386">
        <v>0</v>
      </c>
      <c r="AG76" s="386">
        <v>0</v>
      </c>
      <c r="AH76" s="386">
        <v>0</v>
      </c>
      <c r="AI76" s="386">
        <v>0</v>
      </c>
      <c r="AJ76" s="386">
        <v>0</v>
      </c>
      <c r="AK76" s="386">
        <v>0</v>
      </c>
      <c r="AL76" s="386">
        <v>0</v>
      </c>
    </row>
    <row r="77" spans="1:38" x14ac:dyDescent="0.35">
      <c r="A77" s="83" t="s">
        <v>352</v>
      </c>
      <c r="B77" s="295" t="s">
        <v>182</v>
      </c>
      <c r="C77" s="101"/>
      <c r="D77" s="276">
        <v>0</v>
      </c>
      <c r="E77" s="384"/>
      <c r="F77" s="384"/>
      <c r="G77" s="384"/>
      <c r="H77" s="384"/>
      <c r="I77" s="384"/>
      <c r="J77" s="384"/>
      <c r="K77" s="385">
        <v>0</v>
      </c>
      <c r="L77" s="385">
        <v>0</v>
      </c>
      <c r="M77" s="385">
        <v>0</v>
      </c>
      <c r="N77" s="385">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c r="AH77" s="386">
        <v>0</v>
      </c>
      <c r="AI77" s="386">
        <v>0</v>
      </c>
      <c r="AJ77" s="386">
        <v>0</v>
      </c>
      <c r="AK77" s="386">
        <v>0</v>
      </c>
      <c r="AL77" s="386">
        <v>0</v>
      </c>
    </row>
    <row r="78" spans="1:38" x14ac:dyDescent="0.35">
      <c r="A78" s="83" t="s">
        <v>353</v>
      </c>
      <c r="B78" s="295" t="s">
        <v>184</v>
      </c>
      <c r="C78" s="101"/>
      <c r="D78" s="276">
        <v>0</v>
      </c>
      <c r="E78" s="384"/>
      <c r="F78" s="384"/>
      <c r="G78" s="384"/>
      <c r="H78" s="384"/>
      <c r="I78" s="384"/>
      <c r="J78" s="384"/>
      <c r="K78" s="385">
        <v>0</v>
      </c>
      <c r="L78" s="385">
        <v>0</v>
      </c>
      <c r="M78" s="385">
        <v>0</v>
      </c>
      <c r="N78" s="385">
        <v>0</v>
      </c>
      <c r="O78" s="386">
        <v>0</v>
      </c>
      <c r="P78" s="386">
        <v>0</v>
      </c>
      <c r="Q78" s="386">
        <v>0</v>
      </c>
      <c r="R78" s="386">
        <v>0</v>
      </c>
      <c r="S78" s="386">
        <v>0</v>
      </c>
      <c r="T78" s="386">
        <v>0</v>
      </c>
      <c r="U78" s="386">
        <v>0</v>
      </c>
      <c r="V78" s="386">
        <v>0</v>
      </c>
      <c r="W78" s="386">
        <v>0</v>
      </c>
      <c r="X78" s="386">
        <v>0</v>
      </c>
      <c r="Y78" s="386">
        <v>0</v>
      </c>
      <c r="Z78" s="386">
        <v>0</v>
      </c>
      <c r="AA78" s="386">
        <v>0</v>
      </c>
      <c r="AB78" s="386">
        <v>0</v>
      </c>
      <c r="AC78" s="386">
        <v>0</v>
      </c>
      <c r="AD78" s="386">
        <v>0</v>
      </c>
      <c r="AE78" s="386">
        <v>0</v>
      </c>
      <c r="AF78" s="386">
        <v>0</v>
      </c>
      <c r="AG78" s="386">
        <v>0</v>
      </c>
      <c r="AH78" s="386">
        <v>0</v>
      </c>
      <c r="AI78" s="386">
        <v>0</v>
      </c>
      <c r="AJ78" s="386">
        <v>0</v>
      </c>
      <c r="AK78" s="386">
        <v>0</v>
      </c>
      <c r="AL78" s="386">
        <v>0</v>
      </c>
    </row>
    <row r="79" spans="1:38" x14ac:dyDescent="0.35">
      <c r="A79" s="83" t="s">
        <v>354</v>
      </c>
      <c r="B79" s="295" t="s">
        <v>186</v>
      </c>
      <c r="C79" s="101"/>
      <c r="D79" s="276">
        <v>0</v>
      </c>
      <c r="E79" s="384"/>
      <c r="F79" s="384"/>
      <c r="G79" s="384"/>
      <c r="H79" s="384"/>
      <c r="I79" s="384"/>
      <c r="J79" s="384"/>
      <c r="K79" s="385">
        <v>0</v>
      </c>
      <c r="L79" s="385">
        <v>0</v>
      </c>
      <c r="M79" s="385">
        <v>0</v>
      </c>
      <c r="N79" s="385">
        <v>0</v>
      </c>
      <c r="O79" s="386">
        <v>0</v>
      </c>
      <c r="P79" s="386">
        <v>0</v>
      </c>
      <c r="Q79" s="386">
        <v>0</v>
      </c>
      <c r="R79" s="386">
        <v>0</v>
      </c>
      <c r="S79" s="386">
        <v>0</v>
      </c>
      <c r="T79" s="386">
        <v>0</v>
      </c>
      <c r="U79" s="386">
        <v>0</v>
      </c>
      <c r="V79" s="386">
        <v>0</v>
      </c>
      <c r="W79" s="386">
        <v>0</v>
      </c>
      <c r="X79" s="386">
        <v>0</v>
      </c>
      <c r="Y79" s="386">
        <v>0</v>
      </c>
      <c r="Z79" s="386">
        <v>0</v>
      </c>
      <c r="AA79" s="386">
        <v>0</v>
      </c>
      <c r="AB79" s="386">
        <v>0</v>
      </c>
      <c r="AC79" s="386">
        <v>0</v>
      </c>
      <c r="AD79" s="386">
        <v>0</v>
      </c>
      <c r="AE79" s="386">
        <v>0</v>
      </c>
      <c r="AF79" s="386">
        <v>0</v>
      </c>
      <c r="AG79" s="386">
        <v>0</v>
      </c>
      <c r="AH79" s="386">
        <v>0</v>
      </c>
      <c r="AI79" s="386">
        <v>0</v>
      </c>
      <c r="AJ79" s="386">
        <v>0</v>
      </c>
      <c r="AK79" s="386">
        <v>0</v>
      </c>
      <c r="AL79" s="386">
        <v>0</v>
      </c>
    </row>
    <row r="80" spans="1:38" x14ac:dyDescent="0.35">
      <c r="A80" s="83" t="s">
        <v>355</v>
      </c>
      <c r="B80" s="295" t="s">
        <v>188</v>
      </c>
      <c r="C80" s="101"/>
      <c r="D80" s="276">
        <v>0</v>
      </c>
      <c r="E80" s="384"/>
      <c r="F80" s="384"/>
      <c r="G80" s="384"/>
      <c r="H80" s="384"/>
      <c r="I80" s="384"/>
      <c r="J80" s="384"/>
      <c r="K80" s="385">
        <v>0</v>
      </c>
      <c r="L80" s="385">
        <v>0</v>
      </c>
      <c r="M80" s="385">
        <v>0</v>
      </c>
      <c r="N80" s="385">
        <v>0</v>
      </c>
      <c r="O80" s="386">
        <v>0</v>
      </c>
      <c r="P80" s="386">
        <v>0</v>
      </c>
      <c r="Q80" s="386">
        <v>0</v>
      </c>
      <c r="R80" s="386">
        <v>0</v>
      </c>
      <c r="S80" s="386">
        <v>0</v>
      </c>
      <c r="T80" s="386">
        <v>0</v>
      </c>
      <c r="U80" s="386">
        <v>0</v>
      </c>
      <c r="V80" s="386">
        <v>0</v>
      </c>
      <c r="W80" s="386">
        <v>0</v>
      </c>
      <c r="X80" s="386">
        <v>0</v>
      </c>
      <c r="Y80" s="386">
        <v>0</v>
      </c>
      <c r="Z80" s="386">
        <v>0</v>
      </c>
      <c r="AA80" s="386">
        <v>0</v>
      </c>
      <c r="AB80" s="386">
        <v>0</v>
      </c>
      <c r="AC80" s="386">
        <v>0</v>
      </c>
      <c r="AD80" s="386">
        <v>0</v>
      </c>
      <c r="AE80" s="386">
        <v>0</v>
      </c>
      <c r="AF80" s="386">
        <v>0</v>
      </c>
      <c r="AG80" s="386">
        <v>0</v>
      </c>
      <c r="AH80" s="386">
        <v>0</v>
      </c>
      <c r="AI80" s="386">
        <v>0</v>
      </c>
      <c r="AJ80" s="386">
        <v>0</v>
      </c>
      <c r="AK80" s="386">
        <v>0</v>
      </c>
      <c r="AL80" s="386">
        <v>0</v>
      </c>
    </row>
    <row r="81" spans="1:38" x14ac:dyDescent="0.35">
      <c r="A81" s="83" t="s">
        <v>356</v>
      </c>
      <c r="B81" s="295" t="s">
        <v>190</v>
      </c>
      <c r="C81" s="101"/>
      <c r="D81" s="276">
        <v>0</v>
      </c>
      <c r="E81" s="384"/>
      <c r="F81" s="384"/>
      <c r="G81" s="384"/>
      <c r="H81" s="384"/>
      <c r="I81" s="384"/>
      <c r="J81" s="384"/>
      <c r="K81" s="385">
        <v>0</v>
      </c>
      <c r="L81" s="385">
        <v>0</v>
      </c>
      <c r="M81" s="385">
        <v>0</v>
      </c>
      <c r="N81" s="385">
        <v>0</v>
      </c>
      <c r="O81" s="386">
        <v>0</v>
      </c>
      <c r="P81" s="386">
        <v>0</v>
      </c>
      <c r="Q81" s="386">
        <v>0</v>
      </c>
      <c r="R81" s="386">
        <v>0</v>
      </c>
      <c r="S81" s="386">
        <v>0</v>
      </c>
      <c r="T81" s="386">
        <v>0</v>
      </c>
      <c r="U81" s="386">
        <v>0</v>
      </c>
      <c r="V81" s="386">
        <v>0</v>
      </c>
      <c r="W81" s="386">
        <v>0</v>
      </c>
      <c r="X81" s="386">
        <v>0</v>
      </c>
      <c r="Y81" s="386">
        <v>0</v>
      </c>
      <c r="Z81" s="386">
        <v>0</v>
      </c>
      <c r="AA81" s="386">
        <v>0</v>
      </c>
      <c r="AB81" s="386">
        <v>0</v>
      </c>
      <c r="AC81" s="386">
        <v>0</v>
      </c>
      <c r="AD81" s="386">
        <v>0</v>
      </c>
      <c r="AE81" s="386">
        <v>0</v>
      </c>
      <c r="AF81" s="386">
        <v>0</v>
      </c>
      <c r="AG81" s="386">
        <v>0</v>
      </c>
      <c r="AH81" s="386">
        <v>0</v>
      </c>
      <c r="AI81" s="386">
        <v>0</v>
      </c>
      <c r="AJ81" s="386">
        <v>0</v>
      </c>
      <c r="AK81" s="386">
        <v>0</v>
      </c>
      <c r="AL81" s="386">
        <v>0</v>
      </c>
    </row>
    <row r="82" spans="1:38" x14ac:dyDescent="0.35">
      <c r="A82" s="83" t="s">
        <v>357</v>
      </c>
      <c r="B82" s="295" t="s">
        <v>192</v>
      </c>
      <c r="C82" s="101"/>
      <c r="D82" s="276">
        <v>0</v>
      </c>
      <c r="E82" s="384"/>
      <c r="F82" s="384"/>
      <c r="G82" s="384"/>
      <c r="H82" s="384"/>
      <c r="I82" s="384"/>
      <c r="J82" s="384"/>
      <c r="K82" s="385">
        <v>0</v>
      </c>
      <c r="L82" s="385">
        <v>0</v>
      </c>
      <c r="M82" s="385">
        <v>0</v>
      </c>
      <c r="N82" s="385">
        <v>0</v>
      </c>
      <c r="O82" s="386">
        <v>0</v>
      </c>
      <c r="P82" s="386">
        <v>0</v>
      </c>
      <c r="Q82" s="386">
        <v>0</v>
      </c>
      <c r="R82" s="386">
        <v>0</v>
      </c>
      <c r="S82" s="386">
        <v>0</v>
      </c>
      <c r="T82" s="386">
        <v>0</v>
      </c>
      <c r="U82" s="386">
        <v>0</v>
      </c>
      <c r="V82" s="386">
        <v>0</v>
      </c>
      <c r="W82" s="386">
        <v>0</v>
      </c>
      <c r="X82" s="386">
        <v>0</v>
      </c>
      <c r="Y82" s="386">
        <v>0</v>
      </c>
      <c r="Z82" s="386">
        <v>0</v>
      </c>
      <c r="AA82" s="386">
        <v>0</v>
      </c>
      <c r="AB82" s="386">
        <v>0</v>
      </c>
      <c r="AC82" s="386">
        <v>0</v>
      </c>
      <c r="AD82" s="386">
        <v>0</v>
      </c>
      <c r="AE82" s="386">
        <v>0</v>
      </c>
      <c r="AF82" s="386">
        <v>0</v>
      </c>
      <c r="AG82" s="386">
        <v>0</v>
      </c>
      <c r="AH82" s="386">
        <v>0</v>
      </c>
      <c r="AI82" s="386">
        <v>0</v>
      </c>
      <c r="AJ82" s="386">
        <v>0</v>
      </c>
      <c r="AK82" s="386">
        <v>0</v>
      </c>
      <c r="AL82" s="386">
        <v>0</v>
      </c>
    </row>
    <row r="83" spans="1:38" x14ac:dyDescent="0.35">
      <c r="A83" s="83" t="s">
        <v>358</v>
      </c>
      <c r="B83" s="295" t="s">
        <v>194</v>
      </c>
      <c r="C83" s="101"/>
      <c r="D83" s="276">
        <v>0</v>
      </c>
      <c r="E83" s="384"/>
      <c r="F83" s="384"/>
      <c r="G83" s="384"/>
      <c r="H83" s="384"/>
      <c r="I83" s="384"/>
      <c r="J83" s="384"/>
      <c r="K83" s="385">
        <v>0</v>
      </c>
      <c r="L83" s="385">
        <v>0</v>
      </c>
      <c r="M83" s="385">
        <v>0</v>
      </c>
      <c r="N83" s="385">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c r="AH83" s="386">
        <v>0</v>
      </c>
      <c r="AI83" s="386">
        <v>0</v>
      </c>
      <c r="AJ83" s="386">
        <v>0</v>
      </c>
      <c r="AK83" s="386">
        <v>0</v>
      </c>
      <c r="AL83" s="386">
        <v>0</v>
      </c>
    </row>
    <row r="84" spans="1:38" x14ac:dyDescent="0.35">
      <c r="A84" s="83" t="s">
        <v>359</v>
      </c>
      <c r="B84" s="295" t="s">
        <v>196</v>
      </c>
      <c r="C84" s="101"/>
      <c r="D84" s="276">
        <v>0</v>
      </c>
      <c r="E84" s="384"/>
      <c r="F84" s="384"/>
      <c r="G84" s="384"/>
      <c r="H84" s="384"/>
      <c r="I84" s="384"/>
      <c r="J84" s="384"/>
      <c r="K84" s="385">
        <v>0</v>
      </c>
      <c r="L84" s="385">
        <v>0</v>
      </c>
      <c r="M84" s="385">
        <v>0</v>
      </c>
      <c r="N84" s="385">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c r="AH84" s="386">
        <v>0</v>
      </c>
      <c r="AI84" s="386">
        <v>0</v>
      </c>
      <c r="AJ84" s="386">
        <v>0</v>
      </c>
      <c r="AK84" s="386">
        <v>0</v>
      </c>
      <c r="AL84" s="386">
        <v>0</v>
      </c>
    </row>
    <row r="85" spans="1:38" x14ac:dyDescent="0.35">
      <c r="A85" s="83">
        <v>5</v>
      </c>
      <c r="B85" s="111" t="s">
        <v>360</v>
      </c>
      <c r="C85" s="112"/>
      <c r="D85" s="387"/>
      <c r="E85" s="388">
        <f>SUM(E72:E84)</f>
        <v>0</v>
      </c>
      <c r="F85" s="388">
        <f t="shared" ref="F85:AL85" si="4">SUM(F72:F84)</f>
        <v>0</v>
      </c>
      <c r="G85" s="388">
        <f t="shared" si="4"/>
        <v>0</v>
      </c>
      <c r="H85" s="388">
        <f t="shared" si="4"/>
        <v>0</v>
      </c>
      <c r="I85" s="388">
        <f t="shared" si="4"/>
        <v>0</v>
      </c>
      <c r="J85" s="388">
        <f t="shared" si="4"/>
        <v>0</v>
      </c>
      <c r="K85" s="389">
        <f t="shared" si="4"/>
        <v>0</v>
      </c>
      <c r="L85" s="389">
        <f t="shared" si="4"/>
        <v>0</v>
      </c>
      <c r="M85" s="389">
        <f t="shared" si="4"/>
        <v>0</v>
      </c>
      <c r="N85" s="389">
        <f t="shared" si="4"/>
        <v>0</v>
      </c>
      <c r="O85" s="389">
        <f t="shared" si="4"/>
        <v>0</v>
      </c>
      <c r="P85" s="389">
        <f t="shared" si="4"/>
        <v>0</v>
      </c>
      <c r="Q85" s="389">
        <f t="shared" si="4"/>
        <v>0</v>
      </c>
      <c r="R85" s="389">
        <f t="shared" si="4"/>
        <v>0</v>
      </c>
      <c r="S85" s="389">
        <f t="shared" si="4"/>
        <v>0</v>
      </c>
      <c r="T85" s="389">
        <f t="shared" si="4"/>
        <v>0</v>
      </c>
      <c r="U85" s="389">
        <f t="shared" si="4"/>
        <v>0</v>
      </c>
      <c r="V85" s="389">
        <f t="shared" si="4"/>
        <v>0</v>
      </c>
      <c r="W85" s="389">
        <f t="shared" si="4"/>
        <v>0</v>
      </c>
      <c r="X85" s="389">
        <f t="shared" si="4"/>
        <v>0</v>
      </c>
      <c r="Y85" s="389">
        <f t="shared" si="4"/>
        <v>0</v>
      </c>
      <c r="Z85" s="389">
        <f t="shared" si="4"/>
        <v>0</v>
      </c>
      <c r="AA85" s="389">
        <f t="shared" si="4"/>
        <v>0</v>
      </c>
      <c r="AB85" s="389">
        <f t="shared" si="4"/>
        <v>0</v>
      </c>
      <c r="AC85" s="389">
        <f t="shared" si="4"/>
        <v>0</v>
      </c>
      <c r="AD85" s="389">
        <f t="shared" si="4"/>
        <v>0</v>
      </c>
      <c r="AE85" s="389">
        <f t="shared" si="4"/>
        <v>0</v>
      </c>
      <c r="AF85" s="389">
        <f t="shared" si="4"/>
        <v>0</v>
      </c>
      <c r="AG85" s="389">
        <f t="shared" si="4"/>
        <v>0</v>
      </c>
      <c r="AH85" s="389">
        <f t="shared" si="4"/>
        <v>0</v>
      </c>
      <c r="AI85" s="389">
        <f t="shared" si="4"/>
        <v>0</v>
      </c>
      <c r="AJ85" s="389">
        <f t="shared" si="4"/>
        <v>0</v>
      </c>
      <c r="AK85" s="389">
        <f t="shared" si="4"/>
        <v>0</v>
      </c>
      <c r="AL85" s="389">
        <f t="shared" si="4"/>
        <v>0</v>
      </c>
    </row>
    <row r="86" spans="1:38" x14ac:dyDescent="0.35">
      <c r="A86" s="83"/>
      <c r="B86" s="133"/>
      <c r="C86" s="155"/>
      <c r="D86" s="390"/>
      <c r="E86" s="391"/>
      <c r="F86" s="391"/>
      <c r="G86" s="391"/>
      <c r="H86" s="391"/>
      <c r="I86" s="391"/>
      <c r="J86" s="391"/>
      <c r="K86" s="391"/>
      <c r="L86" s="391"/>
      <c r="M86" s="391"/>
      <c r="N86" s="391"/>
      <c r="O86" s="391"/>
      <c r="P86" s="391"/>
      <c r="Q86" s="391"/>
      <c r="R86" s="392"/>
      <c r="S86" s="392"/>
      <c r="T86" s="392"/>
      <c r="U86" s="392"/>
      <c r="V86" s="392"/>
      <c r="W86" s="392"/>
      <c r="X86" s="392"/>
      <c r="Y86" s="392"/>
      <c r="Z86" s="392"/>
      <c r="AA86" s="392"/>
      <c r="AB86" s="392"/>
      <c r="AC86" s="392"/>
      <c r="AD86" s="392"/>
      <c r="AE86" s="392"/>
      <c r="AF86" s="392"/>
      <c r="AG86" s="392"/>
      <c r="AH86" s="392"/>
      <c r="AI86" s="392"/>
      <c r="AJ86" s="392"/>
      <c r="AK86" s="392"/>
      <c r="AL86" s="392"/>
    </row>
    <row r="87" spans="1:38" ht="15" customHeight="1" x14ac:dyDescent="0.35">
      <c r="A87" s="83">
        <v>6</v>
      </c>
      <c r="B87" s="137" t="s">
        <v>361</v>
      </c>
      <c r="C87" s="138"/>
      <c r="D87" s="393"/>
      <c r="E87" s="394">
        <f t="shared" ref="E87:AL87" si="5">E85+E68</f>
        <v>0</v>
      </c>
      <c r="F87" s="394">
        <f t="shared" si="5"/>
        <v>0</v>
      </c>
      <c r="G87" s="394">
        <f t="shared" si="5"/>
        <v>0</v>
      </c>
      <c r="H87" s="394">
        <f t="shared" si="5"/>
        <v>0</v>
      </c>
      <c r="I87" s="394">
        <f t="shared" si="5"/>
        <v>0</v>
      </c>
      <c r="J87" s="394">
        <f t="shared" si="5"/>
        <v>0</v>
      </c>
      <c r="K87" s="395">
        <f t="shared" si="5"/>
        <v>0</v>
      </c>
      <c r="L87" s="395">
        <f t="shared" si="5"/>
        <v>0</v>
      </c>
      <c r="M87" s="395">
        <f t="shared" si="5"/>
        <v>1.1204346954673528E-3</v>
      </c>
      <c r="N87" s="395">
        <f t="shared" si="5"/>
        <v>2.1758625778257848E-3</v>
      </c>
      <c r="O87" s="395">
        <f t="shared" si="5"/>
        <v>5.5653880611062053E-3</v>
      </c>
      <c r="P87" s="395">
        <f t="shared" si="5"/>
        <v>9.8065761715173724E-3</v>
      </c>
      <c r="Q87" s="395">
        <f t="shared" si="5"/>
        <v>1.169754318857193E-2</v>
      </c>
      <c r="R87" s="395">
        <f t="shared" si="5"/>
        <v>1.9379896085977556E-2</v>
      </c>
      <c r="S87" s="395">
        <f t="shared" si="5"/>
        <v>2.0407765300273894E-2</v>
      </c>
      <c r="T87" s="395">
        <f t="shared" si="5"/>
        <v>2.0432441069126128E-2</v>
      </c>
      <c r="U87" s="395">
        <f t="shared" si="5"/>
        <v>2.0712255432605742E-2</v>
      </c>
      <c r="V87" s="395">
        <f t="shared" si="5"/>
        <v>1.962666283082962E-2</v>
      </c>
      <c r="W87" s="395">
        <f t="shared" si="5"/>
        <v>1.9430302622318266E-2</v>
      </c>
      <c r="X87" s="395">
        <f t="shared" si="5"/>
        <v>1.866785904932022E-2</v>
      </c>
      <c r="Y87" s="395">
        <f t="shared" si="5"/>
        <v>1.628805126476288E-2</v>
      </c>
      <c r="Z87" s="395">
        <f t="shared" si="5"/>
        <v>1.8031627191543578E-2</v>
      </c>
      <c r="AA87" s="395">
        <f t="shared" si="5"/>
        <v>2.0880067385673523E-2</v>
      </c>
      <c r="AB87" s="395">
        <f t="shared" si="5"/>
        <v>2.0951620451927184E-2</v>
      </c>
      <c r="AC87" s="395">
        <f t="shared" si="5"/>
        <v>2.2486614665985106E-2</v>
      </c>
      <c r="AD87" s="395">
        <f t="shared" si="5"/>
        <v>3.2054514469146728E-2</v>
      </c>
      <c r="AE87" s="395">
        <f t="shared" si="5"/>
        <v>4.1371872619628908E-2</v>
      </c>
      <c r="AF87" s="395">
        <f t="shared" si="5"/>
        <v>4.9020898727476593E-2</v>
      </c>
      <c r="AG87" s="395">
        <f t="shared" si="5"/>
        <v>9.024882677704095E-2</v>
      </c>
      <c r="AH87" s="395">
        <f t="shared" si="5"/>
        <v>9.1745236984595649E-2</v>
      </c>
      <c r="AI87" s="395">
        <f t="shared" si="5"/>
        <v>9.5648967486187814E-2</v>
      </c>
      <c r="AJ87" s="395">
        <f t="shared" si="5"/>
        <v>0.10444675259530545</v>
      </c>
      <c r="AK87" s="395">
        <f t="shared" si="5"/>
        <v>0.10377488351881503</v>
      </c>
      <c r="AL87" s="395">
        <f t="shared" si="5"/>
        <v>0.10010264127144218</v>
      </c>
    </row>
    <row r="88" spans="1:38" x14ac:dyDescent="0.35">
      <c r="A88" s="83"/>
      <c r="B88" s="78"/>
      <c r="C88" s="78"/>
      <c r="D88" s="36"/>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row>
    <row r="89" spans="1:38" ht="18.5" x14ac:dyDescent="0.45">
      <c r="A89" s="83"/>
      <c r="B89" s="51" t="s">
        <v>362</v>
      </c>
      <c r="D89" s="8"/>
      <c r="E89" s="142"/>
      <c r="F89" s="142"/>
      <c r="G89" s="142"/>
      <c r="H89" s="142"/>
      <c r="I89" s="142"/>
      <c r="J89" s="142"/>
      <c r="K89" s="142"/>
      <c r="L89" s="142"/>
      <c r="M89" s="142"/>
      <c r="N89" s="142"/>
      <c r="O89" s="77"/>
      <c r="P89" s="77"/>
      <c r="Q89" s="77"/>
      <c r="R89" s="77"/>
      <c r="S89" s="77"/>
      <c r="T89" s="77"/>
      <c r="U89" s="77"/>
      <c r="V89" s="77"/>
      <c r="W89" s="77"/>
      <c r="X89" s="77"/>
      <c r="Y89" s="77"/>
      <c r="Z89" s="77"/>
      <c r="AA89" s="77"/>
      <c r="AB89" s="77"/>
      <c r="AC89" s="77"/>
      <c r="AD89" s="77"/>
      <c r="AE89" s="77"/>
      <c r="AF89" s="77"/>
      <c r="AG89" s="77"/>
      <c r="AH89" s="77"/>
      <c r="AI89" s="77"/>
      <c r="AJ89" s="77"/>
      <c r="AK89" s="77"/>
      <c r="AL89" s="77"/>
    </row>
    <row r="90" spans="1:38" x14ac:dyDescent="0.35">
      <c r="A90" s="83"/>
      <c r="B90" s="36"/>
      <c r="C90" s="78"/>
      <c r="D90" s="36"/>
    </row>
    <row r="91" spans="1:38" x14ac:dyDescent="0.35">
      <c r="A91" s="83"/>
      <c r="B91" s="80"/>
      <c r="C91" s="31"/>
      <c r="D91" s="81" t="s">
        <v>314</v>
      </c>
      <c r="E91" s="53" t="s">
        <v>200</v>
      </c>
      <c r="F91" s="53" t="s">
        <v>201</v>
      </c>
      <c r="G91" s="53" t="s">
        <v>148</v>
      </c>
      <c r="H91" s="53" t="s">
        <v>41</v>
      </c>
      <c r="I91" s="53" t="s">
        <v>42</v>
      </c>
      <c r="J91" s="53" t="s">
        <v>43</v>
      </c>
      <c r="K91" s="53" t="s">
        <v>44</v>
      </c>
      <c r="L91" s="53" t="s">
        <v>45</v>
      </c>
      <c r="M91" s="53" t="s">
        <v>46</v>
      </c>
      <c r="N91" s="53" t="s">
        <v>47</v>
      </c>
      <c r="O91" s="53" t="s">
        <v>48</v>
      </c>
      <c r="P91" s="53" t="s">
        <v>49</v>
      </c>
      <c r="Q91" s="53" t="s">
        <v>50</v>
      </c>
      <c r="R91" s="53" t="s">
        <v>51</v>
      </c>
      <c r="S91" s="53" t="s">
        <v>52</v>
      </c>
      <c r="T91" s="53" t="s">
        <v>53</v>
      </c>
      <c r="U91" s="53" t="s">
        <v>54</v>
      </c>
      <c r="V91" s="53" t="s">
        <v>55</v>
      </c>
      <c r="W91" s="53" t="s">
        <v>56</v>
      </c>
      <c r="X91" s="53" t="s">
        <v>57</v>
      </c>
      <c r="Y91" s="53" t="s">
        <v>58</v>
      </c>
      <c r="Z91" s="53" t="s">
        <v>59</v>
      </c>
      <c r="AA91" s="53" t="s">
        <v>60</v>
      </c>
      <c r="AB91" s="53" t="s">
        <v>61</v>
      </c>
      <c r="AC91" s="53" t="s">
        <v>62</v>
      </c>
      <c r="AD91" s="53" t="s">
        <v>63</v>
      </c>
      <c r="AE91" s="53" t="s">
        <v>64</v>
      </c>
      <c r="AF91" s="53" t="s">
        <v>65</v>
      </c>
      <c r="AG91" s="53" t="s">
        <v>66</v>
      </c>
      <c r="AH91" s="53" t="s">
        <v>67</v>
      </c>
      <c r="AI91" s="53" t="s">
        <v>68</v>
      </c>
      <c r="AJ91" s="53" t="s">
        <v>69</v>
      </c>
      <c r="AK91" s="53" t="s">
        <v>70</v>
      </c>
      <c r="AL91" s="53" t="s">
        <v>71</v>
      </c>
    </row>
    <row r="92" spans="1:38" x14ac:dyDescent="0.35">
      <c r="A92" s="83">
        <v>7</v>
      </c>
      <c r="B92" s="111" t="s">
        <v>363</v>
      </c>
      <c r="C92" s="300"/>
      <c r="D92" s="276">
        <v>0.42799999999999999</v>
      </c>
      <c r="E92" s="396">
        <f>'EBT - Scenario 5'!E134*$D$92</f>
        <v>0</v>
      </c>
      <c r="F92" s="396">
        <f>'EBT - Scenario 5'!F134*$D$92</f>
        <v>0</v>
      </c>
      <c r="G92" s="396">
        <f>'EBT - Scenario 5'!G134*$D$92</f>
        <v>0</v>
      </c>
      <c r="H92" s="396">
        <f>'EBT - Scenario 5'!H134*$D$92</f>
        <v>0</v>
      </c>
      <c r="I92" s="396">
        <f>'EBT - Scenario 5'!I134*$D$92</f>
        <v>0</v>
      </c>
      <c r="J92" s="396">
        <f>'EBT - Scenario 5'!J134*$D$92</f>
        <v>0</v>
      </c>
      <c r="K92" s="301">
        <f>'EBT - Scenario 5'!K134*$D$92/1000000</f>
        <v>0.26281209841918945</v>
      </c>
      <c r="L92" s="301">
        <f>'EBT - Scenario 5'!L134*$D$92/1000000</f>
        <v>0.26405405990600583</v>
      </c>
      <c r="M92" s="301">
        <f>'EBT - Scenario 5'!M134*$D$92/1000000</f>
        <v>-0.51584889126777644</v>
      </c>
      <c r="N92" s="301">
        <f>'EBT - Scenario 5'!N134*$D$92/1000000</f>
        <v>-0.52345471483707429</v>
      </c>
      <c r="O92" s="301">
        <f>'EBT - Scenario 5'!O134*$D$92/1000000</f>
        <v>-0.63547626377367972</v>
      </c>
      <c r="P92" s="301">
        <f>'EBT - Scenario 5'!P134*$D$92/1000000</f>
        <v>-0.55656623819255824</v>
      </c>
      <c r="Q92" s="301">
        <f>'EBT - Scenario 5'!Q134*$D$92/1000000</f>
        <v>-0.5647542250862122</v>
      </c>
      <c r="R92" s="301">
        <f>'EBT - Scenario 5'!R134*$D$92/1000000</f>
        <v>-0.53228268637847898</v>
      </c>
      <c r="S92" s="301">
        <f>'EBT - Scenario 5'!S134*$D$92/1000000</f>
        <v>-0.49062914669990537</v>
      </c>
      <c r="T92" s="301">
        <f>'EBT - Scenario 5'!T134*$D$92/1000000</f>
        <v>-0.5108804275512695</v>
      </c>
      <c r="U92" s="301">
        <f>'EBT - Scenario 5'!U134*$D$92/1000000</f>
        <v>-0.48690018563842774</v>
      </c>
      <c r="V92" s="301">
        <f>'EBT - Scenario 5'!V134*$D$92/1000000</f>
        <v>-0.49130840102195739</v>
      </c>
      <c r="W92" s="301">
        <f>'EBT - Scenario 5'!W134*$D$92/1000000</f>
        <v>-0.48276271053314207</v>
      </c>
      <c r="X92" s="301">
        <f>'EBT - Scenario 5'!X134*$D$92/1000000</f>
        <v>-0.46806010994338987</v>
      </c>
      <c r="Y92" s="301">
        <f>'EBT - Scenario 5'!Y134*$D$92/1000000</f>
        <v>-0.46960847497367858</v>
      </c>
      <c r="Z92" s="301">
        <f>'EBT - Scenario 5'!Z134*$D$92/1000000</f>
        <v>-0.46423202722549439</v>
      </c>
      <c r="AA92" s="301">
        <f>'EBT - Scenario 5'!AA134*$D$92/1000000</f>
        <v>-0.45877208491325377</v>
      </c>
      <c r="AB92" s="301">
        <f>'EBT - Scenario 5'!AB134*$D$92/1000000</f>
        <v>-0.45679845116996765</v>
      </c>
      <c r="AC92" s="301">
        <f>'EBT - Scenario 5'!AC134*$D$92/1000000</f>
        <v>-0.45231439303016663</v>
      </c>
      <c r="AD92" s="301">
        <f>'EBT - Scenario 5'!AD134*$D$92/1000000</f>
        <v>-0.28158287538528443</v>
      </c>
      <c r="AE92" s="301">
        <f>'EBT - Scenario 5'!AE134*$D$92/1000000</f>
        <v>-0.2775367484931946</v>
      </c>
      <c r="AF92" s="301">
        <f>'EBT - Scenario 5'!AF134*$D$92/1000000</f>
        <v>-0.27276949570846559</v>
      </c>
      <c r="AG92" s="301">
        <f>'EBT - Scenario 5'!AG134*$D$92/1000000</f>
        <v>1.0397420013427734E-2</v>
      </c>
      <c r="AH92" s="301">
        <f>'EBT - Scenario 5'!AH134*$D$92/1000000</f>
        <v>1.063260090637207E-2</v>
      </c>
      <c r="AI92" s="301">
        <f>'EBT - Scenario 5'!AI134*$D$92/1000000</f>
        <v>1.1840597534179687E-3</v>
      </c>
      <c r="AJ92" s="301">
        <f>'EBT - Scenario 5'!AJ134*$D$92/1000000</f>
        <v>-3.4722884521484376E-3</v>
      </c>
      <c r="AK92" s="301">
        <f>'EBT - Scenario 5'!AK134*$D$92/1000000</f>
        <v>4.8056365203857426E-3</v>
      </c>
      <c r="AL92" s="301">
        <f>'EBT - Scenario 5'!AL134*$D$92/1000000</f>
        <v>7.9524497680664059E-3</v>
      </c>
    </row>
    <row r="93" spans="1:38" ht="18.5" x14ac:dyDescent="0.45">
      <c r="A93" s="83"/>
      <c r="B93" s="51" t="s">
        <v>364</v>
      </c>
      <c r="D93" s="8"/>
      <c r="E93" s="79"/>
      <c r="F93" s="79"/>
      <c r="G93" s="79"/>
      <c r="H93" s="79"/>
      <c r="I93" s="79"/>
      <c r="J93" s="79"/>
      <c r="K93" s="79"/>
      <c r="L93" s="79"/>
      <c r="M93" s="79"/>
      <c r="N93" s="79"/>
      <c r="O93" s="77"/>
      <c r="P93" s="77"/>
      <c r="Q93" s="77"/>
      <c r="R93" s="77"/>
      <c r="S93" s="77"/>
      <c r="T93" s="77"/>
      <c r="U93" s="77"/>
      <c r="V93" s="77"/>
      <c r="W93" s="77"/>
      <c r="X93" s="77"/>
      <c r="Y93" s="77"/>
      <c r="Z93" s="77"/>
      <c r="AA93" s="77"/>
      <c r="AB93" s="77"/>
      <c r="AC93" s="77"/>
      <c r="AD93" s="77"/>
      <c r="AE93" s="77"/>
      <c r="AF93" s="77"/>
      <c r="AG93" s="77"/>
      <c r="AH93" s="77"/>
      <c r="AI93" s="77"/>
      <c r="AJ93" s="77"/>
      <c r="AK93" s="77"/>
      <c r="AL93" s="77"/>
    </row>
    <row r="94" spans="1:38" x14ac:dyDescent="0.35">
      <c r="A94" s="83"/>
      <c r="B94" s="8"/>
      <c r="D94" s="8"/>
      <c r="E94" s="53" t="s">
        <v>200</v>
      </c>
      <c r="F94" s="53" t="s">
        <v>201</v>
      </c>
      <c r="G94" s="53" t="s">
        <v>148</v>
      </c>
      <c r="H94" s="53" t="s">
        <v>41</v>
      </c>
      <c r="I94" s="53" t="s">
        <v>42</v>
      </c>
      <c r="J94" s="53" t="s">
        <v>43</v>
      </c>
      <c r="K94" s="53" t="s">
        <v>44</v>
      </c>
      <c r="L94" s="53" t="s">
        <v>45</v>
      </c>
      <c r="M94" s="53" t="s">
        <v>46</v>
      </c>
      <c r="N94" s="53" t="s">
        <v>47</v>
      </c>
      <c r="O94" s="53" t="s">
        <v>48</v>
      </c>
      <c r="P94" s="53" t="s">
        <v>49</v>
      </c>
      <c r="Q94" s="53" t="s">
        <v>50</v>
      </c>
      <c r="R94" s="53" t="s">
        <v>51</v>
      </c>
      <c r="S94" s="53" t="s">
        <v>52</v>
      </c>
      <c r="T94" s="53" t="s">
        <v>53</v>
      </c>
      <c r="U94" s="53" t="s">
        <v>54</v>
      </c>
      <c r="V94" s="53" t="s">
        <v>55</v>
      </c>
      <c r="W94" s="53" t="s">
        <v>56</v>
      </c>
      <c r="X94" s="53" t="s">
        <v>57</v>
      </c>
      <c r="Y94" s="53" t="s">
        <v>58</v>
      </c>
      <c r="Z94" s="53" t="s">
        <v>59</v>
      </c>
      <c r="AA94" s="53" t="s">
        <v>60</v>
      </c>
      <c r="AB94" s="53" t="s">
        <v>61</v>
      </c>
      <c r="AC94" s="53" t="s">
        <v>62</v>
      </c>
      <c r="AD94" s="53" t="s">
        <v>63</v>
      </c>
      <c r="AE94" s="53" t="s">
        <v>64</v>
      </c>
      <c r="AF94" s="53" t="s">
        <v>65</v>
      </c>
      <c r="AG94" s="53" t="s">
        <v>66</v>
      </c>
      <c r="AH94" s="53" t="s">
        <v>67</v>
      </c>
      <c r="AI94" s="53" t="s">
        <v>68</v>
      </c>
      <c r="AJ94" s="53" t="s">
        <v>69</v>
      </c>
      <c r="AK94" s="53" t="s">
        <v>70</v>
      </c>
      <c r="AL94" s="53" t="s">
        <v>71</v>
      </c>
    </row>
    <row r="95" spans="1:38" x14ac:dyDescent="0.35">
      <c r="A95" s="83">
        <v>8</v>
      </c>
      <c r="B95" s="111" t="s">
        <v>365</v>
      </c>
      <c r="C95" s="101"/>
      <c r="D95" s="158"/>
      <c r="E95" s="139">
        <f t="shared" ref="E95:AL95" si="6">E51+E92+E87</f>
        <v>0</v>
      </c>
      <c r="F95" s="139">
        <f t="shared" si="6"/>
        <v>0</v>
      </c>
      <c r="G95" s="139">
        <f t="shared" si="6"/>
        <v>0</v>
      </c>
      <c r="H95" s="139">
        <f t="shared" si="6"/>
        <v>0</v>
      </c>
      <c r="I95" s="139">
        <f t="shared" si="6"/>
        <v>0</v>
      </c>
      <c r="J95" s="139">
        <f t="shared" si="6"/>
        <v>0</v>
      </c>
      <c r="K95" s="299">
        <f t="shared" si="6"/>
        <v>0.39721214187762055</v>
      </c>
      <c r="L95" s="299">
        <f t="shared" si="6"/>
        <v>0.40849882837696072</v>
      </c>
      <c r="M95" s="299">
        <f t="shared" si="6"/>
        <v>-0.39878410019955474</v>
      </c>
      <c r="N95" s="299">
        <f t="shared" si="6"/>
        <v>-0.43151243340688317</v>
      </c>
      <c r="O95" s="299">
        <f t="shared" si="6"/>
        <v>-0.57331188704939073</v>
      </c>
      <c r="P95" s="299">
        <f t="shared" si="6"/>
        <v>-0.51938343225906203</v>
      </c>
      <c r="Q95" s="299">
        <f t="shared" si="6"/>
        <v>-0.52974433125991471</v>
      </c>
      <c r="R95" s="299">
        <f t="shared" si="6"/>
        <v>-0.48719122173438145</v>
      </c>
      <c r="S95" s="299">
        <f t="shared" si="6"/>
        <v>-0.44843560510660252</v>
      </c>
      <c r="T95" s="299">
        <f t="shared" si="6"/>
        <v>-0.46684116423572425</v>
      </c>
      <c r="U95" s="299">
        <f t="shared" si="6"/>
        <v>-0.44247794893344883</v>
      </c>
      <c r="V95" s="299">
        <f t="shared" si="6"/>
        <v>-0.44839832828757903</v>
      </c>
      <c r="W95" s="299">
        <f t="shared" si="6"/>
        <v>-0.44260806546058806</v>
      </c>
      <c r="X95" s="299">
        <f t="shared" si="6"/>
        <v>-0.44165930411829929</v>
      </c>
      <c r="Y95" s="299">
        <f t="shared" si="6"/>
        <v>-0.45153774208480119</v>
      </c>
      <c r="Z95" s="299">
        <f t="shared" si="6"/>
        <v>-0.44439497449164095</v>
      </c>
      <c r="AA95" s="299">
        <f t="shared" si="6"/>
        <v>-0.43557558174830679</v>
      </c>
      <c r="AB95" s="299">
        <f t="shared" si="6"/>
        <v>-0.43342346776568891</v>
      </c>
      <c r="AC95" s="299">
        <f t="shared" si="6"/>
        <v>-0.42726761076921221</v>
      </c>
      <c r="AD95" s="299">
        <f t="shared" si="6"/>
        <v>-0.24700692003023625</v>
      </c>
      <c r="AE95" s="299">
        <f t="shared" si="6"/>
        <v>-0.23319009305560592</v>
      </c>
      <c r="AF95" s="299">
        <f t="shared" si="6"/>
        <v>-0.22060543463957313</v>
      </c>
      <c r="AG95" s="299">
        <f t="shared" si="6"/>
        <v>0.10419265917128323</v>
      </c>
      <c r="AH95" s="299">
        <f t="shared" si="6"/>
        <v>0.10588680355374515</v>
      </c>
      <c r="AI95" s="299">
        <f t="shared" si="6"/>
        <v>9.6833027239605782E-2</v>
      </c>
      <c r="AJ95" s="299">
        <f t="shared" si="6"/>
        <v>0.10097446414315701</v>
      </c>
      <c r="AK95" s="299">
        <f t="shared" si="6"/>
        <v>0.10858052003920077</v>
      </c>
      <c r="AL95" s="299">
        <f t="shared" si="6"/>
        <v>0.10805509103950858</v>
      </c>
    </row>
    <row r="96" spans="1:38" ht="15" customHeight="1" x14ac:dyDescent="0.35">
      <c r="A96" s="83"/>
      <c r="E96" s="302"/>
      <c r="F96" s="302"/>
      <c r="G96" s="302"/>
      <c r="H96" s="302"/>
      <c r="I96" s="302"/>
      <c r="J96" s="302"/>
      <c r="K96" s="302"/>
      <c r="L96" s="302"/>
      <c r="M96" s="302"/>
      <c r="N96" s="27"/>
      <c r="O96" s="27"/>
    </row>
    <row r="97" spans="1:38" ht="18.5" x14ac:dyDescent="0.45">
      <c r="A97" s="83"/>
      <c r="B97" s="51" t="s">
        <v>366</v>
      </c>
    </row>
    <row r="98" spans="1:38" x14ac:dyDescent="0.35">
      <c r="A98" s="83"/>
    </row>
    <row r="99" spans="1:38" x14ac:dyDescent="0.35">
      <c r="A99" s="83" t="s">
        <v>367</v>
      </c>
      <c r="B99" s="207" t="s">
        <v>368</v>
      </c>
      <c r="E99" s="303">
        <f>'EBT - Scenario 5'!E77</f>
        <v>0</v>
      </c>
      <c r="F99" s="303">
        <f>'EBT - Scenario 5'!F77</f>
        <v>0</v>
      </c>
      <c r="G99" s="303">
        <f>'EBT - Scenario 5'!G77</f>
        <v>0</v>
      </c>
      <c r="H99" s="303">
        <f>'EBT - Scenario 5'!H77</f>
        <v>0</v>
      </c>
      <c r="I99" s="303">
        <f>'EBT - Scenario 5'!I77</f>
        <v>0</v>
      </c>
      <c r="J99" s="303">
        <f>'EBT - Scenario 5'!J77</f>
        <v>0</v>
      </c>
      <c r="K99" s="304">
        <f>'EBT - Scenario 5'!K77</f>
        <v>0</v>
      </c>
      <c r="L99" s="304">
        <f>'EBT - Scenario 5'!L77</f>
        <v>0</v>
      </c>
      <c r="M99" s="304">
        <f>'EBT - Scenario 5'!M77</f>
        <v>0</v>
      </c>
      <c r="N99" s="304">
        <f>'EBT - Scenario 5'!N77</f>
        <v>0</v>
      </c>
      <c r="O99" s="304">
        <f>'EBT - Scenario 5'!O77</f>
        <v>0</v>
      </c>
      <c r="P99" s="304">
        <f>'EBT - Scenario 5'!P77</f>
        <v>0</v>
      </c>
      <c r="Q99" s="304">
        <f>'EBT - Scenario 5'!Q77</f>
        <v>0</v>
      </c>
      <c r="R99" s="304">
        <f>'EBT - Scenario 5'!R77</f>
        <v>0</v>
      </c>
      <c r="S99" s="304">
        <f>'EBT - Scenario 5'!S77</f>
        <v>0</v>
      </c>
      <c r="T99" s="304">
        <f>'EBT - Scenario 5'!T77</f>
        <v>0</v>
      </c>
      <c r="U99" s="304">
        <f>'EBT - Scenario 5'!U77</f>
        <v>0</v>
      </c>
      <c r="V99" s="304">
        <f>'EBT - Scenario 5'!V77</f>
        <v>0</v>
      </c>
      <c r="W99" s="304">
        <f>'EBT - Scenario 5'!W77</f>
        <v>0</v>
      </c>
      <c r="X99" s="304">
        <f>'EBT - Scenario 5'!X77</f>
        <v>0</v>
      </c>
      <c r="Y99" s="304">
        <f>'EBT - Scenario 5'!Y77</f>
        <v>0</v>
      </c>
      <c r="Z99" s="304">
        <f>'EBT - Scenario 5'!Z77</f>
        <v>0</v>
      </c>
      <c r="AA99" s="304">
        <f>'EBT - Scenario 5'!AA77</f>
        <v>0</v>
      </c>
      <c r="AB99" s="304">
        <f>'EBT - Scenario 5'!AB77</f>
        <v>0</v>
      </c>
      <c r="AC99" s="304">
        <f>'EBT - Scenario 5'!AC77</f>
        <v>0</v>
      </c>
      <c r="AD99" s="304">
        <f>'EBT - Scenario 5'!AD77</f>
        <v>0</v>
      </c>
      <c r="AE99" s="304">
        <f>'EBT - Scenario 5'!AE77</f>
        <v>0</v>
      </c>
      <c r="AF99" s="304">
        <f>'EBT - Scenario 5'!AF77</f>
        <v>0</v>
      </c>
      <c r="AG99" s="304">
        <f>'EBT - Scenario 5'!AG77</f>
        <v>0</v>
      </c>
      <c r="AH99" s="304">
        <f>'EBT - Scenario 5'!AH77</f>
        <v>0</v>
      </c>
      <c r="AI99" s="304">
        <f>'EBT - Scenario 5'!AI77</f>
        <v>0</v>
      </c>
      <c r="AJ99" s="304">
        <f>'EBT - Scenario 5'!AJ77</f>
        <v>0</v>
      </c>
      <c r="AK99" s="304">
        <f>'EBT - Scenario 5'!AK77</f>
        <v>0</v>
      </c>
      <c r="AL99" s="304">
        <f>'EBT - Scenario 5'!AL77</f>
        <v>0</v>
      </c>
    </row>
    <row r="100" spans="1:38" x14ac:dyDescent="0.35">
      <c r="A100" s="83" t="s">
        <v>369</v>
      </c>
      <c r="B100" s="207" t="s">
        <v>370</v>
      </c>
      <c r="E100" s="303">
        <f>'EBT - Scenario 5'!E28</f>
        <v>0</v>
      </c>
      <c r="F100" s="303">
        <f>'EBT - Scenario 5'!F28</f>
        <v>0</v>
      </c>
      <c r="G100" s="303">
        <f>'EBT - Scenario 5'!G28</f>
        <v>0</v>
      </c>
      <c r="H100" s="303">
        <f>'EBT - Scenario 5'!H28</f>
        <v>0</v>
      </c>
      <c r="I100" s="303">
        <f>'EBT - Scenario 5'!I28</f>
        <v>0</v>
      </c>
      <c r="J100" s="303">
        <f>'EBT - Scenario 5'!J28</f>
        <v>0</v>
      </c>
      <c r="K100" s="304">
        <f>'EBT - Scenario 5'!K28</f>
        <v>0</v>
      </c>
      <c r="L100" s="304">
        <f>'EBT - Scenario 5'!L28</f>
        <v>0</v>
      </c>
      <c r="M100" s="304">
        <f>'EBT - Scenario 5'!M28</f>
        <v>0</v>
      </c>
      <c r="N100" s="304">
        <f>'EBT - Scenario 5'!N28</f>
        <v>0</v>
      </c>
      <c r="O100" s="304">
        <f>'EBT - Scenario 5'!O28</f>
        <v>0</v>
      </c>
      <c r="P100" s="304">
        <f>'EBT - Scenario 5'!P28</f>
        <v>0</v>
      </c>
      <c r="Q100" s="304">
        <f>'EBT - Scenario 5'!Q28</f>
        <v>0</v>
      </c>
      <c r="R100" s="304">
        <f>'EBT - Scenario 5'!R28</f>
        <v>0</v>
      </c>
      <c r="S100" s="304">
        <f>'EBT - Scenario 5'!S28</f>
        <v>0</v>
      </c>
      <c r="T100" s="304">
        <f>'EBT - Scenario 5'!T28</f>
        <v>0</v>
      </c>
      <c r="U100" s="304">
        <f>'EBT - Scenario 5'!U28</f>
        <v>0</v>
      </c>
      <c r="V100" s="304">
        <f>'EBT - Scenario 5'!V28</f>
        <v>0</v>
      </c>
      <c r="W100" s="304">
        <f>'EBT - Scenario 5'!W28</f>
        <v>0</v>
      </c>
      <c r="X100" s="304">
        <f>'EBT - Scenario 5'!X28</f>
        <v>0</v>
      </c>
      <c r="Y100" s="304">
        <f>'EBT - Scenario 5'!Y28</f>
        <v>0</v>
      </c>
      <c r="Z100" s="304">
        <f>'EBT - Scenario 5'!Z28</f>
        <v>0</v>
      </c>
      <c r="AA100" s="304">
        <f>'EBT - Scenario 5'!AA28</f>
        <v>0</v>
      </c>
      <c r="AB100" s="304">
        <f>'EBT - Scenario 5'!AB28</f>
        <v>0</v>
      </c>
      <c r="AC100" s="304">
        <f>'EBT - Scenario 5'!AC28</f>
        <v>0</v>
      </c>
      <c r="AD100" s="304">
        <f>'EBT - Scenario 5'!AD28</f>
        <v>0</v>
      </c>
      <c r="AE100" s="304">
        <f>'EBT - Scenario 5'!AE28</f>
        <v>0</v>
      </c>
      <c r="AF100" s="304">
        <f>'EBT - Scenario 5'!AF28</f>
        <v>0</v>
      </c>
      <c r="AG100" s="304">
        <f>'EBT - Scenario 5'!AG28</f>
        <v>0</v>
      </c>
      <c r="AH100" s="304">
        <f>'EBT - Scenario 5'!AH28</f>
        <v>0</v>
      </c>
      <c r="AI100" s="304">
        <f>'EBT - Scenario 5'!AI28</f>
        <v>0</v>
      </c>
      <c r="AJ100" s="304">
        <f>'EBT - Scenario 5'!AJ28</f>
        <v>0</v>
      </c>
      <c r="AK100" s="304">
        <f>'EBT - Scenario 5'!AK28</f>
        <v>0</v>
      </c>
      <c r="AL100" s="304">
        <f>'EBT - Scenario 5'!AL28</f>
        <v>0</v>
      </c>
    </row>
    <row r="101" spans="1:38" x14ac:dyDescent="0.35">
      <c r="A101" s="83" t="s">
        <v>371</v>
      </c>
      <c r="B101" s="207" t="s">
        <v>372</v>
      </c>
      <c r="E101" s="303">
        <f>E99+E100</f>
        <v>0</v>
      </c>
      <c r="F101" s="303">
        <f t="shared" ref="F101:AL101" si="7">F99+F100</f>
        <v>0</v>
      </c>
      <c r="G101" s="303">
        <f t="shared" si="7"/>
        <v>0</v>
      </c>
      <c r="H101" s="303">
        <f t="shared" si="7"/>
        <v>0</v>
      </c>
      <c r="I101" s="303">
        <f t="shared" si="7"/>
        <v>0</v>
      </c>
      <c r="J101" s="303">
        <f t="shared" si="7"/>
        <v>0</v>
      </c>
      <c r="K101" s="304">
        <f>K99+K100</f>
        <v>0</v>
      </c>
      <c r="L101" s="304">
        <f t="shared" si="7"/>
        <v>0</v>
      </c>
      <c r="M101" s="304">
        <f t="shared" si="7"/>
        <v>0</v>
      </c>
      <c r="N101" s="304">
        <f t="shared" si="7"/>
        <v>0</v>
      </c>
      <c r="O101" s="304">
        <f t="shared" si="7"/>
        <v>0</v>
      </c>
      <c r="P101" s="304">
        <f t="shared" si="7"/>
        <v>0</v>
      </c>
      <c r="Q101" s="304">
        <f t="shared" si="7"/>
        <v>0</v>
      </c>
      <c r="R101" s="304">
        <f t="shared" si="7"/>
        <v>0</v>
      </c>
      <c r="S101" s="304">
        <f t="shared" si="7"/>
        <v>0</v>
      </c>
      <c r="T101" s="304">
        <f t="shared" si="7"/>
        <v>0</v>
      </c>
      <c r="U101" s="304">
        <f t="shared" si="7"/>
        <v>0</v>
      </c>
      <c r="V101" s="304">
        <f t="shared" si="7"/>
        <v>0</v>
      </c>
      <c r="W101" s="304">
        <f t="shared" si="7"/>
        <v>0</v>
      </c>
      <c r="X101" s="304">
        <f t="shared" si="7"/>
        <v>0</v>
      </c>
      <c r="Y101" s="304">
        <f t="shared" si="7"/>
        <v>0</v>
      </c>
      <c r="Z101" s="304">
        <f t="shared" si="7"/>
        <v>0</v>
      </c>
      <c r="AA101" s="304">
        <f t="shared" si="7"/>
        <v>0</v>
      </c>
      <c r="AB101" s="304">
        <f t="shared" si="7"/>
        <v>0</v>
      </c>
      <c r="AC101" s="304">
        <f t="shared" si="7"/>
        <v>0</v>
      </c>
      <c r="AD101" s="304">
        <f t="shared" si="7"/>
        <v>0</v>
      </c>
      <c r="AE101" s="304">
        <f t="shared" si="7"/>
        <v>0</v>
      </c>
      <c r="AF101" s="304">
        <f t="shared" si="7"/>
        <v>0</v>
      </c>
      <c r="AG101" s="304">
        <f t="shared" si="7"/>
        <v>0</v>
      </c>
      <c r="AH101" s="304">
        <f t="shared" si="7"/>
        <v>0</v>
      </c>
      <c r="AI101" s="304">
        <f t="shared" si="7"/>
        <v>0</v>
      </c>
      <c r="AJ101" s="304">
        <f t="shared" si="7"/>
        <v>0</v>
      </c>
      <c r="AK101" s="304">
        <f t="shared" si="7"/>
        <v>0</v>
      </c>
      <c r="AL101" s="304">
        <f t="shared" si="7"/>
        <v>0</v>
      </c>
    </row>
    <row r="102" spans="1:38" x14ac:dyDescent="0.35">
      <c r="A102" s="160" t="s">
        <v>373</v>
      </c>
      <c r="B102" s="207" t="s">
        <v>374</v>
      </c>
      <c r="E102" s="303"/>
      <c r="F102" s="303"/>
      <c r="G102" s="303"/>
      <c r="H102" s="303"/>
      <c r="I102" s="303"/>
      <c r="J102" s="303"/>
      <c r="K102" s="305">
        <v>0.16227298276857019</v>
      </c>
      <c r="L102" s="305">
        <v>0.146399706473856</v>
      </c>
      <c r="M102" s="305">
        <v>0.13959972010758401</v>
      </c>
      <c r="N102" s="305">
        <v>0.13279973374131199</v>
      </c>
      <c r="O102" s="305">
        <v>0.11394977153480798</v>
      </c>
      <c r="P102" s="305">
        <v>9.5099809328303989E-2</v>
      </c>
      <c r="Q102" s="305">
        <v>8.4099831382863977E-2</v>
      </c>
      <c r="R102" s="305">
        <v>7.3099853437423992E-2</v>
      </c>
      <c r="S102" s="305">
        <v>6.6579866509763191E-2</v>
      </c>
      <c r="T102" s="305">
        <v>6.0059879582102384E-2</v>
      </c>
      <c r="U102" s="305">
        <v>5.353989265444159E-2</v>
      </c>
      <c r="V102" s="305">
        <v>4.7019905726780796E-2</v>
      </c>
      <c r="W102" s="305">
        <v>4.0499918799120002E-2</v>
      </c>
      <c r="X102" s="305">
        <v>3.7179925455587196E-2</v>
      </c>
      <c r="Y102" s="305">
        <v>3.3859932112054396E-2</v>
      </c>
      <c r="Z102" s="305">
        <v>3.0539938768521589E-2</v>
      </c>
      <c r="AA102" s="305">
        <v>2.721994542498879E-2</v>
      </c>
      <c r="AB102" s="305">
        <v>2.3899952081455997E-2</v>
      </c>
      <c r="AC102" s="305">
        <v>1.9119961665164796E-2</v>
      </c>
      <c r="AD102" s="305">
        <v>1.4339971248873597E-2</v>
      </c>
      <c r="AE102" s="305">
        <v>9.5599808325823963E-3</v>
      </c>
      <c r="AF102" s="305">
        <v>4.7799904162911981E-3</v>
      </c>
      <c r="AG102" s="305">
        <v>0</v>
      </c>
      <c r="AH102" s="305">
        <v>0</v>
      </c>
      <c r="AI102" s="305">
        <v>0</v>
      </c>
      <c r="AJ102" s="305">
        <v>0</v>
      </c>
      <c r="AK102" s="305">
        <v>0</v>
      </c>
      <c r="AL102" s="305">
        <v>0</v>
      </c>
    </row>
    <row r="103" spans="1:38" x14ac:dyDescent="0.35">
      <c r="A103" s="83" t="s">
        <v>375</v>
      </c>
      <c r="B103" s="207" t="s">
        <v>376</v>
      </c>
      <c r="E103" s="303">
        <f>E101*E102</f>
        <v>0</v>
      </c>
      <c r="F103" s="303">
        <f t="shared" ref="F103:AL103" si="8">F101*F102</f>
        <v>0</v>
      </c>
      <c r="G103" s="303">
        <f t="shared" si="8"/>
        <v>0</v>
      </c>
      <c r="H103" s="303">
        <f t="shared" si="8"/>
        <v>0</v>
      </c>
      <c r="I103" s="303">
        <f t="shared" si="8"/>
        <v>0</v>
      </c>
      <c r="J103" s="303">
        <f t="shared" si="8"/>
        <v>0</v>
      </c>
      <c r="K103" s="304">
        <f>K101*K102</f>
        <v>0</v>
      </c>
      <c r="L103" s="304">
        <f t="shared" si="8"/>
        <v>0</v>
      </c>
      <c r="M103" s="304">
        <f t="shared" si="8"/>
        <v>0</v>
      </c>
      <c r="N103" s="304">
        <f t="shared" si="8"/>
        <v>0</v>
      </c>
      <c r="O103" s="304">
        <f t="shared" si="8"/>
        <v>0</v>
      </c>
      <c r="P103" s="304">
        <f t="shared" si="8"/>
        <v>0</v>
      </c>
      <c r="Q103" s="304">
        <f t="shared" si="8"/>
        <v>0</v>
      </c>
      <c r="R103" s="304">
        <f t="shared" si="8"/>
        <v>0</v>
      </c>
      <c r="S103" s="304">
        <f t="shared" si="8"/>
        <v>0</v>
      </c>
      <c r="T103" s="304">
        <f t="shared" si="8"/>
        <v>0</v>
      </c>
      <c r="U103" s="304">
        <f t="shared" si="8"/>
        <v>0</v>
      </c>
      <c r="V103" s="304">
        <f t="shared" si="8"/>
        <v>0</v>
      </c>
      <c r="W103" s="304">
        <f t="shared" si="8"/>
        <v>0</v>
      </c>
      <c r="X103" s="304">
        <f t="shared" si="8"/>
        <v>0</v>
      </c>
      <c r="Y103" s="304">
        <f t="shared" si="8"/>
        <v>0</v>
      </c>
      <c r="Z103" s="304">
        <f t="shared" si="8"/>
        <v>0</v>
      </c>
      <c r="AA103" s="304">
        <f t="shared" si="8"/>
        <v>0</v>
      </c>
      <c r="AB103" s="304">
        <f t="shared" si="8"/>
        <v>0</v>
      </c>
      <c r="AC103" s="304">
        <f t="shared" si="8"/>
        <v>0</v>
      </c>
      <c r="AD103" s="304">
        <f t="shared" si="8"/>
        <v>0</v>
      </c>
      <c r="AE103" s="304">
        <f t="shared" si="8"/>
        <v>0</v>
      </c>
      <c r="AF103" s="304">
        <f t="shared" si="8"/>
        <v>0</v>
      </c>
      <c r="AG103" s="304">
        <f t="shared" si="8"/>
        <v>0</v>
      </c>
      <c r="AH103" s="304">
        <f t="shared" si="8"/>
        <v>0</v>
      </c>
      <c r="AI103" s="304">
        <f t="shared" si="8"/>
        <v>0</v>
      </c>
      <c r="AJ103" s="304">
        <f t="shared" si="8"/>
        <v>0</v>
      </c>
      <c r="AK103" s="304">
        <f t="shared" si="8"/>
        <v>0</v>
      </c>
      <c r="AL103" s="304">
        <f t="shared" si="8"/>
        <v>0</v>
      </c>
    </row>
    <row r="104" spans="1:38" x14ac:dyDescent="0.35">
      <c r="A104" s="83"/>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row>
    <row r="105" spans="1:38" ht="18.5" x14ac:dyDescent="0.45">
      <c r="A105" s="83"/>
      <c r="B105" s="51" t="s">
        <v>377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row>
    <row r="106" spans="1:38" x14ac:dyDescent="0.35">
      <c r="A106" s="83"/>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row>
    <row r="107" spans="1:38" x14ac:dyDescent="0.35">
      <c r="A107" s="83" t="s">
        <v>378</v>
      </c>
      <c r="B107" s="207" t="s">
        <v>379</v>
      </c>
      <c r="E107" s="303">
        <f>E95-E103</f>
        <v>0</v>
      </c>
      <c r="F107" s="303">
        <f t="shared" ref="F107:AL107" si="9">F95-F103</f>
        <v>0</v>
      </c>
      <c r="G107" s="303">
        <f t="shared" si="9"/>
        <v>0</v>
      </c>
      <c r="H107" s="303">
        <f t="shared" si="9"/>
        <v>0</v>
      </c>
      <c r="I107" s="303">
        <f t="shared" si="9"/>
        <v>0</v>
      </c>
      <c r="J107" s="303">
        <f t="shared" si="9"/>
        <v>0</v>
      </c>
      <c r="K107" s="304">
        <f t="shared" si="9"/>
        <v>0.39721214187762055</v>
      </c>
      <c r="L107" s="304">
        <f t="shared" si="9"/>
        <v>0.40849882837696072</v>
      </c>
      <c r="M107" s="304">
        <f t="shared" si="9"/>
        <v>-0.39878410019955474</v>
      </c>
      <c r="N107" s="304">
        <f t="shared" si="9"/>
        <v>-0.43151243340688317</v>
      </c>
      <c r="O107" s="304">
        <f t="shared" si="9"/>
        <v>-0.57331188704939073</v>
      </c>
      <c r="P107" s="304">
        <f t="shared" si="9"/>
        <v>-0.51938343225906203</v>
      </c>
      <c r="Q107" s="304">
        <f t="shared" si="9"/>
        <v>-0.52974433125991471</v>
      </c>
      <c r="R107" s="304">
        <f t="shared" si="9"/>
        <v>-0.48719122173438145</v>
      </c>
      <c r="S107" s="304">
        <f t="shared" si="9"/>
        <v>-0.44843560510660252</v>
      </c>
      <c r="T107" s="304">
        <f t="shared" si="9"/>
        <v>-0.46684116423572425</v>
      </c>
      <c r="U107" s="304">
        <f t="shared" si="9"/>
        <v>-0.44247794893344883</v>
      </c>
      <c r="V107" s="304">
        <f t="shared" si="9"/>
        <v>-0.44839832828757903</v>
      </c>
      <c r="W107" s="304">
        <f t="shared" si="9"/>
        <v>-0.44260806546058806</v>
      </c>
      <c r="X107" s="304">
        <f t="shared" si="9"/>
        <v>-0.44165930411829929</v>
      </c>
      <c r="Y107" s="304">
        <f t="shared" si="9"/>
        <v>-0.45153774208480119</v>
      </c>
      <c r="Z107" s="304">
        <f t="shared" si="9"/>
        <v>-0.44439497449164095</v>
      </c>
      <c r="AA107" s="304">
        <f t="shared" si="9"/>
        <v>-0.43557558174830679</v>
      </c>
      <c r="AB107" s="304">
        <f t="shared" si="9"/>
        <v>-0.43342346776568891</v>
      </c>
      <c r="AC107" s="304">
        <f t="shared" si="9"/>
        <v>-0.42726761076921221</v>
      </c>
      <c r="AD107" s="304">
        <f t="shared" si="9"/>
        <v>-0.24700692003023625</v>
      </c>
      <c r="AE107" s="304">
        <f t="shared" si="9"/>
        <v>-0.23319009305560592</v>
      </c>
      <c r="AF107" s="304">
        <f t="shared" si="9"/>
        <v>-0.22060543463957313</v>
      </c>
      <c r="AG107" s="304">
        <f t="shared" si="9"/>
        <v>0.10419265917128323</v>
      </c>
      <c r="AH107" s="304">
        <f t="shared" si="9"/>
        <v>0.10588680355374515</v>
      </c>
      <c r="AI107" s="304">
        <f t="shared" si="9"/>
        <v>9.6833027239605782E-2</v>
      </c>
      <c r="AJ107" s="304">
        <f t="shared" si="9"/>
        <v>0.10097446414315701</v>
      </c>
      <c r="AK107" s="304">
        <f t="shared" si="9"/>
        <v>0.10858052003920077</v>
      </c>
      <c r="AL107" s="304">
        <f t="shared" si="9"/>
        <v>0.10805509103950858</v>
      </c>
    </row>
    <row r="108" spans="1:38" x14ac:dyDescent="0.35">
      <c r="A108" s="83"/>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row>
    <row r="109" spans="1:38" ht="22.5" customHeight="1" x14ac:dyDescent="0.45">
      <c r="A109" s="83"/>
      <c r="B109" s="51" t="s">
        <v>380</v>
      </c>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row>
    <row r="110" spans="1:38" x14ac:dyDescent="0.35">
      <c r="A110" s="83"/>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row>
    <row r="111" spans="1:38" x14ac:dyDescent="0.35">
      <c r="A111" s="83"/>
      <c r="B111" s="8"/>
      <c r="D111" s="8"/>
      <c r="E111" s="53" t="s">
        <v>200</v>
      </c>
      <c r="F111" s="53" t="s">
        <v>201</v>
      </c>
      <c r="G111" s="53" t="s">
        <v>148</v>
      </c>
      <c r="H111" s="53" t="s">
        <v>41</v>
      </c>
      <c r="I111" s="53" t="s">
        <v>42</v>
      </c>
      <c r="J111" s="53" t="s">
        <v>43</v>
      </c>
      <c r="K111" s="397" t="s">
        <v>44</v>
      </c>
      <c r="L111" s="397" t="s">
        <v>45</v>
      </c>
      <c r="M111" s="397" t="s">
        <v>46</v>
      </c>
      <c r="N111" s="397" t="s">
        <v>47</v>
      </c>
      <c r="O111" s="397" t="s">
        <v>48</v>
      </c>
      <c r="P111" s="397" t="s">
        <v>49</v>
      </c>
      <c r="Q111" s="397" t="s">
        <v>50</v>
      </c>
      <c r="R111" s="397" t="s">
        <v>51</v>
      </c>
      <c r="S111" s="397" t="s">
        <v>52</v>
      </c>
      <c r="T111" s="397" t="s">
        <v>53</v>
      </c>
      <c r="U111" s="397" t="s">
        <v>54</v>
      </c>
      <c r="V111" s="397" t="s">
        <v>55</v>
      </c>
      <c r="W111" s="397" t="s">
        <v>56</v>
      </c>
      <c r="X111" s="397" t="s">
        <v>57</v>
      </c>
      <c r="Y111" s="397" t="s">
        <v>58</v>
      </c>
      <c r="Z111" s="397" t="s">
        <v>59</v>
      </c>
      <c r="AA111" s="397" t="s">
        <v>60</v>
      </c>
      <c r="AB111" s="397" t="s">
        <v>61</v>
      </c>
      <c r="AC111" s="397" t="s">
        <v>62</v>
      </c>
      <c r="AD111" s="397" t="s">
        <v>63</v>
      </c>
      <c r="AE111" s="397" t="s">
        <v>64</v>
      </c>
      <c r="AF111" s="397" t="s">
        <v>65</v>
      </c>
      <c r="AG111" s="397" t="s">
        <v>66</v>
      </c>
      <c r="AH111" s="397" t="s">
        <v>67</v>
      </c>
      <c r="AI111" s="397" t="s">
        <v>68</v>
      </c>
      <c r="AJ111" s="397" t="s">
        <v>69</v>
      </c>
      <c r="AK111" s="397" t="s">
        <v>70</v>
      </c>
      <c r="AL111" s="397" t="s">
        <v>71</v>
      </c>
    </row>
    <row r="112" spans="1:38" x14ac:dyDescent="0.35">
      <c r="A112" s="83">
        <v>9</v>
      </c>
      <c r="B112" s="111" t="s">
        <v>381</v>
      </c>
      <c r="C112" s="101"/>
      <c r="D112" s="158"/>
      <c r="E112" s="139"/>
      <c r="F112" s="139"/>
      <c r="G112" s="139"/>
      <c r="H112" s="139"/>
      <c r="I112" s="139"/>
      <c r="J112" s="139"/>
      <c r="K112" s="398">
        <v>5.5062318003246416E-2</v>
      </c>
      <c r="L112" s="398">
        <v>7.0763647646091124E-2</v>
      </c>
      <c r="M112" s="398">
        <v>8.8779973929950753E-2</v>
      </c>
      <c r="N112" s="398">
        <v>0.10916653495947551</v>
      </c>
      <c r="O112" s="398">
        <v>0.13255064685698845</v>
      </c>
      <c r="P112" s="398">
        <v>0.15670995423474895</v>
      </c>
      <c r="Q112" s="398">
        <v>0.18319004367520275</v>
      </c>
      <c r="R112" s="398">
        <v>0.21144383578482315</v>
      </c>
      <c r="S112" s="398">
        <v>0.24057255169770633</v>
      </c>
      <c r="T112" s="398">
        <v>0.26164328143191923</v>
      </c>
      <c r="U112" s="398">
        <v>0.28004883976977429</v>
      </c>
      <c r="V112" s="398">
        <v>0.29582283336720028</v>
      </c>
      <c r="W112" s="398">
        <v>0.30912977803090536</v>
      </c>
      <c r="X112" s="398">
        <v>0.32020486709580365</v>
      </c>
      <c r="Y112" s="398">
        <v>0.32931077554927474</v>
      </c>
      <c r="Z112" s="398">
        <v>0.33670984626789957</v>
      </c>
      <c r="AA112" s="398">
        <v>0.34264807123607305</v>
      </c>
      <c r="AB112" s="398">
        <v>0.34734721297600279</v>
      </c>
      <c r="AC112" s="398">
        <v>0.35100209547218886</v>
      </c>
      <c r="AD112" s="398">
        <v>0.35378092295562019</v>
      </c>
      <c r="AE112" s="398">
        <v>0.35582720160980896</v>
      </c>
      <c r="AF112" s="398">
        <v>0.35726237455712995</v>
      </c>
      <c r="AG112" s="398">
        <v>0.35818864733196293</v>
      </c>
      <c r="AH112" s="398">
        <v>0.35869171781414844</v>
      </c>
      <c r="AI112" s="398">
        <v>0.35884327018595974</v>
      </c>
      <c r="AJ112" s="398">
        <v>0.35870317797487794</v>
      </c>
      <c r="AK112" s="398">
        <v>0.35832140887053682</v>
      </c>
      <c r="AL112" s="398">
        <v>0.35773964862278174</v>
      </c>
    </row>
    <row r="113" spans="1:38" x14ac:dyDescent="0.35">
      <c r="A113" s="83">
        <v>10</v>
      </c>
      <c r="B113" s="111" t="s">
        <v>382</v>
      </c>
      <c r="C113" s="101"/>
      <c r="D113" s="158"/>
      <c r="E113" s="139"/>
      <c r="F113" s="139"/>
      <c r="G113" s="139"/>
      <c r="H113" s="139"/>
      <c r="I113" s="139"/>
      <c r="J113" s="139"/>
      <c r="K113" s="398">
        <v>9.509017068868501E-3</v>
      </c>
      <c r="L113" s="398">
        <v>7.4583667261495226E-3</v>
      </c>
      <c r="M113" s="398">
        <v>8.970680293639231E-3</v>
      </c>
      <c r="N113" s="398">
        <v>1.0549517330027035E-2</v>
      </c>
      <c r="O113" s="398">
        <v>1.1049659206290698E-2</v>
      </c>
      <c r="P113" s="398">
        <v>1.0960372622892983E-2</v>
      </c>
      <c r="Q113" s="398">
        <v>1.1390152186521176E-2</v>
      </c>
      <c r="R113" s="398">
        <v>1.1487236795259368E-2</v>
      </c>
      <c r="S113" s="398">
        <v>1.1966102473179183E-2</v>
      </c>
      <c r="T113" s="398">
        <v>1.180064525183264E-2</v>
      </c>
      <c r="U113" s="398">
        <v>1.1317731743073505E-2</v>
      </c>
      <c r="V113" s="398">
        <v>1.0553257195508887E-2</v>
      </c>
      <c r="W113" s="398">
        <v>9.5473245025940751E-3</v>
      </c>
      <c r="X113" s="398">
        <v>9.1248455195225234E-3</v>
      </c>
      <c r="Y113" s="398">
        <v>8.5895888669997381E-3</v>
      </c>
      <c r="Z113" s="398">
        <v>7.9613112915647294E-3</v>
      </c>
      <c r="AA113" s="398">
        <v>7.2571408504185841E-3</v>
      </c>
      <c r="AB113" s="398">
        <v>6.491565750315338E-3</v>
      </c>
      <c r="AC113" s="398">
        <v>5.2739166619519646E-3</v>
      </c>
      <c r="AD113" s="398">
        <v>4.006420982206548E-3</v>
      </c>
      <c r="AE113" s="398">
        <v>2.6995846113471627E-3</v>
      </c>
      <c r="AF113" s="398">
        <v>1.3618573053288893E-3</v>
      </c>
      <c r="AG113" s="398">
        <v>0</v>
      </c>
      <c r="AH113" s="398">
        <v>0</v>
      </c>
      <c r="AI113" s="398">
        <v>0</v>
      </c>
      <c r="AJ113" s="398">
        <v>0</v>
      </c>
      <c r="AK113" s="398">
        <v>0</v>
      </c>
      <c r="AL113" s="398">
        <v>0</v>
      </c>
    </row>
    <row r="114" spans="1:38" x14ac:dyDescent="0.35">
      <c r="A114" s="83"/>
      <c r="B114" s="307"/>
      <c r="C114" s="307"/>
      <c r="D114" s="307"/>
      <c r="E114" s="307"/>
      <c r="F114" s="307"/>
      <c r="G114" s="307"/>
      <c r="H114" s="307"/>
      <c r="I114" s="307"/>
      <c r="J114" s="307"/>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row>
    <row r="115" spans="1:38" x14ac:dyDescent="0.35">
      <c r="A115" s="83">
        <v>11</v>
      </c>
      <c r="B115" s="408" t="s">
        <v>383</v>
      </c>
      <c r="C115" s="409"/>
      <c r="D115" s="410"/>
      <c r="E115" s="139"/>
      <c r="F115" s="139"/>
      <c r="G115" s="139"/>
      <c r="H115" s="139"/>
      <c r="I115" s="139"/>
      <c r="J115" s="139"/>
      <c r="K115" s="398">
        <v>8.4737214458127999E-3</v>
      </c>
      <c r="L115" s="398">
        <v>1.4694800185749243E-2</v>
      </c>
      <c r="M115" s="398">
        <v>9.7782792242111505E-2</v>
      </c>
      <c r="N115" s="398">
        <v>0.15843575762810552</v>
      </c>
      <c r="O115" s="398">
        <v>0.23789902705073168</v>
      </c>
      <c r="P115" s="398">
        <v>0.3328072592203779</v>
      </c>
      <c r="Q115" s="398">
        <v>0.43263427707008234</v>
      </c>
      <c r="R115" s="398">
        <v>0.53494159799562202</v>
      </c>
      <c r="S115" s="398">
        <v>0.66311464799992692</v>
      </c>
      <c r="T115" s="398">
        <v>0.78931124058081847</v>
      </c>
      <c r="U115" s="398">
        <v>0.99686376118084719</v>
      </c>
      <c r="V115" s="398">
        <v>1.1847326315253479</v>
      </c>
      <c r="W115" s="398">
        <v>1.3767666195350063</v>
      </c>
      <c r="X115" s="398">
        <v>1.5695455977077741</v>
      </c>
      <c r="Y115" s="398">
        <v>1.7714630071775503</v>
      </c>
      <c r="Z115" s="398">
        <v>1.9834133066669546</v>
      </c>
      <c r="AA115" s="398">
        <v>2.2064640130993971</v>
      </c>
      <c r="AB115" s="398">
        <v>2.4416994975253359</v>
      </c>
      <c r="AC115" s="398">
        <v>2.6901023395847852</v>
      </c>
      <c r="AD115" s="398">
        <v>2.9524714189249104</v>
      </c>
      <c r="AE115" s="398">
        <v>3.2293716321623842</v>
      </c>
      <c r="AF115" s="398">
        <v>3.5211087531323462</v>
      </c>
      <c r="AG115" s="398">
        <v>3.8277231789240687</v>
      </c>
      <c r="AH115" s="398">
        <v>4.1489972236881707</v>
      </c>
      <c r="AI115" s="398">
        <v>4.4844717140223889</v>
      </c>
      <c r="AJ115" s="398">
        <v>4.833468648089438</v>
      </c>
      <c r="AK115" s="398">
        <v>5.1951175104577487</v>
      </c>
      <c r="AL115" s="398">
        <v>5.5683834750795782</v>
      </c>
    </row>
    <row r="116" spans="1:38" x14ac:dyDescent="0.35">
      <c r="A116" s="83">
        <v>12</v>
      </c>
      <c r="B116" s="408" t="s">
        <v>384</v>
      </c>
      <c r="C116" s="409"/>
      <c r="D116" s="410"/>
      <c r="E116" s="139"/>
      <c r="F116" s="139"/>
      <c r="G116" s="139"/>
      <c r="H116" s="139"/>
      <c r="I116" s="139"/>
      <c r="J116" s="139"/>
      <c r="K116" s="398">
        <v>5.8455420313129301E-5</v>
      </c>
      <c r="L116" s="398">
        <v>6.1868085192124362E-5</v>
      </c>
      <c r="M116" s="398">
        <v>3.9467740860066238E-4</v>
      </c>
      <c r="N116" s="398">
        <v>6.1159754950462439E-4</v>
      </c>
      <c r="O116" s="398">
        <v>7.9218965281507348E-4</v>
      </c>
      <c r="P116" s="398">
        <v>9.298031078651633E-4</v>
      </c>
      <c r="Q116" s="398">
        <v>1.0745287826919921E-3</v>
      </c>
      <c r="R116" s="398">
        <v>1.1609042017038753E-3</v>
      </c>
      <c r="S116" s="398">
        <v>1.3175427994415786E-3</v>
      </c>
      <c r="T116" s="398">
        <v>1.4220469091358998E-3</v>
      </c>
      <c r="U116" s="398">
        <v>1.6092773324874895E-3</v>
      </c>
      <c r="V116" s="398">
        <v>1.6882806704332373E-3</v>
      </c>
      <c r="W116" s="398">
        <v>1.6985198908051804E-3</v>
      </c>
      <c r="X116" s="398">
        <v>1.7866562232446812E-3</v>
      </c>
      <c r="Y116" s="398">
        <v>1.8457292320106762E-3</v>
      </c>
      <c r="Z116" s="398">
        <v>1.8733178828181092E-3</v>
      </c>
      <c r="AA116" s="398">
        <v>1.8667388961001441E-3</v>
      </c>
      <c r="AB116" s="398">
        <v>1.8228348494317124E-3</v>
      </c>
      <c r="AC116" s="398">
        <v>1.6145883824246526E-3</v>
      </c>
      <c r="AD116" s="398">
        <v>1.335602860930721E-3</v>
      </c>
      <c r="AE116" s="398">
        <v>9.7869031834441913E-4</v>
      </c>
      <c r="AF116" s="398">
        <v>5.3615854351033582E-4</v>
      </c>
      <c r="AG116" s="398">
        <v>0</v>
      </c>
      <c r="AH116" s="398">
        <v>0</v>
      </c>
      <c r="AI116" s="398">
        <v>0</v>
      </c>
      <c r="AJ116" s="398">
        <v>0</v>
      </c>
      <c r="AK116" s="398">
        <v>0</v>
      </c>
      <c r="AL116" s="398">
        <v>0</v>
      </c>
    </row>
    <row r="117" spans="1:38" x14ac:dyDescent="0.35">
      <c r="A117" s="83"/>
    </row>
    <row r="118" spans="1:38" x14ac:dyDescent="0.35">
      <c r="A118" s="83"/>
    </row>
    <row r="119" spans="1:38" x14ac:dyDescent="0.35">
      <c r="A119" s="83"/>
    </row>
    <row r="120" spans="1:38" x14ac:dyDescent="0.35">
      <c r="A120" s="83"/>
    </row>
    <row r="121" spans="1:38" x14ac:dyDescent="0.35">
      <c r="A121" s="83"/>
    </row>
    <row r="122" spans="1:38" x14ac:dyDescent="0.35">
      <c r="A122" s="83"/>
    </row>
    <row r="123" spans="1:38" x14ac:dyDescent="0.35">
      <c r="A123" s="83"/>
    </row>
    <row r="124" spans="1:38" x14ac:dyDescent="0.35">
      <c r="A124" s="83"/>
    </row>
    <row r="125" spans="1:38" x14ac:dyDescent="0.35">
      <c r="A125" s="83"/>
    </row>
    <row r="126" spans="1:38" x14ac:dyDescent="0.35">
      <c r="A126" s="83"/>
    </row>
    <row r="127" spans="1:38" x14ac:dyDescent="0.35">
      <c r="A127" s="83"/>
    </row>
    <row r="128" spans="1:38" x14ac:dyDescent="0.35">
      <c r="A128" s="83"/>
    </row>
    <row r="129" spans="1:1" x14ac:dyDescent="0.35">
      <c r="A129" s="83"/>
    </row>
    <row r="130" spans="1:1" x14ac:dyDescent="0.35">
      <c r="A130" s="83"/>
    </row>
    <row r="131" spans="1:1" x14ac:dyDescent="0.35">
      <c r="A131" s="83"/>
    </row>
    <row r="132" spans="1:1" x14ac:dyDescent="0.35">
      <c r="A132" s="83"/>
    </row>
    <row r="133" spans="1:1" x14ac:dyDescent="0.35">
      <c r="A133" s="83"/>
    </row>
    <row r="134" spans="1:1" x14ac:dyDescent="0.35">
      <c r="A134" s="83"/>
    </row>
    <row r="135" spans="1:1" x14ac:dyDescent="0.35">
      <c r="A135" s="83"/>
    </row>
    <row r="136" spans="1:1" x14ac:dyDescent="0.35">
      <c r="A136" s="83"/>
    </row>
    <row r="137" spans="1:1" x14ac:dyDescent="0.35">
      <c r="A137" s="83"/>
    </row>
    <row r="138" spans="1:1" x14ac:dyDescent="0.35">
      <c r="A138" s="83"/>
    </row>
    <row r="139" spans="1:1" x14ac:dyDescent="0.35">
      <c r="A139" s="83"/>
    </row>
    <row r="140" spans="1:1" x14ac:dyDescent="0.35">
      <c r="A140" s="83"/>
    </row>
    <row r="141" spans="1:1" x14ac:dyDescent="0.35">
      <c r="A141" s="83"/>
    </row>
    <row r="142" spans="1:1" x14ac:dyDescent="0.35">
      <c r="A142" s="83"/>
    </row>
    <row r="143" spans="1:1" x14ac:dyDescent="0.35">
      <c r="A143" s="83"/>
    </row>
    <row r="144" spans="1:1" x14ac:dyDescent="0.35">
      <c r="A144" s="83"/>
    </row>
    <row r="145" spans="1:1" x14ac:dyDescent="0.35">
      <c r="A145" s="83"/>
    </row>
    <row r="146" spans="1:1" x14ac:dyDescent="0.35">
      <c r="A146" s="83"/>
    </row>
    <row r="147" spans="1:1" x14ac:dyDescent="0.35">
      <c r="A147" s="83"/>
    </row>
    <row r="148" spans="1:1" x14ac:dyDescent="0.35">
      <c r="A148" s="83"/>
    </row>
    <row r="149" spans="1:1" x14ac:dyDescent="0.35">
      <c r="A149" s="83"/>
    </row>
    <row r="150" spans="1:1" x14ac:dyDescent="0.35">
      <c r="A150" s="83"/>
    </row>
    <row r="151" spans="1:1" x14ac:dyDescent="0.35">
      <c r="A151" s="83"/>
    </row>
    <row r="152" spans="1:1" x14ac:dyDescent="0.35">
      <c r="A152" s="83"/>
    </row>
    <row r="153" spans="1:1" x14ac:dyDescent="0.35">
      <c r="A153" s="83"/>
    </row>
    <row r="154" spans="1:1" x14ac:dyDescent="0.35">
      <c r="A154" s="83"/>
    </row>
  </sheetData>
  <dataConsolidate/>
  <mergeCells count="2">
    <mergeCell ref="B115:D115"/>
    <mergeCell ref="B116:D116"/>
  </mergeCells>
  <printOptions horizontalCentered="1"/>
  <pageMargins left="0.25" right="0.25" top="0.75" bottom="0.75" header="0.3" footer="0.3"/>
  <pageSetup scale="19" pageOrder="overThenDown"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12E70-4EDE-4C77-B3C1-856AC62C70AD}">
  <sheetPr>
    <tabColor theme="9" tint="-0.499984740745262"/>
    <pageSetUpPr fitToPage="1"/>
  </sheetPr>
  <dimension ref="A1:U36"/>
  <sheetViews>
    <sheetView showGridLines="0" view="pageBreakPreview" topLeftCell="A15" zoomScaleNormal="55" zoomScaleSheetLayoutView="100" workbookViewId="0">
      <selection activeCell="D39" sqref="D39"/>
    </sheetView>
  </sheetViews>
  <sheetFormatPr defaultColWidth="10.26953125" defaultRowHeight="15.5" x14ac:dyDescent="0.35"/>
  <cols>
    <col min="1" max="1" width="10.26953125" style="160"/>
    <col min="2" max="2" width="92" style="28" customWidth="1"/>
    <col min="3" max="3" width="21.81640625" style="28" customWidth="1"/>
    <col min="4" max="5" width="11.1796875" style="28" customWidth="1"/>
    <col min="6" max="10" width="11.1796875" style="29" customWidth="1"/>
    <col min="11" max="12" width="12.453125" style="29" bestFit="1" customWidth="1"/>
    <col min="13" max="13" width="11.1796875" style="29" customWidth="1"/>
    <col min="14" max="16" width="12.453125" style="29" bestFit="1" customWidth="1"/>
    <col min="17" max="17" width="10.54296875" style="29" customWidth="1"/>
    <col min="18" max="20" width="10.54296875" style="27" customWidth="1"/>
    <col min="21" max="21" width="12.54296875" style="27" customWidth="1"/>
    <col min="22" max="133" width="8.1796875" style="27" customWidth="1"/>
    <col min="134" max="16384" width="10.26953125" style="27"/>
  </cols>
  <sheetData>
    <row r="1" spans="1:20" x14ac:dyDescent="0.35">
      <c r="B1" s="8" t="s">
        <v>7</v>
      </c>
      <c r="P1" s="27"/>
      <c r="Q1" s="27"/>
    </row>
    <row r="2" spans="1:20" x14ac:dyDescent="0.35">
      <c r="B2" s="8" t="s">
        <v>8</v>
      </c>
      <c r="P2" s="27"/>
      <c r="Q2" s="27"/>
    </row>
    <row r="3" spans="1:20" s="30" customFormat="1" x14ac:dyDescent="0.35">
      <c r="A3" s="160"/>
      <c r="B3" s="12" t="s">
        <v>9</v>
      </c>
      <c r="C3" s="32"/>
      <c r="D3" s="32"/>
      <c r="E3" s="32"/>
    </row>
    <row r="4" spans="1:20" s="30" customFormat="1" x14ac:dyDescent="0.35">
      <c r="A4" s="160"/>
      <c r="B4" s="33" t="s">
        <v>385</v>
      </c>
      <c r="C4" s="34"/>
      <c r="D4" s="34"/>
      <c r="E4" s="34"/>
    </row>
    <row r="5" spans="1:20" s="30" customFormat="1" x14ac:dyDescent="0.35">
      <c r="A5" s="160"/>
      <c r="B5" s="14" t="s">
        <v>386</v>
      </c>
      <c r="C5" s="34"/>
      <c r="D5" s="34"/>
      <c r="E5" s="34"/>
    </row>
    <row r="6" spans="1:20" s="30" customFormat="1" x14ac:dyDescent="0.35">
      <c r="A6" s="160"/>
      <c r="B6" s="34"/>
      <c r="C6" s="404"/>
      <c r="D6" s="34"/>
      <c r="E6" s="34"/>
    </row>
    <row r="7" spans="1:20" s="30" customFormat="1" ht="15.75" customHeight="1" x14ac:dyDescent="0.35">
      <c r="A7" s="160"/>
      <c r="B7" s="35" t="s">
        <v>416</v>
      </c>
      <c r="C7" s="404"/>
      <c r="D7" s="28"/>
      <c r="E7" s="28"/>
      <c r="F7" s="37"/>
      <c r="I7" s="38"/>
      <c r="J7" s="38"/>
      <c r="K7" s="38"/>
      <c r="L7" s="38"/>
      <c r="M7" s="38"/>
      <c r="N7" s="38"/>
      <c r="O7" s="38"/>
      <c r="P7" s="38"/>
      <c r="Q7" s="38"/>
    </row>
    <row r="8" spans="1:20" s="30" customFormat="1" x14ac:dyDescent="0.35">
      <c r="A8" s="160"/>
      <c r="B8" s="8"/>
      <c r="C8" s="36" t="s">
        <v>387</v>
      </c>
      <c r="D8" s="12" t="s">
        <v>209</v>
      </c>
      <c r="E8" s="8"/>
      <c r="F8" s="39"/>
      <c r="G8" s="39"/>
      <c r="H8" s="39"/>
      <c r="I8" s="39"/>
      <c r="J8" s="45"/>
      <c r="K8" s="44"/>
      <c r="L8" s="44"/>
      <c r="M8" s="44"/>
      <c r="N8" s="44"/>
      <c r="O8" s="44"/>
      <c r="P8" s="44"/>
      <c r="Q8" s="44"/>
      <c r="R8" s="45"/>
      <c r="S8" s="45"/>
      <c r="T8" s="45"/>
    </row>
    <row r="9" spans="1:20" s="30" customFormat="1" x14ac:dyDescent="0.35">
      <c r="A9" s="160"/>
      <c r="B9" s="28"/>
      <c r="C9" s="36" t="s">
        <v>388</v>
      </c>
      <c r="D9" s="420" t="s">
        <v>389</v>
      </c>
      <c r="E9" s="420"/>
      <c r="F9" s="421"/>
      <c r="G9" s="421"/>
      <c r="H9" s="31"/>
      <c r="I9" s="422" t="s">
        <v>390</v>
      </c>
      <c r="J9" s="422"/>
      <c r="K9" s="422"/>
      <c r="L9" s="422"/>
      <c r="M9" s="308"/>
      <c r="N9" s="423" t="s">
        <v>391</v>
      </c>
      <c r="O9" s="424"/>
      <c r="P9" s="424"/>
      <c r="Q9" s="44"/>
      <c r="R9" s="422" t="s">
        <v>392</v>
      </c>
      <c r="S9" s="425"/>
      <c r="T9" s="425"/>
    </row>
    <row r="10" spans="1:20" s="50" customFormat="1" ht="18.5" x14ac:dyDescent="0.45">
      <c r="A10" s="161"/>
      <c r="B10" s="51" t="s">
        <v>393</v>
      </c>
      <c r="C10" s="52"/>
      <c r="D10" s="53" t="s">
        <v>200</v>
      </c>
      <c r="E10" s="53" t="s">
        <v>201</v>
      </c>
      <c r="F10" s="53">
        <v>2019</v>
      </c>
      <c r="G10" s="309" t="s">
        <v>41</v>
      </c>
      <c r="H10" s="310"/>
      <c r="I10" s="82" t="s">
        <v>42</v>
      </c>
      <c r="J10" s="53" t="s">
        <v>43</v>
      </c>
      <c r="K10" s="53" t="s">
        <v>44</v>
      </c>
      <c r="L10" s="309" t="s">
        <v>45</v>
      </c>
      <c r="M10" s="310"/>
      <c r="N10" s="82" t="s">
        <v>46</v>
      </c>
      <c r="O10" s="53" t="s">
        <v>47</v>
      </c>
      <c r="P10" s="309" t="s">
        <v>48</v>
      </c>
      <c r="Q10" s="310"/>
      <c r="R10" s="82" t="s">
        <v>49</v>
      </c>
      <c r="S10" s="53" t="s">
        <v>50</v>
      </c>
      <c r="T10" s="53" t="s">
        <v>51</v>
      </c>
    </row>
    <row r="11" spans="1:20" ht="15" customHeight="1" x14ac:dyDescent="0.35">
      <c r="A11" s="31">
        <v>1</v>
      </c>
      <c r="B11" s="8" t="s">
        <v>394</v>
      </c>
      <c r="C11" s="36"/>
      <c r="D11" s="311">
        <f>'EBT - Scenario 5'!E26</f>
        <v>0</v>
      </c>
      <c r="E11" s="311">
        <f>'EBT - Scenario 5'!F26</f>
        <v>0</v>
      </c>
      <c r="F11" s="311">
        <f>'EBT - Scenario 5'!G26</f>
        <v>0</v>
      </c>
      <c r="G11" s="311">
        <f>'EBT - Scenario 5'!H26</f>
        <v>0</v>
      </c>
      <c r="H11" s="312"/>
      <c r="I11" s="311">
        <f>'EBT - Scenario 5'!I26</f>
        <v>0</v>
      </c>
      <c r="J11" s="311">
        <f>'EBT - Scenario 5'!J26</f>
        <v>0</v>
      </c>
      <c r="K11" s="311">
        <f>'EBT - Scenario 5'!K26</f>
        <v>1029196.8006774902</v>
      </c>
      <c r="L11" s="311">
        <f>'EBT - Scenario 5'!L26</f>
        <v>1034932.6626116321</v>
      </c>
      <c r="M11" s="312"/>
      <c r="N11" s="313">
        <f>'EBT - Scenario 5'!M26</f>
        <v>1126064.3299694436</v>
      </c>
      <c r="O11" s="313">
        <f>'EBT - Scenario 5'!N26</f>
        <v>1138462.679162225</v>
      </c>
      <c r="P11" s="313">
        <f>'EBT - Scenario 5'!O26</f>
        <v>1153458.0790516052</v>
      </c>
      <c r="Q11" s="314"/>
      <c r="R11" s="313">
        <f>'EBT - Scenario 5'!P26</f>
        <v>1172008.6171048917</v>
      </c>
      <c r="S11" s="313">
        <f>'EBT - Scenario 5'!Q26</f>
        <v>1192179.0823158487</v>
      </c>
      <c r="T11" s="313">
        <f>'EBT - Scenario 5'!R26</f>
        <v>1214954.0790703094</v>
      </c>
    </row>
    <row r="12" spans="1:20" ht="15" customHeight="1" x14ac:dyDescent="0.35">
      <c r="A12" s="31">
        <v>2</v>
      </c>
      <c r="B12" s="8" t="s">
        <v>395</v>
      </c>
      <c r="C12" s="8"/>
      <c r="D12" s="102">
        <v>0</v>
      </c>
      <c r="E12" s="102">
        <v>0</v>
      </c>
      <c r="F12" s="88">
        <v>0</v>
      </c>
      <c r="G12" s="315">
        <v>0</v>
      </c>
      <c r="H12" s="312"/>
      <c r="I12" s="58">
        <v>0</v>
      </c>
      <c r="J12" s="88">
        <v>0</v>
      </c>
      <c r="K12" s="88">
        <v>0</v>
      </c>
      <c r="L12" s="315">
        <v>0</v>
      </c>
      <c r="M12" s="312"/>
      <c r="N12" s="58">
        <v>0</v>
      </c>
      <c r="O12" s="88">
        <v>0</v>
      </c>
      <c r="P12" s="315">
        <v>0</v>
      </c>
      <c r="Q12" s="314"/>
      <c r="R12" s="316">
        <v>0</v>
      </c>
      <c r="S12" s="88">
        <v>0</v>
      </c>
      <c r="T12" s="88">
        <v>0</v>
      </c>
    </row>
    <row r="13" spans="1:20" x14ac:dyDescent="0.35">
      <c r="A13" s="31">
        <v>3</v>
      </c>
      <c r="B13" s="8" t="s">
        <v>396</v>
      </c>
      <c r="C13" s="8"/>
      <c r="D13" s="317">
        <v>0.27</v>
      </c>
      <c r="E13" s="317">
        <v>0.28999999999999998</v>
      </c>
      <c r="F13" s="318">
        <v>0.31</v>
      </c>
      <c r="G13" s="319">
        <v>0.33</v>
      </c>
      <c r="H13" s="320"/>
      <c r="I13" s="321">
        <v>0.35749999999999998</v>
      </c>
      <c r="J13" s="318">
        <v>0.38500000000000001</v>
      </c>
      <c r="K13" s="318">
        <v>0.41249999999999998</v>
      </c>
      <c r="L13" s="319">
        <v>0.44</v>
      </c>
      <c r="M13" s="320"/>
      <c r="N13" s="321">
        <v>0.46</v>
      </c>
      <c r="O13" s="318">
        <v>0.5</v>
      </c>
      <c r="P13" s="319">
        <v>0.52</v>
      </c>
      <c r="Q13" s="320"/>
      <c r="R13" s="321">
        <v>0.54669999999999996</v>
      </c>
      <c r="S13" s="318">
        <v>0.57330000000000003</v>
      </c>
      <c r="T13" s="318">
        <v>0.6</v>
      </c>
    </row>
    <row r="14" spans="1:20" x14ac:dyDescent="0.35">
      <c r="A14" s="31">
        <v>4</v>
      </c>
      <c r="B14" s="8" t="s">
        <v>397</v>
      </c>
      <c r="C14" s="8"/>
      <c r="D14" s="426">
        <f>((D11-D12)*D13)+((E11-E12)*E13)+((F11-F12)*F13)+((G11-G12)*G13)</f>
        <v>0</v>
      </c>
      <c r="E14" s="427"/>
      <c r="F14" s="427"/>
      <c r="G14" s="427"/>
      <c r="H14" s="322"/>
      <c r="I14" s="416">
        <f>((I11-I12)*I13)+((J11-J12)*J13)+((K11-K12)*K13)+((L11-L12)*L13)</f>
        <v>879914.05182858277</v>
      </c>
      <c r="J14" s="417"/>
      <c r="K14" s="417"/>
      <c r="L14" s="418"/>
      <c r="M14" s="322"/>
      <c r="N14" s="428">
        <f>(((N11-N12)*N13)+((O11-O12)*O13)+((P11-P12)*P13))</f>
        <v>1687019.1324738911</v>
      </c>
      <c r="O14" s="429"/>
      <c r="P14" s="429"/>
      <c r="Q14" s="322"/>
      <c r="R14" s="429">
        <f>(((R11-R12)*R13)+((S11-S12)*S13)+((T11-T12)*T13))</f>
        <v>2053185.8263051058</v>
      </c>
      <c r="S14" s="429"/>
      <c r="T14" s="430"/>
    </row>
    <row r="15" spans="1:20" x14ac:dyDescent="0.35">
      <c r="A15" s="31"/>
      <c r="B15" s="8"/>
      <c r="C15" s="8"/>
      <c r="D15" s="323"/>
      <c r="E15" s="324"/>
      <c r="F15" s="74"/>
      <c r="G15" s="74"/>
      <c r="H15" s="325"/>
      <c r="I15" s="74"/>
      <c r="J15" s="74"/>
      <c r="K15" s="74"/>
      <c r="L15" s="74"/>
      <c r="M15" s="325"/>
      <c r="N15" s="74"/>
      <c r="O15" s="74"/>
      <c r="P15" s="74"/>
      <c r="Q15" s="325"/>
      <c r="R15" s="74"/>
      <c r="S15" s="74"/>
      <c r="T15" s="326"/>
    </row>
    <row r="16" spans="1:20" ht="16" thickBot="1" x14ac:dyDescent="0.4">
      <c r="A16" s="31"/>
      <c r="B16" s="327" t="s">
        <v>398</v>
      </c>
      <c r="C16" s="8"/>
      <c r="D16" s="328"/>
      <c r="E16" s="329"/>
      <c r="F16" s="325"/>
      <c r="G16" s="325"/>
      <c r="H16" s="330"/>
      <c r="I16" s="325"/>
      <c r="J16" s="325"/>
      <c r="K16" s="325"/>
      <c r="L16" s="325"/>
      <c r="M16" s="325"/>
      <c r="N16" s="325"/>
      <c r="O16" s="325"/>
      <c r="P16" s="325"/>
      <c r="Q16" s="325"/>
      <c r="R16" s="325"/>
      <c r="S16" s="325"/>
      <c r="T16" s="331"/>
    </row>
    <row r="17" spans="1:21" ht="32.25" customHeight="1" thickBot="1" x14ac:dyDescent="0.4">
      <c r="A17" s="31">
        <v>5</v>
      </c>
      <c r="B17" s="8" t="s">
        <v>399</v>
      </c>
      <c r="C17" s="332">
        <v>0</v>
      </c>
      <c r="D17" s="333"/>
      <c r="E17" s="333"/>
      <c r="F17" s="330"/>
      <c r="G17" s="334"/>
      <c r="H17" s="335">
        <f>C17+SUM(D22:G22)</f>
        <v>0</v>
      </c>
      <c r="I17" s="336"/>
      <c r="J17" s="330"/>
      <c r="K17" s="330"/>
      <c r="L17" s="330"/>
      <c r="M17" s="335">
        <f>H17+SUM(I22:L22)</f>
        <v>0</v>
      </c>
      <c r="N17" s="330"/>
      <c r="O17" s="330"/>
      <c r="P17" s="330"/>
      <c r="Q17" s="335">
        <f>M17+SUM(N22:P22)</f>
        <v>0</v>
      </c>
      <c r="R17" s="330"/>
      <c r="S17" s="330"/>
      <c r="T17" s="334"/>
      <c r="U17" s="335">
        <f>Q17+SUM(R22:T22)</f>
        <v>0</v>
      </c>
    </row>
    <row r="18" spans="1:21" x14ac:dyDescent="0.35">
      <c r="A18" s="31">
        <v>6</v>
      </c>
      <c r="B18" s="8" t="s">
        <v>400</v>
      </c>
      <c r="C18" s="8"/>
      <c r="D18" s="337">
        <f>'EBT - Scenario 5'!E75+'EBT - Scenario 5'!E118+'EBT - Scenario 5'!E122</f>
        <v>0</v>
      </c>
      <c r="E18" s="337">
        <f>'EBT - Scenario 5'!F75+'EBT - Scenario 5'!F118+'EBT - Scenario 5'!F122</f>
        <v>0</v>
      </c>
      <c r="F18" s="337">
        <f>'EBT - Scenario 5'!G75+'EBT - Scenario 5'!G118+'EBT - Scenario 5'!G122</f>
        <v>0</v>
      </c>
      <c r="G18" s="337">
        <f>'EBT - Scenario 5'!H75+'EBT - Scenario 5'!H118+'EBT - Scenario 5'!H122</f>
        <v>0</v>
      </c>
      <c r="H18" s="338"/>
      <c r="I18" s="339">
        <f>'EBT - Scenario 5'!I75+'EBT - Scenario 5'!I118+'EBT - Scenario 5'!I122</f>
        <v>0</v>
      </c>
      <c r="J18" s="339">
        <f>'EBT - Scenario 5'!J75+'EBT - Scenario 5'!J118+'EBT - Scenario 5'!J122</f>
        <v>0</v>
      </c>
      <c r="K18" s="339">
        <f>'EBT - Scenario 5'!K75+'EBT - Scenario 5'!K118+'EBT - Scenario 5'!K122</f>
        <v>180145.75686305761</v>
      </c>
      <c r="L18" s="339">
        <f>'EBT - Scenario 5'!L75+'EBT - Scenario 5'!L118+'EBT - Scenario 5'!L122</f>
        <v>172796.21607810259</v>
      </c>
      <c r="M18" s="322"/>
      <c r="N18" s="311">
        <f>'EBT - Scenario 5'!M75+'EBT - Scenario 5'!M118+'EBT - Scenario 5'!M122</f>
        <v>2058347.0817506313</v>
      </c>
      <c r="O18" s="311">
        <f>'EBT - Scenario 5'!N75+'EBT - Scenario 5'!N118+'EBT - Scenario 5'!N122</f>
        <v>2059523.5961079597</v>
      </c>
      <c r="P18" s="311">
        <f>'EBT - Scenario 5'!O75+'EBT - Scenario 5'!O118+'EBT - Scenario 5'!O122</f>
        <v>2435107.0567294955</v>
      </c>
      <c r="Q18" s="322"/>
      <c r="R18" s="311">
        <f>'EBT - Scenario 5'!P75+'EBT - Scenario 5'!P118+'EBT - Scenario 5'!P122</f>
        <v>2365688.6564083397</v>
      </c>
      <c r="S18" s="311">
        <f>'EBT - Scenario 5'!Q75+'EBT - Scenario 5'!Q118+'EBT - Scenario 5'!Q122</f>
        <v>2413683.4503784776</v>
      </c>
      <c r="T18" s="311">
        <f>'EBT - Scenario 5'!R75+'EBT - Scenario 5'!R118+'EBT - Scenario 5'!R122</f>
        <v>2366182.6677322388</v>
      </c>
    </row>
    <row r="19" spans="1:21" x14ac:dyDescent="0.35">
      <c r="A19" s="31" t="s">
        <v>401</v>
      </c>
      <c r="B19" s="8" t="s">
        <v>402</v>
      </c>
      <c r="C19" s="8"/>
      <c r="D19" s="340"/>
      <c r="E19" s="340"/>
      <c r="F19" s="340"/>
      <c r="G19" s="340"/>
      <c r="H19" s="322"/>
      <c r="I19" s="340"/>
      <c r="J19" s="340"/>
      <c r="K19" s="340">
        <f>K18</f>
        <v>180145.75686305761</v>
      </c>
      <c r="L19" s="340">
        <f>L18</f>
        <v>172796.21607810259</v>
      </c>
      <c r="M19" s="322"/>
      <c r="N19" s="340">
        <f>N18</f>
        <v>2058347.0817506313</v>
      </c>
      <c r="O19" s="340">
        <f t="shared" ref="O19:P19" si="0">O18</f>
        <v>2059523.5961079597</v>
      </c>
      <c r="P19" s="340">
        <f t="shared" si="0"/>
        <v>2435107.0567294955</v>
      </c>
      <c r="Q19" s="322"/>
      <c r="R19" s="340">
        <f>R18</f>
        <v>2365688.6564083397</v>
      </c>
      <c r="S19" s="340">
        <f t="shared" ref="S19:T19" si="1">S18</f>
        <v>2413683.4503784776</v>
      </c>
      <c r="T19" s="340">
        <f t="shared" si="1"/>
        <v>2366182.6677322388</v>
      </c>
    </row>
    <row r="20" spans="1:21" x14ac:dyDescent="0.35">
      <c r="A20" s="31">
        <v>7</v>
      </c>
      <c r="B20" s="8" t="s">
        <v>403</v>
      </c>
      <c r="C20" s="8"/>
      <c r="D20" s="340"/>
      <c r="E20" s="340"/>
      <c r="F20" s="340"/>
      <c r="G20" s="340"/>
      <c r="H20" s="322"/>
      <c r="I20" s="340"/>
      <c r="J20" s="340"/>
      <c r="K20" s="340">
        <v>80000</v>
      </c>
      <c r="L20" s="340">
        <v>260000</v>
      </c>
      <c r="M20" s="322"/>
      <c r="N20" s="340">
        <v>70000</v>
      </c>
      <c r="O20" s="340">
        <v>70000</v>
      </c>
      <c r="P20" s="340">
        <v>70000</v>
      </c>
      <c r="Q20" s="322"/>
      <c r="R20" s="340">
        <v>70000</v>
      </c>
      <c r="S20" s="340">
        <v>70000</v>
      </c>
      <c r="T20" s="340">
        <v>70000</v>
      </c>
    </row>
    <row r="21" spans="1:21" x14ac:dyDescent="0.35">
      <c r="A21" s="31" t="s">
        <v>404</v>
      </c>
      <c r="B21" s="8" t="s">
        <v>405</v>
      </c>
      <c r="C21" s="8"/>
      <c r="D21" s="340"/>
      <c r="E21" s="340"/>
      <c r="F21" s="340"/>
      <c r="G21" s="340"/>
      <c r="H21" s="322"/>
      <c r="I21" s="340"/>
      <c r="J21" s="340"/>
      <c r="K21" s="340">
        <f>K20</f>
        <v>80000</v>
      </c>
      <c r="L21" s="340">
        <f>L20</f>
        <v>260000</v>
      </c>
      <c r="M21" s="322"/>
      <c r="N21" s="340">
        <f>N20</f>
        <v>70000</v>
      </c>
      <c r="O21" s="340">
        <f t="shared" ref="O21:T21" si="2">O20</f>
        <v>70000</v>
      </c>
      <c r="P21" s="340">
        <f t="shared" si="2"/>
        <v>70000</v>
      </c>
      <c r="Q21" s="322"/>
      <c r="R21" s="340">
        <f t="shared" si="2"/>
        <v>70000</v>
      </c>
      <c r="S21" s="340">
        <f t="shared" si="2"/>
        <v>70000</v>
      </c>
      <c r="T21" s="340">
        <f t="shared" si="2"/>
        <v>70000</v>
      </c>
    </row>
    <row r="22" spans="1:21" x14ac:dyDescent="0.35">
      <c r="A22" s="31">
        <v>8</v>
      </c>
      <c r="B22" s="8" t="s">
        <v>406</v>
      </c>
      <c r="C22" s="8"/>
      <c r="D22" s="339">
        <f>D20-D21+D18-D19</f>
        <v>0</v>
      </c>
      <c r="E22" s="339">
        <f t="shared" ref="E22:T22" si="3">E20-E21+E18-E19</f>
        <v>0</v>
      </c>
      <c r="F22" s="339">
        <f t="shared" si="3"/>
        <v>0</v>
      </c>
      <c r="G22" s="339">
        <f t="shared" si="3"/>
        <v>0</v>
      </c>
      <c r="H22" s="322"/>
      <c r="I22" s="339">
        <f t="shared" si="3"/>
        <v>0</v>
      </c>
      <c r="J22" s="339">
        <f t="shared" si="3"/>
        <v>0</v>
      </c>
      <c r="K22" s="339">
        <f t="shared" si="3"/>
        <v>0</v>
      </c>
      <c r="L22" s="339">
        <f t="shared" si="3"/>
        <v>0</v>
      </c>
      <c r="M22" s="322"/>
      <c r="N22" s="339">
        <f t="shared" si="3"/>
        <v>0</v>
      </c>
      <c r="O22" s="339">
        <f t="shared" si="3"/>
        <v>0</v>
      </c>
      <c r="P22" s="339">
        <f t="shared" si="3"/>
        <v>0</v>
      </c>
      <c r="Q22" s="322"/>
      <c r="R22" s="339">
        <f t="shared" si="3"/>
        <v>0</v>
      </c>
      <c r="S22" s="339">
        <f t="shared" si="3"/>
        <v>0</v>
      </c>
      <c r="T22" s="339">
        <f t="shared" si="3"/>
        <v>0</v>
      </c>
    </row>
    <row r="23" spans="1:21" x14ac:dyDescent="0.35">
      <c r="A23" s="31"/>
      <c r="B23" s="8"/>
      <c r="C23" s="8"/>
      <c r="D23" s="323"/>
      <c r="E23" s="324"/>
      <c r="F23" s="74"/>
      <c r="G23" s="74"/>
      <c r="H23" s="325"/>
      <c r="I23" s="74"/>
      <c r="J23" s="74"/>
      <c r="K23" s="74"/>
      <c r="L23" s="74"/>
      <c r="M23" s="325"/>
      <c r="N23" s="74"/>
      <c r="O23" s="74"/>
      <c r="P23" s="74"/>
      <c r="Q23" s="325"/>
      <c r="R23" s="74"/>
      <c r="S23" s="74"/>
      <c r="T23" s="326"/>
    </row>
    <row r="24" spans="1:21" ht="16" thickBot="1" x14ac:dyDescent="0.4">
      <c r="A24" s="31"/>
      <c r="B24" s="327" t="s">
        <v>407</v>
      </c>
      <c r="C24" s="8"/>
      <c r="D24" s="328"/>
      <c r="E24" s="329"/>
      <c r="F24" s="325"/>
      <c r="G24" s="325"/>
      <c r="H24" s="330"/>
      <c r="I24" s="325"/>
      <c r="J24" s="325"/>
      <c r="K24" s="325"/>
      <c r="L24" s="325"/>
      <c r="M24" s="325"/>
      <c r="N24" s="325"/>
      <c r="O24" s="325"/>
      <c r="P24" s="325"/>
      <c r="Q24" s="325"/>
      <c r="R24" s="325"/>
      <c r="S24" s="325"/>
      <c r="T24" s="331"/>
    </row>
    <row r="25" spans="1:21" ht="16" thickBot="1" x14ac:dyDescent="0.4">
      <c r="A25" s="31">
        <v>9</v>
      </c>
      <c r="B25" s="8" t="s">
        <v>399</v>
      </c>
      <c r="C25" s="332">
        <v>0</v>
      </c>
      <c r="D25" s="333"/>
      <c r="E25" s="333"/>
      <c r="F25" s="330"/>
      <c r="G25" s="334"/>
      <c r="H25" s="335">
        <f>C25+SUM(D28:G28)</f>
        <v>0</v>
      </c>
      <c r="I25" s="336"/>
      <c r="J25" s="330"/>
      <c r="K25" s="330"/>
      <c r="L25" s="330"/>
      <c r="M25" s="335">
        <f>H25+SUM(I28:L28)</f>
        <v>0</v>
      </c>
      <c r="N25" s="330"/>
      <c r="O25" s="330"/>
      <c r="P25" s="330"/>
      <c r="Q25" s="335">
        <f>M25+SUM(N28:P28)</f>
        <v>0</v>
      </c>
      <c r="R25" s="330"/>
      <c r="S25" s="330"/>
      <c r="T25" s="334"/>
      <c r="U25" s="335">
        <f>Q25+SUM(R28:T28)</f>
        <v>0</v>
      </c>
    </row>
    <row r="26" spans="1:21" x14ac:dyDescent="0.35">
      <c r="A26" s="31">
        <v>10</v>
      </c>
      <c r="B26" s="8" t="s">
        <v>408</v>
      </c>
      <c r="C26" s="8"/>
      <c r="D26" s="341"/>
      <c r="E26" s="341"/>
      <c r="F26" s="342"/>
      <c r="G26" s="343"/>
      <c r="H26" s="338"/>
      <c r="I26" s="344"/>
      <c r="J26" s="342"/>
      <c r="K26" s="400">
        <v>30000</v>
      </c>
      <c r="L26" s="401">
        <v>35000</v>
      </c>
      <c r="M26" s="322"/>
      <c r="N26" s="132"/>
      <c r="O26" s="250"/>
      <c r="P26" s="345"/>
      <c r="Q26" s="322"/>
      <c r="R26" s="132"/>
      <c r="S26" s="250"/>
      <c r="T26" s="250"/>
    </row>
    <row r="27" spans="1:21" x14ac:dyDescent="0.35">
      <c r="A27" s="31">
        <v>11</v>
      </c>
      <c r="B27" s="8" t="s">
        <v>409</v>
      </c>
      <c r="C27" s="8"/>
      <c r="D27" s="341">
        <f>D26</f>
        <v>0</v>
      </c>
      <c r="E27" s="341">
        <f t="shared" ref="E27:L27" si="4">E26</f>
        <v>0</v>
      </c>
      <c r="F27" s="341">
        <f t="shared" si="4"/>
        <v>0</v>
      </c>
      <c r="G27" s="341">
        <f t="shared" si="4"/>
        <v>0</v>
      </c>
      <c r="H27" s="322"/>
      <c r="I27" s="341">
        <f t="shared" si="4"/>
        <v>0</v>
      </c>
      <c r="J27" s="341">
        <f t="shared" si="4"/>
        <v>0</v>
      </c>
      <c r="K27" s="402">
        <f t="shared" si="4"/>
        <v>30000</v>
      </c>
      <c r="L27" s="402">
        <f t="shared" si="4"/>
        <v>35000</v>
      </c>
      <c r="M27" s="322"/>
      <c r="N27" s="346">
        <f>N26</f>
        <v>0</v>
      </c>
      <c r="O27" s="346">
        <f t="shared" ref="O27:P27" si="5">O26</f>
        <v>0</v>
      </c>
      <c r="P27" s="346">
        <f t="shared" si="5"/>
        <v>0</v>
      </c>
      <c r="Q27" s="322"/>
      <c r="R27" s="341">
        <v>0</v>
      </c>
      <c r="S27" s="341">
        <v>0</v>
      </c>
      <c r="T27" s="341">
        <v>0</v>
      </c>
    </row>
    <row r="28" spans="1:21" x14ac:dyDescent="0.35">
      <c r="A28" s="31">
        <v>12</v>
      </c>
      <c r="B28" s="8" t="s">
        <v>410</v>
      </c>
      <c r="C28" s="8"/>
      <c r="D28" s="339">
        <f>D26-D27</f>
        <v>0</v>
      </c>
      <c r="E28" s="339">
        <f t="shared" ref="E28:L28" si="6">E26-E27</f>
        <v>0</v>
      </c>
      <c r="F28" s="339">
        <f t="shared" si="6"/>
        <v>0</v>
      </c>
      <c r="G28" s="339">
        <f t="shared" si="6"/>
        <v>0</v>
      </c>
      <c r="H28" s="325"/>
      <c r="I28" s="339">
        <f t="shared" si="6"/>
        <v>0</v>
      </c>
      <c r="J28" s="339">
        <f t="shared" si="6"/>
        <v>0</v>
      </c>
      <c r="K28" s="403">
        <f t="shared" si="6"/>
        <v>0</v>
      </c>
      <c r="L28" s="403">
        <f t="shared" si="6"/>
        <v>0</v>
      </c>
      <c r="M28" s="325"/>
      <c r="N28" s="339">
        <f>N26-N27</f>
        <v>0</v>
      </c>
      <c r="O28" s="339">
        <f>O26-O27</f>
        <v>0</v>
      </c>
      <c r="P28" s="339">
        <f t="shared" ref="P28" si="7">P26-P27</f>
        <v>0</v>
      </c>
      <c r="Q28" s="325"/>
      <c r="R28" s="339">
        <f t="shared" ref="R28:T28" si="8">R26-R27</f>
        <v>0</v>
      </c>
      <c r="S28" s="339">
        <f t="shared" si="8"/>
        <v>0</v>
      </c>
      <c r="T28" s="339">
        <f t="shared" si="8"/>
        <v>0</v>
      </c>
    </row>
    <row r="29" spans="1:21" x14ac:dyDescent="0.35">
      <c r="A29" s="31"/>
      <c r="B29" s="8"/>
      <c r="C29" s="8"/>
      <c r="D29" s="347"/>
      <c r="E29" s="348"/>
      <c r="F29" s="183"/>
      <c r="G29" s="183"/>
      <c r="H29" s="325"/>
      <c r="I29" s="183"/>
      <c r="J29" s="183"/>
      <c r="K29" s="183"/>
      <c r="L29" s="183"/>
      <c r="M29" s="325"/>
      <c r="N29" s="183"/>
      <c r="O29" s="183"/>
      <c r="P29" s="183"/>
      <c r="Q29" s="325"/>
      <c r="R29" s="183"/>
      <c r="S29" s="183"/>
      <c r="T29" s="349"/>
    </row>
    <row r="30" spans="1:21" x14ac:dyDescent="0.35">
      <c r="A30" s="31">
        <v>13</v>
      </c>
      <c r="B30" s="8" t="s">
        <v>411</v>
      </c>
      <c r="C30" s="8"/>
      <c r="D30" s="411">
        <f>SUM(D19:G19)+SUM(D21:G21)+SUM(D27:G27)</f>
        <v>0</v>
      </c>
      <c r="E30" s="412"/>
      <c r="F30" s="412"/>
      <c r="G30" s="412"/>
      <c r="H30" s="322"/>
      <c r="I30" s="411">
        <f>SUM(I19:L19)+SUM(I21:L21)+SUM(I27:L27)</f>
        <v>757941.9729411602</v>
      </c>
      <c r="J30" s="412"/>
      <c r="K30" s="412"/>
      <c r="L30" s="412"/>
      <c r="M30" s="322"/>
      <c r="N30" s="413">
        <f>SUM(N19:P19)+SUM(N21:P21)+SUM(N27:P27)</f>
        <v>6762977.7345880866</v>
      </c>
      <c r="O30" s="413"/>
      <c r="P30" s="413"/>
      <c r="Q30" s="322"/>
      <c r="R30" s="413">
        <f>SUM(R19:T19)+SUM(R21:T21)+SUM(R27:T27)</f>
        <v>7355554.7745190561</v>
      </c>
      <c r="S30" s="413"/>
      <c r="T30" s="413"/>
    </row>
    <row r="31" spans="1:21" x14ac:dyDescent="0.35">
      <c r="A31" s="31"/>
      <c r="B31" s="8"/>
      <c r="C31" s="8"/>
      <c r="D31" s="347"/>
      <c r="E31" s="348"/>
      <c r="F31" s="183"/>
      <c r="G31" s="183"/>
      <c r="H31" s="325"/>
      <c r="I31" s="183"/>
      <c r="J31" s="183"/>
      <c r="K31" s="183"/>
      <c r="L31" s="183"/>
      <c r="M31" s="325"/>
      <c r="N31" s="183"/>
      <c r="O31" s="183"/>
      <c r="P31" s="183"/>
      <c r="Q31" s="325"/>
      <c r="R31" s="183"/>
      <c r="S31" s="183"/>
      <c r="T31" s="349"/>
    </row>
    <row r="32" spans="1:21" x14ac:dyDescent="0.35">
      <c r="A32" s="31">
        <v>14</v>
      </c>
      <c r="B32" s="8" t="s">
        <v>412</v>
      </c>
      <c r="C32" s="8"/>
      <c r="D32" s="414">
        <f>D30-D14</f>
        <v>0</v>
      </c>
      <c r="E32" s="415"/>
      <c r="F32" s="415"/>
      <c r="G32" s="415"/>
      <c r="H32" s="322"/>
      <c r="I32" s="416">
        <f>I30-I14</f>
        <v>-121972.07888742257</v>
      </c>
      <c r="J32" s="417"/>
      <c r="K32" s="417"/>
      <c r="L32" s="418"/>
      <c r="M32" s="322"/>
      <c r="N32" s="419">
        <f>N30-N14</f>
        <v>5075958.602114195</v>
      </c>
      <c r="O32" s="419"/>
      <c r="P32" s="419"/>
      <c r="Q32" s="322"/>
      <c r="R32" s="416">
        <f>R30-R14</f>
        <v>5302368.9482139498</v>
      </c>
      <c r="S32" s="417"/>
      <c r="T32" s="418"/>
    </row>
    <row r="33" spans="1:20" x14ac:dyDescent="0.35">
      <c r="A33" s="181"/>
      <c r="B33" s="71"/>
      <c r="C33" s="182"/>
      <c r="D33" s="182"/>
      <c r="E33" s="182"/>
      <c r="F33" s="183"/>
      <c r="G33" s="183"/>
      <c r="H33" s="330"/>
      <c r="I33" s="183"/>
      <c r="J33" s="183"/>
      <c r="K33" s="183"/>
      <c r="L33" s="183"/>
      <c r="M33" s="330"/>
      <c r="N33" s="183"/>
      <c r="O33" s="183"/>
      <c r="P33" s="350"/>
      <c r="Q33" s="351"/>
      <c r="R33" s="350"/>
      <c r="S33" s="350"/>
      <c r="T33" s="352"/>
    </row>
    <row r="34" spans="1:20" s="28" customFormat="1" x14ac:dyDescent="0.35">
      <c r="A34" s="83"/>
      <c r="F34" s="29"/>
      <c r="G34" s="29"/>
      <c r="H34" s="29"/>
      <c r="I34" s="29"/>
      <c r="J34" s="29"/>
      <c r="K34" s="29"/>
      <c r="L34" s="29"/>
      <c r="M34" s="29"/>
      <c r="N34" s="29"/>
      <c r="O34" s="29"/>
      <c r="P34" s="29"/>
      <c r="Q34" s="29"/>
      <c r="R34" s="27"/>
      <c r="S34" s="27"/>
      <c r="T34" s="27"/>
    </row>
    <row r="35" spans="1:20" s="28" customFormat="1" x14ac:dyDescent="0.35">
      <c r="A35" s="83"/>
      <c r="F35" s="29"/>
      <c r="G35" s="29"/>
      <c r="H35" s="29"/>
      <c r="I35" s="29"/>
      <c r="J35" s="29"/>
      <c r="K35" s="29"/>
      <c r="L35" s="29"/>
      <c r="M35" s="29"/>
      <c r="N35" s="29"/>
      <c r="O35" s="29"/>
      <c r="P35" s="29"/>
      <c r="Q35" s="29"/>
      <c r="R35" s="27"/>
      <c r="S35" s="27"/>
      <c r="T35" s="27"/>
    </row>
    <row r="36" spans="1:20" s="28" customFormat="1" x14ac:dyDescent="0.35">
      <c r="A36" s="83"/>
      <c r="F36" s="29"/>
      <c r="G36" s="29"/>
      <c r="H36" s="29"/>
      <c r="I36" s="29"/>
      <c r="J36" s="29"/>
      <c r="K36" s="29"/>
      <c r="L36" s="29"/>
      <c r="M36" s="29"/>
      <c r="N36" s="29"/>
      <c r="O36" s="29"/>
      <c r="P36" s="29"/>
      <c r="Q36" s="29"/>
      <c r="R36" s="27"/>
      <c r="S36" s="27"/>
      <c r="T36" s="27"/>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0"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D3DA-7749-4182-85C9-8877D59D1B9D}">
  <sheetPr>
    <tabColor indexed="42"/>
    <pageSetUpPr fitToPage="1"/>
  </sheetPr>
  <dimension ref="A1:AL109"/>
  <sheetViews>
    <sheetView showGridLines="0" view="pageBreakPreview" topLeftCell="A95" zoomScaleNormal="100" zoomScaleSheetLayoutView="100" workbookViewId="0">
      <selection activeCell="C101" sqref="C101"/>
    </sheetView>
  </sheetViews>
  <sheetFormatPr defaultColWidth="10.26953125" defaultRowHeight="15.5" x14ac:dyDescent="0.35"/>
  <cols>
    <col min="1" max="1" width="10.26953125" style="27"/>
    <col min="2" max="2" width="74" style="28" customWidth="1"/>
    <col min="3" max="3" width="30" style="28" bestFit="1" customWidth="1"/>
    <col min="4" max="4" width="21.1796875" style="28" customWidth="1"/>
    <col min="5" max="6" width="11.1796875" style="28" customWidth="1"/>
    <col min="7" max="14" width="11.1796875" style="29" customWidth="1"/>
    <col min="15" max="15" width="10.54296875" style="29" customWidth="1"/>
    <col min="16" max="38" width="10.54296875" style="27" customWidth="1"/>
    <col min="39" max="128" width="8.1796875" style="27" customWidth="1"/>
    <col min="129" max="16384" width="10.26953125" style="27"/>
  </cols>
  <sheetData>
    <row r="1" spans="1:38" x14ac:dyDescent="0.35">
      <c r="B1" s="8" t="s">
        <v>7</v>
      </c>
      <c r="C1" s="8"/>
      <c r="O1" s="27"/>
    </row>
    <row r="2" spans="1:38" x14ac:dyDescent="0.35">
      <c r="B2" s="8" t="s">
        <v>8</v>
      </c>
      <c r="C2" s="8"/>
      <c r="O2" s="27"/>
    </row>
    <row r="3" spans="1:38" s="30" customFormat="1" x14ac:dyDescent="0.35">
      <c r="B3" s="12" t="s">
        <v>9</v>
      </c>
      <c r="C3" s="31"/>
      <c r="D3" s="32"/>
      <c r="E3" s="32"/>
      <c r="F3" s="32"/>
    </row>
    <row r="4" spans="1:38" s="30" customFormat="1" x14ac:dyDescent="0.35">
      <c r="B4" s="33" t="s">
        <v>34</v>
      </c>
      <c r="C4" s="31"/>
      <c r="D4" s="34"/>
      <c r="E4" s="34"/>
      <c r="F4" s="34"/>
    </row>
    <row r="5" spans="1:38" s="30" customFormat="1" x14ac:dyDescent="0.35">
      <c r="B5" s="14" t="s">
        <v>35</v>
      </c>
      <c r="C5" s="31"/>
      <c r="D5" s="34"/>
      <c r="E5" s="34"/>
      <c r="F5" s="34"/>
    </row>
    <row r="6" spans="1:38" s="30" customFormat="1" x14ac:dyDescent="0.35">
      <c r="B6" s="35"/>
      <c r="C6" s="404"/>
      <c r="D6" s="34"/>
      <c r="E6" s="34"/>
      <c r="F6" s="34"/>
    </row>
    <row r="7" spans="1:38" s="30" customFormat="1" ht="39" customHeight="1" x14ac:dyDescent="0.35">
      <c r="B7" s="36" t="s">
        <v>36</v>
      </c>
      <c r="C7" s="404"/>
      <c r="D7" s="28"/>
      <c r="E7" s="28"/>
      <c r="F7" s="28"/>
      <c r="G7" s="37"/>
      <c r="I7" s="38"/>
      <c r="J7" s="38"/>
      <c r="K7" s="38"/>
      <c r="L7" s="38"/>
      <c r="M7" s="38"/>
      <c r="N7" s="38"/>
      <c r="O7" s="38"/>
    </row>
    <row r="8" spans="1:38" s="30" customFormat="1" x14ac:dyDescent="0.35">
      <c r="C8" s="404"/>
      <c r="D8" s="8"/>
      <c r="E8" s="8"/>
      <c r="F8" s="8"/>
      <c r="G8" s="39"/>
      <c r="H8" s="40" t="s">
        <v>37</v>
      </c>
      <c r="I8" s="41"/>
      <c r="J8" s="42"/>
      <c r="K8" s="43"/>
      <c r="L8" s="43"/>
      <c r="M8" s="44"/>
      <c r="N8" s="44"/>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B9" s="28"/>
      <c r="C9" s="404"/>
      <c r="D9" s="8"/>
      <c r="E9" s="8"/>
      <c r="F9" s="46" t="s">
        <v>38</v>
      </c>
      <c r="H9" s="47" t="s">
        <v>39</v>
      </c>
      <c r="I9" s="48"/>
      <c r="K9" s="44"/>
      <c r="L9" s="44"/>
      <c r="M9" s="44"/>
      <c r="N9" s="44"/>
      <c r="O9" s="44"/>
      <c r="P9" s="45"/>
      <c r="Q9" s="45"/>
      <c r="R9" s="45"/>
      <c r="S9" s="49"/>
      <c r="T9" s="49"/>
      <c r="U9" s="49"/>
      <c r="V9" s="49"/>
      <c r="W9" s="49"/>
      <c r="X9" s="49"/>
      <c r="Y9" s="49"/>
      <c r="Z9" s="49"/>
      <c r="AA9" s="49"/>
      <c r="AB9" s="49"/>
      <c r="AC9" s="49"/>
      <c r="AD9" s="49"/>
      <c r="AE9" s="49"/>
      <c r="AF9" s="49"/>
      <c r="AG9" s="49"/>
      <c r="AH9" s="49"/>
      <c r="AI9" s="49"/>
      <c r="AJ9" s="49"/>
      <c r="AK9" s="49"/>
      <c r="AL9" s="49"/>
    </row>
    <row r="10" spans="1:38" s="50" customFormat="1" ht="18.5" x14ac:dyDescent="0.45">
      <c r="B10" s="51" t="s">
        <v>40</v>
      </c>
      <c r="C10" s="52"/>
      <c r="D10" s="52"/>
      <c r="E10" s="53">
        <v>2017</v>
      </c>
      <c r="F10" s="53">
        <v>2018</v>
      </c>
      <c r="G10" s="53">
        <v>2019</v>
      </c>
      <c r="H10" s="53" t="s">
        <v>41</v>
      </c>
      <c r="I10" s="53" t="s">
        <v>42</v>
      </c>
      <c r="J10" s="53" t="s">
        <v>43</v>
      </c>
      <c r="K10" s="53" t="s">
        <v>44</v>
      </c>
      <c r="L10" s="53" t="s">
        <v>45</v>
      </c>
      <c r="M10" s="53" t="s">
        <v>46</v>
      </c>
      <c r="N10" s="53" t="s">
        <v>47</v>
      </c>
      <c r="O10" s="53" t="s">
        <v>48</v>
      </c>
      <c r="P10" s="53" t="s">
        <v>49</v>
      </c>
      <c r="Q10" s="53" t="s">
        <v>50</v>
      </c>
      <c r="R10" s="53" t="s">
        <v>51</v>
      </c>
      <c r="S10" s="53"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x14ac:dyDescent="0.35">
      <c r="A11" s="31">
        <v>1</v>
      </c>
      <c r="B11" s="8" t="s">
        <v>72</v>
      </c>
      <c r="C11" s="8"/>
      <c r="D11" s="55"/>
      <c r="E11" s="56"/>
      <c r="F11" s="56"/>
      <c r="G11" s="56"/>
      <c r="H11" s="56"/>
      <c r="I11" s="56"/>
      <c r="J11" s="56"/>
      <c r="K11" s="58">
        <v>325.7050015115974</v>
      </c>
      <c r="L11" s="58">
        <v>330.30797285367134</v>
      </c>
      <c r="M11" s="58">
        <v>343.44156367628148</v>
      </c>
      <c r="N11" s="58">
        <v>346.94477372570122</v>
      </c>
      <c r="O11" s="58">
        <v>351.80690725377895</v>
      </c>
      <c r="P11" s="58">
        <v>355.76369522521031</v>
      </c>
      <c r="Q11" s="58">
        <v>356.21113358028458</v>
      </c>
      <c r="R11" s="58">
        <v>362.72029383192353</v>
      </c>
      <c r="S11" s="58">
        <v>364.23376342152903</v>
      </c>
      <c r="T11" s="58">
        <v>369.0894361721335</v>
      </c>
      <c r="U11" s="58">
        <v>372.39169156666878</v>
      </c>
      <c r="V11" s="58">
        <v>375.81894164186042</v>
      </c>
      <c r="W11" s="58">
        <v>378.14748455729034</v>
      </c>
      <c r="X11" s="58">
        <v>380.38304755492169</v>
      </c>
      <c r="Y11" s="58">
        <v>382.53753413632353</v>
      </c>
      <c r="Z11" s="58">
        <v>384.48525466695224</v>
      </c>
      <c r="AA11" s="58">
        <v>386.40038864176972</v>
      </c>
      <c r="AB11" s="58">
        <v>388.20975191046284</v>
      </c>
      <c r="AC11" s="58">
        <v>390.01260361873881</v>
      </c>
      <c r="AD11" s="58">
        <v>391.87544990778702</v>
      </c>
      <c r="AE11" s="58">
        <v>393.74761042828044</v>
      </c>
      <c r="AF11" s="58">
        <v>395.62913175137635</v>
      </c>
      <c r="AG11" s="58">
        <v>397.52006068108773</v>
      </c>
      <c r="AH11" s="58">
        <v>399.42044425544765</v>
      </c>
      <c r="AI11" s="58">
        <v>398.07157211001658</v>
      </c>
      <c r="AJ11" s="58">
        <v>399.99100702970946</v>
      </c>
      <c r="AK11" s="58">
        <v>399.47629848067845</v>
      </c>
      <c r="AL11" s="58">
        <v>401.41497573544126</v>
      </c>
    </row>
    <row r="12" spans="1:38" x14ac:dyDescent="0.35">
      <c r="A12" s="31">
        <v>2</v>
      </c>
      <c r="B12" s="8" t="s">
        <v>73</v>
      </c>
      <c r="C12" s="8"/>
      <c r="D12" s="55"/>
      <c r="E12" s="56"/>
      <c r="F12" s="56"/>
      <c r="G12" s="56"/>
      <c r="H12" s="56"/>
      <c r="I12" s="56"/>
      <c r="J12" s="56"/>
      <c r="K12" s="58">
        <v>29.673804838009001</v>
      </c>
      <c r="L12" s="58">
        <v>32.121209558508802</v>
      </c>
      <c r="M12" s="58">
        <v>34.318400377871299</v>
      </c>
      <c r="N12" s="58">
        <v>36.648517332212997</v>
      </c>
      <c r="O12" s="58">
        <v>39.0802836838917</v>
      </c>
      <c r="P12" s="58">
        <v>41.613699432907502</v>
      </c>
      <c r="Q12" s="58">
        <v>44.233126210439302</v>
      </c>
      <c r="R12" s="58">
        <v>46.954202385308101</v>
      </c>
      <c r="S12" s="58">
        <v>49.776927957513898</v>
      </c>
      <c r="T12" s="58">
        <v>52.6778453738252</v>
      </c>
      <c r="U12" s="58">
        <v>55.641316265420897</v>
      </c>
      <c r="V12" s="58">
        <v>58.651702263479699</v>
      </c>
      <c r="W12" s="58">
        <v>61.6855458147703</v>
      </c>
      <c r="X12" s="58">
        <v>64.7817964590933</v>
      </c>
      <c r="Y12" s="58">
        <v>67.931653457162497</v>
      </c>
      <c r="Z12" s="58">
        <v>71.131249771659</v>
      </c>
      <c r="AA12" s="58">
        <v>74.376652477136204</v>
      </c>
      <c r="AB12" s="58">
        <v>77.663881287705806</v>
      </c>
      <c r="AC12" s="58">
        <v>80.988926459535705</v>
      </c>
      <c r="AD12" s="58">
        <v>84.347765970833805</v>
      </c>
      <c r="AE12" s="58">
        <v>87.736381896593898</v>
      </c>
      <c r="AF12" s="58">
        <v>91.1507759095919</v>
      </c>
      <c r="AG12" s="58">
        <v>94.586983852783007</v>
      </c>
      <c r="AH12" s="58">
        <v>98.041089341238504</v>
      </c>
      <c r="AI12" s="58">
        <v>101.50923636397999</v>
      </c>
      <c r="AJ12" s="58">
        <v>104.98764086742899</v>
      </c>
      <c r="AK12" s="58">
        <v>108.472601312645</v>
      </c>
      <c r="AL12" s="58">
        <v>111.96050820806001</v>
      </c>
    </row>
    <row r="13" spans="1:38" x14ac:dyDescent="0.35">
      <c r="A13" s="31" t="s">
        <v>74</v>
      </c>
      <c r="B13" s="8" t="s">
        <v>75</v>
      </c>
      <c r="C13" s="8"/>
      <c r="D13" s="55"/>
      <c r="E13" s="56"/>
      <c r="F13" s="56"/>
      <c r="G13" s="56"/>
      <c r="H13" s="56"/>
      <c r="I13" s="56"/>
      <c r="J13" s="56"/>
      <c r="K13" s="58">
        <v>20.3501714569536</v>
      </c>
      <c r="L13" s="58">
        <v>8.3593617911742406</v>
      </c>
      <c r="M13" s="58">
        <v>17.940208289401099</v>
      </c>
      <c r="N13" s="58">
        <v>11.623348950232099</v>
      </c>
      <c r="O13" s="58">
        <v>11.2274614348932</v>
      </c>
      <c r="P13" s="58">
        <v>28.240088430463601</v>
      </c>
      <c r="Q13" s="58">
        <v>3.83766080265183</v>
      </c>
      <c r="R13" s="58">
        <v>12.155120524775</v>
      </c>
      <c r="S13" s="58">
        <v>15.7066701735975</v>
      </c>
      <c r="T13" s="58">
        <v>15.063627857578799</v>
      </c>
      <c r="U13" s="58">
        <v>37.005594935151997</v>
      </c>
      <c r="V13" s="58">
        <v>39.625367079470202</v>
      </c>
      <c r="W13" s="58">
        <v>39.886872377508602</v>
      </c>
      <c r="X13" s="58">
        <v>41.888958160614699</v>
      </c>
      <c r="Y13" s="58">
        <v>43.925706679735399</v>
      </c>
      <c r="Z13" s="58">
        <v>45.994617445947902</v>
      </c>
      <c r="AA13" s="58">
        <v>48.093147365999201</v>
      </c>
      <c r="AB13" s="58">
        <v>50.218722722608298</v>
      </c>
      <c r="AC13" s="58">
        <v>52.368750750510998</v>
      </c>
      <c r="AD13" s="58">
        <v>54.540630745315198</v>
      </c>
      <c r="AE13" s="58">
        <v>56.731764651677103</v>
      </c>
      <c r="AF13" s="58">
        <v>58.939567086495998</v>
      </c>
      <c r="AG13" s="58">
        <v>61.161474761662099</v>
      </c>
      <c r="AH13" s="58">
        <v>63.3949552792891</v>
      </c>
      <c r="AI13" s="58">
        <v>8.7352911005819003</v>
      </c>
      <c r="AJ13" s="58">
        <v>9.0346222451316205</v>
      </c>
      <c r="AK13" s="58">
        <v>0</v>
      </c>
      <c r="AL13" s="58">
        <v>0</v>
      </c>
    </row>
    <row r="14" spans="1:38" x14ac:dyDescent="0.35">
      <c r="A14" s="31">
        <v>3</v>
      </c>
      <c r="B14" s="8" t="s">
        <v>76</v>
      </c>
      <c r="C14" s="8"/>
      <c r="D14" s="55"/>
      <c r="E14" s="56"/>
      <c r="F14" s="56"/>
      <c r="G14" s="56"/>
      <c r="H14" s="56"/>
      <c r="I14" s="56"/>
      <c r="J14" s="56"/>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row>
    <row r="15" spans="1:38" x14ac:dyDescent="0.35">
      <c r="A15" s="31">
        <v>4</v>
      </c>
      <c r="B15" s="8" t="s">
        <v>77</v>
      </c>
      <c r="C15" s="8"/>
      <c r="D15" s="55"/>
      <c r="E15" s="56"/>
      <c r="F15" s="56"/>
      <c r="G15" s="56"/>
      <c r="H15" s="56"/>
      <c r="I15" s="56"/>
      <c r="J15" s="56"/>
      <c r="K15" s="58">
        <v>3.582066666666671</v>
      </c>
      <c r="L15" s="58">
        <v>5.0579616176948923</v>
      </c>
      <c r="M15" s="58">
        <v>6.1175939119885294</v>
      </c>
      <c r="N15" s="58">
        <v>7.8256508760545103</v>
      </c>
      <c r="O15" s="58">
        <v>6.9643147253306203</v>
      </c>
      <c r="P15" s="58">
        <v>10.473393598234001</v>
      </c>
      <c r="Q15" s="58">
        <v>14.730936427133891</v>
      </c>
      <c r="R15" s="58">
        <v>16.139726770031452</v>
      </c>
      <c r="S15" s="58">
        <v>18.316123025397719</v>
      </c>
      <c r="T15" s="58">
        <v>19.676541084645859</v>
      </c>
      <c r="U15" s="58">
        <v>28.695026218290998</v>
      </c>
      <c r="V15" s="58">
        <v>30.9832816894912</v>
      </c>
      <c r="W15" s="58">
        <v>31.180246836032502</v>
      </c>
      <c r="X15" s="58">
        <v>32.461566687395397</v>
      </c>
      <c r="Y15" s="58">
        <v>33.5515354739969</v>
      </c>
      <c r="Z15" s="58">
        <v>34.474602760124199</v>
      </c>
      <c r="AA15" s="58">
        <v>35.253977451317397</v>
      </c>
      <c r="AB15" s="58">
        <v>35.910762052071398</v>
      </c>
      <c r="AC15" s="58">
        <v>36.463614957431403</v>
      </c>
      <c r="AD15" s="58">
        <v>36.928727817535304</v>
      </c>
      <c r="AE15" s="58">
        <v>37.319974428385898</v>
      </c>
      <c r="AF15" s="58">
        <v>37.6491403596373</v>
      </c>
      <c r="AG15" s="58">
        <v>37.926179159823697</v>
      </c>
      <c r="AH15" s="58">
        <v>38.159464890198805</v>
      </c>
      <c r="AI15" s="58">
        <v>31.616564809307899</v>
      </c>
      <c r="AJ15" s="58">
        <v>31.7560682556195</v>
      </c>
      <c r="AK15" s="58">
        <v>30.793135069325899</v>
      </c>
      <c r="AL15" s="58">
        <v>30.890039501284999</v>
      </c>
    </row>
    <row r="16" spans="1:38" x14ac:dyDescent="0.35">
      <c r="A16" s="31">
        <v>5</v>
      </c>
      <c r="B16" s="8" t="s">
        <v>78</v>
      </c>
      <c r="C16" s="8"/>
      <c r="D16" s="55"/>
      <c r="E16" s="59"/>
      <c r="F16" s="59"/>
      <c r="G16" s="59"/>
      <c r="H16" s="59"/>
      <c r="I16" s="59"/>
      <c r="J16" s="59"/>
      <c r="K16" s="58">
        <v>5.705001511597426</v>
      </c>
      <c r="L16" s="58">
        <v>7.675872853671363</v>
      </c>
      <c r="M16" s="58">
        <v>8.17736367628153</v>
      </c>
      <c r="N16" s="58">
        <v>9.0484737257012924</v>
      </c>
      <c r="O16" s="58">
        <v>11.278507253778985</v>
      </c>
      <c r="P16" s="58">
        <v>12.603195225210357</v>
      </c>
      <c r="Q16" s="58">
        <v>10.418533580284652</v>
      </c>
      <c r="R16" s="58">
        <v>14.295593831923544</v>
      </c>
      <c r="S16" s="58">
        <v>13.176963421529079</v>
      </c>
      <c r="T16" s="58">
        <v>15.400536172133499</v>
      </c>
      <c r="U16" s="58">
        <v>16.070691566668785</v>
      </c>
      <c r="V16" s="58">
        <v>16.865841641860442</v>
      </c>
      <c r="W16" s="58">
        <v>16.562284557290351</v>
      </c>
      <c r="X16" s="58">
        <v>16.989921554921743</v>
      </c>
      <c r="Y16" s="58">
        <v>17.327442506323624</v>
      </c>
      <c r="Z16" s="58">
        <v>17.449112578802364</v>
      </c>
      <c r="AA16" s="58">
        <v>17.529065843179147</v>
      </c>
      <c r="AB16" s="58">
        <v>17.494072497879383</v>
      </c>
      <c r="AC16" s="58">
        <v>17.443345809092417</v>
      </c>
      <c r="AD16" s="58">
        <v>17.443345809092417</v>
      </c>
      <c r="AE16" s="58">
        <v>17.443345809092417</v>
      </c>
      <c r="AF16" s="58">
        <v>17.443345809092417</v>
      </c>
      <c r="AG16" s="58">
        <v>17.443345809092417</v>
      </c>
      <c r="AH16" s="58">
        <v>17.443345809092417</v>
      </c>
      <c r="AI16" s="58">
        <v>14.184588171429597</v>
      </c>
      <c r="AJ16" s="58">
        <v>14.184588171429597</v>
      </c>
      <c r="AK16" s="58">
        <v>11.740847528107206</v>
      </c>
      <c r="AL16" s="58">
        <v>11.740847528107206</v>
      </c>
    </row>
    <row r="17" spans="1:38" x14ac:dyDescent="0.35">
      <c r="A17" s="31">
        <v>6</v>
      </c>
      <c r="B17" s="8" t="s">
        <v>79</v>
      </c>
      <c r="C17" s="60"/>
      <c r="D17" s="61"/>
      <c r="E17" s="56"/>
      <c r="F17" s="56"/>
      <c r="G17" s="56"/>
      <c r="H17" s="56"/>
      <c r="I17" s="56"/>
      <c r="J17" s="56"/>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row>
    <row r="18" spans="1:38" x14ac:dyDescent="0.35">
      <c r="A18" s="31">
        <v>7</v>
      </c>
      <c r="B18" s="36" t="s">
        <v>80</v>
      </c>
      <c r="C18" s="62"/>
      <c r="D18" s="63"/>
      <c r="E18" s="64"/>
      <c r="F18" s="64"/>
      <c r="G18" s="64"/>
      <c r="H18" s="64"/>
      <c r="I18" s="64"/>
      <c r="J18" s="64"/>
      <c r="K18" s="65">
        <f>K11-K16-K17</f>
        <v>320</v>
      </c>
      <c r="L18" s="65">
        <f t="shared" ref="L18:AL18" si="0">L11-L16-L17</f>
        <v>322.63209999999998</v>
      </c>
      <c r="M18" s="65">
        <f t="shared" si="0"/>
        <v>335.26419999999996</v>
      </c>
      <c r="N18" s="65">
        <f t="shared" si="0"/>
        <v>337.89629999999994</v>
      </c>
      <c r="O18" s="65">
        <f t="shared" si="0"/>
        <v>340.52839999999998</v>
      </c>
      <c r="P18" s="65">
        <f t="shared" si="0"/>
        <v>343.16049999999996</v>
      </c>
      <c r="Q18" s="65">
        <f t="shared" si="0"/>
        <v>345.79259999999994</v>
      </c>
      <c r="R18" s="65">
        <f t="shared" si="0"/>
        <v>348.42469999999997</v>
      </c>
      <c r="S18" s="65">
        <f t="shared" si="0"/>
        <v>351.05679999999995</v>
      </c>
      <c r="T18" s="65">
        <f t="shared" si="0"/>
        <v>353.68889999999999</v>
      </c>
      <c r="U18" s="65">
        <f t="shared" si="0"/>
        <v>356.32100000000003</v>
      </c>
      <c r="V18" s="65">
        <f t="shared" si="0"/>
        <v>358.95309999999995</v>
      </c>
      <c r="W18" s="65">
        <f t="shared" si="0"/>
        <v>361.58519999999999</v>
      </c>
      <c r="X18" s="65">
        <f t="shared" si="0"/>
        <v>363.39312599999994</v>
      </c>
      <c r="Y18" s="65">
        <f t="shared" si="0"/>
        <v>365.21009162999991</v>
      </c>
      <c r="Z18" s="65">
        <f t="shared" si="0"/>
        <v>367.03614208814986</v>
      </c>
      <c r="AA18" s="65">
        <f t="shared" si="0"/>
        <v>368.8713227985906</v>
      </c>
      <c r="AB18" s="65">
        <f t="shared" si="0"/>
        <v>370.71567941258348</v>
      </c>
      <c r="AC18" s="65">
        <f t="shared" si="0"/>
        <v>372.56925780964639</v>
      </c>
      <c r="AD18" s="65">
        <f t="shared" si="0"/>
        <v>374.43210409869459</v>
      </c>
      <c r="AE18" s="65">
        <f t="shared" si="0"/>
        <v>376.30426461918802</v>
      </c>
      <c r="AF18" s="65">
        <f t="shared" si="0"/>
        <v>378.18578594228393</v>
      </c>
      <c r="AG18" s="65">
        <f t="shared" si="0"/>
        <v>380.07671487199531</v>
      </c>
      <c r="AH18" s="65">
        <f t="shared" si="0"/>
        <v>381.97709844635523</v>
      </c>
      <c r="AI18" s="65">
        <f t="shared" si="0"/>
        <v>383.88698393858698</v>
      </c>
      <c r="AJ18" s="65">
        <f t="shared" si="0"/>
        <v>385.80641885827987</v>
      </c>
      <c r="AK18" s="65">
        <f t="shared" si="0"/>
        <v>387.73545095257123</v>
      </c>
      <c r="AL18" s="65">
        <f t="shared" si="0"/>
        <v>389.67412820733404</v>
      </c>
    </row>
    <row r="19" spans="1:38" x14ac:dyDescent="0.35">
      <c r="A19" s="31">
        <v>8</v>
      </c>
      <c r="B19" s="8" t="s">
        <v>81</v>
      </c>
      <c r="C19" s="8"/>
      <c r="D19" s="55"/>
      <c r="E19" s="56"/>
      <c r="F19" s="56"/>
      <c r="G19" s="56"/>
      <c r="H19" s="56"/>
      <c r="I19" s="56"/>
      <c r="J19" s="56"/>
      <c r="K19" s="58">
        <v>48</v>
      </c>
      <c r="L19" s="58">
        <v>48.394814999999994</v>
      </c>
      <c r="M19" s="58">
        <v>58.671234999999989</v>
      </c>
      <c r="N19" s="58">
        <v>59.131852499999987</v>
      </c>
      <c r="O19" s="58">
        <v>59.592469999999992</v>
      </c>
      <c r="P19" s="58">
        <v>60.05308749999999</v>
      </c>
      <c r="Q19" s="58">
        <v>60.513704999999987</v>
      </c>
      <c r="R19" s="58">
        <v>60.974322499999992</v>
      </c>
      <c r="S19" s="58">
        <v>61.43493999999999</v>
      </c>
      <c r="T19" s="58">
        <v>61.895557499999995</v>
      </c>
      <c r="U19" s="58">
        <v>62.356175</v>
      </c>
      <c r="V19" s="58">
        <v>62.816792499999984</v>
      </c>
      <c r="W19" s="58">
        <v>63.277409999999996</v>
      </c>
      <c r="X19" s="58">
        <v>63.593797049999985</v>
      </c>
      <c r="Y19" s="58">
        <v>63.911766035249983</v>
      </c>
      <c r="Z19" s="58">
        <v>64.231324865426217</v>
      </c>
      <c r="AA19" s="58">
        <v>64.552481489753347</v>
      </c>
      <c r="AB19" s="58">
        <v>64.875243897202111</v>
      </c>
      <c r="AC19" s="58">
        <v>65.199620116688109</v>
      </c>
      <c r="AD19" s="58">
        <v>65.525618217271557</v>
      </c>
      <c r="AE19" s="58">
        <v>65.853246308357896</v>
      </c>
      <c r="AF19" s="58">
        <v>66.18251253989969</v>
      </c>
      <c r="AG19" s="58">
        <v>66.513425102599172</v>
      </c>
      <c r="AH19" s="58">
        <v>66.845992228112166</v>
      </c>
      <c r="AI19" s="58">
        <v>67.180222189252717</v>
      </c>
      <c r="AJ19" s="58">
        <v>67.51612330019897</v>
      </c>
      <c r="AK19" s="58">
        <v>67.853703916699956</v>
      </c>
      <c r="AL19" s="58">
        <v>68.192972436283455</v>
      </c>
    </row>
    <row r="20" spans="1:38" x14ac:dyDescent="0.35">
      <c r="A20" s="31">
        <v>9</v>
      </c>
      <c r="B20" s="8" t="s">
        <v>82</v>
      </c>
      <c r="C20" s="8"/>
      <c r="D20" s="55"/>
      <c r="E20" s="66"/>
      <c r="F20" s="66"/>
      <c r="G20" s="66"/>
      <c r="H20" s="66"/>
      <c r="I20" s="66"/>
      <c r="J20" s="66"/>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row>
    <row r="21" spans="1:38" x14ac:dyDescent="0.35">
      <c r="A21" s="31">
        <v>10</v>
      </c>
      <c r="B21" s="36" t="s">
        <v>83</v>
      </c>
      <c r="C21" s="68"/>
      <c r="D21" s="63"/>
      <c r="E21" s="69">
        <f t="shared" ref="E21:AL21" si="1">E18+E19+E20</f>
        <v>0</v>
      </c>
      <c r="F21" s="69">
        <f t="shared" si="1"/>
        <v>0</v>
      </c>
      <c r="G21" s="69">
        <f t="shared" si="1"/>
        <v>0</v>
      </c>
      <c r="H21" s="69">
        <f t="shared" si="1"/>
        <v>0</v>
      </c>
      <c r="I21" s="69">
        <f t="shared" si="1"/>
        <v>0</v>
      </c>
      <c r="J21" s="69">
        <f t="shared" si="1"/>
        <v>0</v>
      </c>
      <c r="K21" s="69">
        <f t="shared" si="1"/>
        <v>368</v>
      </c>
      <c r="L21" s="69">
        <f t="shared" si="1"/>
        <v>371.02691499999997</v>
      </c>
      <c r="M21" s="69">
        <f t="shared" si="1"/>
        <v>393.93543499999993</v>
      </c>
      <c r="N21" s="69">
        <f t="shared" si="1"/>
        <v>397.02815249999992</v>
      </c>
      <c r="O21" s="69">
        <f t="shared" si="1"/>
        <v>400.12086999999997</v>
      </c>
      <c r="P21" s="69">
        <f t="shared" si="1"/>
        <v>403.21358749999996</v>
      </c>
      <c r="Q21" s="69">
        <f t="shared" si="1"/>
        <v>406.30630499999995</v>
      </c>
      <c r="R21" s="69">
        <f t="shared" si="1"/>
        <v>409.39902249999994</v>
      </c>
      <c r="S21" s="69">
        <f t="shared" si="1"/>
        <v>412.49173999999994</v>
      </c>
      <c r="T21" s="69">
        <f t="shared" si="1"/>
        <v>415.58445749999998</v>
      </c>
      <c r="U21" s="69">
        <f t="shared" si="1"/>
        <v>418.67717500000003</v>
      </c>
      <c r="V21" s="69">
        <f t="shared" si="1"/>
        <v>421.76989249999991</v>
      </c>
      <c r="W21" s="69">
        <f t="shared" si="1"/>
        <v>424.86260999999996</v>
      </c>
      <c r="X21" s="69">
        <f t="shared" si="1"/>
        <v>426.98692304999992</v>
      </c>
      <c r="Y21" s="69">
        <f t="shared" si="1"/>
        <v>429.12185766524988</v>
      </c>
      <c r="Z21" s="69">
        <f t="shared" si="1"/>
        <v>431.2674669535761</v>
      </c>
      <c r="AA21" s="69">
        <f t="shared" si="1"/>
        <v>433.42380428834394</v>
      </c>
      <c r="AB21" s="69">
        <f t="shared" si="1"/>
        <v>435.59092330978558</v>
      </c>
      <c r="AC21" s="69">
        <f t="shared" si="1"/>
        <v>437.76887792633448</v>
      </c>
      <c r="AD21" s="69">
        <f t="shared" si="1"/>
        <v>439.95772231596618</v>
      </c>
      <c r="AE21" s="69">
        <f t="shared" si="1"/>
        <v>442.1575109275459</v>
      </c>
      <c r="AF21" s="69">
        <f t="shared" si="1"/>
        <v>444.3682984821836</v>
      </c>
      <c r="AG21" s="69">
        <f t="shared" si="1"/>
        <v>446.59013997459448</v>
      </c>
      <c r="AH21" s="69">
        <f t="shared" si="1"/>
        <v>448.82309067446738</v>
      </c>
      <c r="AI21" s="69">
        <f t="shared" si="1"/>
        <v>451.06720612783971</v>
      </c>
      <c r="AJ21" s="69">
        <f t="shared" si="1"/>
        <v>453.32254215847883</v>
      </c>
      <c r="AK21" s="69">
        <f t="shared" si="1"/>
        <v>455.58915486927117</v>
      </c>
      <c r="AL21" s="69">
        <f t="shared" si="1"/>
        <v>457.8671006436175</v>
      </c>
    </row>
    <row r="22" spans="1:38" x14ac:dyDescent="0.35">
      <c r="A22" s="70"/>
      <c r="B22" s="71"/>
      <c r="C22" s="72"/>
      <c r="D22" s="73"/>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row>
    <row r="23" spans="1:38" ht="15.75" customHeight="1" x14ac:dyDescent="0.45">
      <c r="B23" s="51" t="s">
        <v>84</v>
      </c>
      <c r="C23" s="52"/>
      <c r="D23" s="31"/>
      <c r="E23" s="31"/>
      <c r="F23" s="31"/>
      <c r="G23" s="75"/>
      <c r="H23" s="75"/>
      <c r="I23" s="7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row>
    <row r="24" spans="1:38" x14ac:dyDescent="0.35">
      <c r="A24" s="77"/>
      <c r="B24" s="36" t="s">
        <v>85</v>
      </c>
      <c r="C24" s="78"/>
      <c r="D24" s="407" t="s">
        <v>86</v>
      </c>
      <c r="E24" s="407"/>
      <c r="F24" s="407"/>
      <c r="G24" s="407"/>
      <c r="H24" s="407"/>
      <c r="I24" s="407"/>
      <c r="J24" s="407"/>
      <c r="K24" s="79"/>
      <c r="L24" s="79"/>
      <c r="M24" s="79"/>
      <c r="N24" s="79"/>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8" x14ac:dyDescent="0.35">
      <c r="A25" s="77"/>
      <c r="B25" s="80" t="s">
        <v>87</v>
      </c>
      <c r="D25" s="81" t="s">
        <v>88</v>
      </c>
      <c r="E25" s="53">
        <v>2017</v>
      </c>
      <c r="F25" s="53">
        <v>2018</v>
      </c>
      <c r="G25" s="53">
        <v>2019</v>
      </c>
      <c r="H25" s="53" t="s">
        <v>41</v>
      </c>
      <c r="I25" s="53" t="s">
        <v>42</v>
      </c>
      <c r="J25" s="53" t="s">
        <v>43</v>
      </c>
      <c r="K25" s="82" t="s">
        <v>44</v>
      </c>
      <c r="L25" s="53" t="s">
        <v>45</v>
      </c>
      <c r="M25" s="53" t="s">
        <v>46</v>
      </c>
      <c r="N25" s="53" t="s">
        <v>47</v>
      </c>
      <c r="O25" s="53" t="s">
        <v>48</v>
      </c>
      <c r="P25" s="53" t="s">
        <v>49</v>
      </c>
      <c r="Q25" s="53" t="s">
        <v>50</v>
      </c>
      <c r="R25" s="53" t="s">
        <v>51</v>
      </c>
      <c r="S25" s="82" t="s">
        <v>52</v>
      </c>
      <c r="T25" s="53" t="s">
        <v>53</v>
      </c>
      <c r="U25" s="53" t="s">
        <v>54</v>
      </c>
      <c r="V25" s="53" t="s">
        <v>55</v>
      </c>
      <c r="W25" s="53" t="s">
        <v>56</v>
      </c>
      <c r="X25" s="53" t="s">
        <v>57</v>
      </c>
      <c r="Y25" s="53" t="s">
        <v>58</v>
      </c>
      <c r="Z25" s="53" t="s">
        <v>59</v>
      </c>
      <c r="AA25" s="53" t="s">
        <v>60</v>
      </c>
      <c r="AB25" s="53" t="s">
        <v>61</v>
      </c>
      <c r="AC25" s="53" t="s">
        <v>62</v>
      </c>
      <c r="AD25" s="53" t="s">
        <v>63</v>
      </c>
      <c r="AE25" s="53" t="s">
        <v>64</v>
      </c>
      <c r="AF25" s="53" t="s">
        <v>65</v>
      </c>
      <c r="AG25" s="53" t="s">
        <v>66</v>
      </c>
      <c r="AH25" s="53" t="s">
        <v>67</v>
      </c>
      <c r="AI25" s="53" t="s">
        <v>68</v>
      </c>
      <c r="AJ25" s="53" t="s">
        <v>69</v>
      </c>
      <c r="AK25" s="53" t="s">
        <v>70</v>
      </c>
      <c r="AL25" s="53" t="s">
        <v>71</v>
      </c>
    </row>
    <row r="26" spans="1:38" x14ac:dyDescent="0.35">
      <c r="A26" s="83" t="s">
        <v>89</v>
      </c>
      <c r="B26" s="84" t="s">
        <v>90</v>
      </c>
      <c r="C26" s="85"/>
      <c r="D26" s="86" t="s">
        <v>91</v>
      </c>
      <c r="E26" s="87"/>
      <c r="F26" s="87"/>
      <c r="G26" s="87"/>
      <c r="H26" s="87"/>
      <c r="I26" s="87"/>
      <c r="J26" s="87"/>
      <c r="K26" s="88">
        <v>22.260766983032227</v>
      </c>
      <c r="L26" s="88">
        <v>22.260766983032227</v>
      </c>
      <c r="M26" s="88">
        <v>22.260766983032227</v>
      </c>
      <c r="N26" s="88">
        <v>22.260766983032227</v>
      </c>
      <c r="O26" s="88">
        <v>22.260766983032227</v>
      </c>
      <c r="P26" s="88">
        <v>22.260766983032227</v>
      </c>
      <c r="Q26" s="88">
        <v>22.260766983032227</v>
      </c>
      <c r="R26" s="88">
        <v>0</v>
      </c>
      <c r="S26" s="88">
        <v>0</v>
      </c>
      <c r="T26" s="88">
        <v>0</v>
      </c>
      <c r="U26" s="88">
        <v>0</v>
      </c>
      <c r="V26" s="88">
        <v>0</v>
      </c>
      <c r="W26" s="88">
        <v>0</v>
      </c>
      <c r="X26" s="88">
        <v>0</v>
      </c>
      <c r="Y26" s="88">
        <v>0</v>
      </c>
      <c r="Z26" s="88">
        <v>0</v>
      </c>
      <c r="AA26" s="88">
        <v>0</v>
      </c>
      <c r="AB26" s="88">
        <v>0</v>
      </c>
      <c r="AC26" s="88">
        <v>0</v>
      </c>
      <c r="AD26" s="88">
        <v>0</v>
      </c>
      <c r="AE26" s="88">
        <v>0</v>
      </c>
      <c r="AF26" s="88">
        <v>0</v>
      </c>
      <c r="AG26" s="88">
        <v>0</v>
      </c>
      <c r="AH26" s="88">
        <v>0</v>
      </c>
      <c r="AI26" s="88">
        <v>0</v>
      </c>
      <c r="AJ26" s="88">
        <v>0</v>
      </c>
      <c r="AK26" s="88">
        <v>0</v>
      </c>
      <c r="AL26" s="88">
        <v>0</v>
      </c>
    </row>
    <row r="27" spans="1:38" x14ac:dyDescent="0.35">
      <c r="A27" s="83" t="s">
        <v>92</v>
      </c>
      <c r="B27" s="84" t="s">
        <v>93</v>
      </c>
      <c r="C27" s="85"/>
      <c r="D27" s="89" t="s">
        <v>91</v>
      </c>
      <c r="E27" s="87"/>
      <c r="F27" s="87"/>
      <c r="G27" s="87"/>
      <c r="H27" s="87"/>
      <c r="I27" s="87"/>
      <c r="J27" s="87"/>
      <c r="K27" s="88">
        <v>22.460285186767578</v>
      </c>
      <c r="L27" s="88">
        <v>22.460285186767578</v>
      </c>
      <c r="M27" s="88">
        <v>22.460285186767578</v>
      </c>
      <c r="N27" s="88">
        <v>22.460285186767578</v>
      </c>
      <c r="O27" s="88">
        <v>22.460285186767578</v>
      </c>
      <c r="P27" s="88">
        <v>22.460285186767578</v>
      </c>
      <c r="Q27" s="88">
        <v>22.460285186767578</v>
      </c>
      <c r="R27" s="88">
        <v>0</v>
      </c>
      <c r="S27" s="88">
        <v>0</v>
      </c>
      <c r="T27" s="88">
        <v>0</v>
      </c>
      <c r="U27" s="88">
        <v>0</v>
      </c>
      <c r="V27" s="88">
        <v>0</v>
      </c>
      <c r="W27" s="88">
        <v>0</v>
      </c>
      <c r="X27" s="88">
        <v>0</v>
      </c>
      <c r="Y27" s="88">
        <v>0</v>
      </c>
      <c r="Z27" s="88">
        <v>0</v>
      </c>
      <c r="AA27" s="88">
        <v>0</v>
      </c>
      <c r="AB27" s="88">
        <v>0</v>
      </c>
      <c r="AC27" s="88">
        <v>0</v>
      </c>
      <c r="AD27" s="88">
        <v>0</v>
      </c>
      <c r="AE27" s="88">
        <v>0</v>
      </c>
      <c r="AF27" s="88">
        <v>0</v>
      </c>
      <c r="AG27" s="88">
        <v>0</v>
      </c>
      <c r="AH27" s="88">
        <v>0</v>
      </c>
      <c r="AI27" s="88">
        <v>0</v>
      </c>
      <c r="AJ27" s="88">
        <v>0</v>
      </c>
      <c r="AK27" s="88">
        <v>0</v>
      </c>
      <c r="AL27" s="88">
        <v>0</v>
      </c>
    </row>
    <row r="28" spans="1:38" x14ac:dyDescent="0.35">
      <c r="A28" s="83" t="s">
        <v>94</v>
      </c>
      <c r="B28" s="84" t="s">
        <v>95</v>
      </c>
      <c r="C28" s="85"/>
      <c r="D28" s="89" t="s">
        <v>91</v>
      </c>
      <c r="E28" s="87"/>
      <c r="F28" s="87"/>
      <c r="G28" s="87"/>
      <c r="H28" s="87"/>
      <c r="I28" s="87"/>
      <c r="J28" s="87"/>
      <c r="K28" s="88">
        <v>44.830001831054688</v>
      </c>
      <c r="L28" s="88">
        <v>44.830001831054688</v>
      </c>
      <c r="M28" s="88">
        <v>44.830001831054688</v>
      </c>
      <c r="N28" s="88">
        <v>44.830001831054688</v>
      </c>
      <c r="O28" s="88">
        <v>44.830001831054688</v>
      </c>
      <c r="P28" s="88">
        <v>44.830001831054688</v>
      </c>
      <c r="Q28" s="88">
        <v>44.830001831054688</v>
      </c>
      <c r="R28" s="88">
        <v>0</v>
      </c>
      <c r="S28" s="88">
        <v>0</v>
      </c>
      <c r="T28" s="88">
        <v>0</v>
      </c>
      <c r="U28" s="88">
        <v>0</v>
      </c>
      <c r="V28" s="88">
        <v>0</v>
      </c>
      <c r="W28" s="88">
        <v>0</v>
      </c>
      <c r="X28" s="88">
        <v>0</v>
      </c>
      <c r="Y28" s="88">
        <v>0</v>
      </c>
      <c r="Z28" s="88">
        <v>0</v>
      </c>
      <c r="AA28" s="88">
        <v>0</v>
      </c>
      <c r="AB28" s="88">
        <v>0</v>
      </c>
      <c r="AC28" s="88">
        <v>0</v>
      </c>
      <c r="AD28" s="88">
        <v>0</v>
      </c>
      <c r="AE28" s="88">
        <v>0</v>
      </c>
      <c r="AF28" s="88">
        <v>0</v>
      </c>
      <c r="AG28" s="88">
        <v>0</v>
      </c>
      <c r="AH28" s="88">
        <v>0</v>
      </c>
      <c r="AI28" s="88">
        <v>0</v>
      </c>
      <c r="AJ28" s="88">
        <v>0</v>
      </c>
      <c r="AK28" s="88">
        <v>0</v>
      </c>
      <c r="AL28" s="88">
        <v>0</v>
      </c>
    </row>
    <row r="29" spans="1:38" x14ac:dyDescent="0.35">
      <c r="A29" s="83" t="s">
        <v>96</v>
      </c>
      <c r="B29" s="84" t="s">
        <v>97</v>
      </c>
      <c r="C29" s="85"/>
      <c r="D29" s="89" t="s">
        <v>91</v>
      </c>
      <c r="E29" s="87"/>
      <c r="F29" s="87"/>
      <c r="G29" s="87"/>
      <c r="H29" s="87"/>
      <c r="I29" s="87"/>
      <c r="J29" s="87"/>
      <c r="K29" s="88">
        <v>42.419998168945313</v>
      </c>
      <c r="L29" s="88">
        <v>42.419998168945313</v>
      </c>
      <c r="M29" s="88">
        <v>42.419998168945313</v>
      </c>
      <c r="N29" s="88">
        <v>42.419998168945313</v>
      </c>
      <c r="O29" s="88">
        <v>42.419998168945313</v>
      </c>
      <c r="P29" s="88">
        <v>42.419998168945313</v>
      </c>
      <c r="Q29" s="88">
        <v>42.419998168945313</v>
      </c>
      <c r="R29" s="88">
        <v>0</v>
      </c>
      <c r="S29" s="88">
        <v>0</v>
      </c>
      <c r="T29" s="88">
        <v>0</v>
      </c>
      <c r="U29" s="88">
        <v>0</v>
      </c>
      <c r="V29" s="88">
        <v>0</v>
      </c>
      <c r="W29" s="88">
        <v>0</v>
      </c>
      <c r="X29" s="88">
        <v>0</v>
      </c>
      <c r="Y29" s="88">
        <v>0</v>
      </c>
      <c r="Z29" s="88">
        <v>0</v>
      </c>
      <c r="AA29" s="88">
        <v>0</v>
      </c>
      <c r="AB29" s="88">
        <v>0</v>
      </c>
      <c r="AC29" s="88">
        <v>0</v>
      </c>
      <c r="AD29" s="88">
        <v>0</v>
      </c>
      <c r="AE29" s="88">
        <v>0</v>
      </c>
      <c r="AF29" s="88">
        <v>0</v>
      </c>
      <c r="AG29" s="88">
        <v>0</v>
      </c>
      <c r="AH29" s="88">
        <v>0</v>
      </c>
      <c r="AI29" s="88">
        <v>0</v>
      </c>
      <c r="AJ29" s="88">
        <v>0</v>
      </c>
      <c r="AK29" s="88">
        <v>0</v>
      </c>
      <c r="AL29" s="88">
        <v>0</v>
      </c>
    </row>
    <row r="30" spans="1:38" x14ac:dyDescent="0.35">
      <c r="A30" s="83" t="s">
        <v>98</v>
      </c>
      <c r="B30" s="84" t="s">
        <v>99</v>
      </c>
      <c r="C30" s="85"/>
      <c r="D30" s="89" t="s">
        <v>91</v>
      </c>
      <c r="E30" s="87"/>
      <c r="F30" s="87"/>
      <c r="G30" s="87"/>
      <c r="H30" s="87"/>
      <c r="I30" s="87"/>
      <c r="J30" s="87"/>
      <c r="K30" s="88">
        <v>62.906612396240234</v>
      </c>
      <c r="L30" s="88">
        <v>62.906612396240234</v>
      </c>
      <c r="M30" s="88">
        <v>62.906612396240234</v>
      </c>
      <c r="N30" s="88">
        <v>62.906612396240234</v>
      </c>
      <c r="O30" s="88">
        <v>62.906612396240234</v>
      </c>
      <c r="P30" s="88">
        <v>62.906612396240234</v>
      </c>
      <c r="Q30" s="88">
        <v>62.906612396240234</v>
      </c>
      <c r="R30" s="88">
        <v>0</v>
      </c>
      <c r="S30" s="88">
        <v>0</v>
      </c>
      <c r="T30" s="88">
        <v>0</v>
      </c>
      <c r="U30" s="88">
        <v>0</v>
      </c>
      <c r="V30" s="88">
        <v>0</v>
      </c>
      <c r="W30" s="88">
        <v>0</v>
      </c>
      <c r="X30" s="88">
        <v>0</v>
      </c>
      <c r="Y30" s="88">
        <v>0</v>
      </c>
      <c r="Z30" s="88">
        <v>0</v>
      </c>
      <c r="AA30" s="88">
        <v>0</v>
      </c>
      <c r="AB30" s="88">
        <v>0</v>
      </c>
      <c r="AC30" s="88">
        <v>0</v>
      </c>
      <c r="AD30" s="88">
        <v>0</v>
      </c>
      <c r="AE30" s="88">
        <v>0</v>
      </c>
      <c r="AF30" s="88">
        <v>0</v>
      </c>
      <c r="AG30" s="88">
        <v>0</v>
      </c>
      <c r="AH30" s="88">
        <v>0</v>
      </c>
      <c r="AI30" s="88">
        <v>0</v>
      </c>
      <c r="AJ30" s="88">
        <v>0</v>
      </c>
      <c r="AK30" s="88">
        <v>0</v>
      </c>
      <c r="AL30" s="88">
        <v>0</v>
      </c>
    </row>
    <row r="31" spans="1:38" x14ac:dyDescent="0.35">
      <c r="A31" s="83"/>
      <c r="B31" s="90"/>
      <c r="D31" s="8"/>
      <c r="E31" s="91"/>
      <c r="F31" s="92"/>
      <c r="G31" s="92"/>
      <c r="H31" s="92"/>
      <c r="I31" s="92"/>
      <c r="J31" s="92"/>
      <c r="K31" s="93"/>
      <c r="L31" s="93"/>
      <c r="M31" s="93"/>
      <c r="N31" s="93"/>
      <c r="O31" s="94"/>
      <c r="P31" s="94"/>
      <c r="Q31" s="94"/>
      <c r="R31" s="94"/>
      <c r="S31" s="95"/>
      <c r="T31" s="95"/>
      <c r="U31" s="95"/>
      <c r="V31" s="95"/>
      <c r="W31" s="95"/>
      <c r="X31" s="95"/>
      <c r="Y31" s="95"/>
      <c r="Z31" s="95"/>
      <c r="AA31" s="95"/>
      <c r="AB31" s="95"/>
      <c r="AC31" s="95"/>
      <c r="AD31" s="95"/>
      <c r="AE31" s="95"/>
      <c r="AF31" s="95"/>
      <c r="AG31" s="95"/>
      <c r="AH31" s="95"/>
      <c r="AI31" s="95"/>
      <c r="AJ31" s="95"/>
      <c r="AK31" s="95"/>
      <c r="AL31" s="95"/>
    </row>
    <row r="32" spans="1:38" x14ac:dyDescent="0.35">
      <c r="A32" s="83"/>
      <c r="B32" s="36" t="s">
        <v>100</v>
      </c>
      <c r="C32" s="78"/>
      <c r="D32" s="36"/>
      <c r="E32" s="96"/>
      <c r="F32" s="97"/>
      <c r="G32" s="97"/>
      <c r="H32" s="97"/>
      <c r="I32" s="97"/>
      <c r="J32" s="97"/>
      <c r="K32" s="98"/>
      <c r="L32" s="98"/>
      <c r="M32" s="98"/>
      <c r="N32" s="98"/>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row>
    <row r="33" spans="1:38" x14ac:dyDescent="0.35">
      <c r="A33" s="83"/>
      <c r="B33" s="80" t="s">
        <v>101</v>
      </c>
      <c r="D33" s="81" t="s">
        <v>88</v>
      </c>
      <c r="E33" s="53">
        <v>2017</v>
      </c>
      <c r="F33" s="53">
        <v>2018</v>
      </c>
      <c r="G33" s="53">
        <v>2019</v>
      </c>
      <c r="H33" s="53" t="s">
        <v>41</v>
      </c>
      <c r="I33" s="53" t="s">
        <v>42</v>
      </c>
      <c r="J33" s="53" t="s">
        <v>43</v>
      </c>
      <c r="K33" s="82" t="s">
        <v>44</v>
      </c>
      <c r="L33" s="53" t="s">
        <v>45</v>
      </c>
      <c r="M33" s="53" t="s">
        <v>46</v>
      </c>
      <c r="N33" s="53" t="s">
        <v>47</v>
      </c>
      <c r="O33" s="53" t="s">
        <v>48</v>
      </c>
      <c r="P33" s="53" t="s">
        <v>49</v>
      </c>
      <c r="Q33" s="53" t="s">
        <v>50</v>
      </c>
      <c r="R33" s="53" t="s">
        <v>51</v>
      </c>
      <c r="S33" s="82" t="s">
        <v>52</v>
      </c>
      <c r="T33" s="53" t="s">
        <v>53</v>
      </c>
      <c r="U33" s="53" t="s">
        <v>54</v>
      </c>
      <c r="V33" s="53" t="s">
        <v>55</v>
      </c>
      <c r="W33" s="53" t="s">
        <v>56</v>
      </c>
      <c r="X33" s="53" t="s">
        <v>57</v>
      </c>
      <c r="Y33" s="53" t="s">
        <v>58</v>
      </c>
      <c r="Z33" s="53" t="s">
        <v>59</v>
      </c>
      <c r="AA33" s="53" t="s">
        <v>60</v>
      </c>
      <c r="AB33" s="53" t="s">
        <v>61</v>
      </c>
      <c r="AC33" s="53" t="s">
        <v>62</v>
      </c>
      <c r="AD33" s="53" t="s">
        <v>63</v>
      </c>
      <c r="AE33" s="53" t="s">
        <v>64</v>
      </c>
      <c r="AF33" s="53" t="s">
        <v>65</v>
      </c>
      <c r="AG33" s="53" t="s">
        <v>66</v>
      </c>
      <c r="AH33" s="53" t="s">
        <v>67</v>
      </c>
      <c r="AI33" s="53" t="s">
        <v>68</v>
      </c>
      <c r="AJ33" s="53" t="s">
        <v>69</v>
      </c>
      <c r="AK33" s="53" t="s">
        <v>70</v>
      </c>
      <c r="AL33" s="53" t="s">
        <v>71</v>
      </c>
    </row>
    <row r="34" spans="1:38" x14ac:dyDescent="0.35">
      <c r="A34" s="83" t="s">
        <v>102</v>
      </c>
      <c r="B34" s="84" t="s">
        <v>103</v>
      </c>
      <c r="C34" s="101"/>
      <c r="D34" s="102" t="s">
        <v>104</v>
      </c>
      <c r="E34" s="103"/>
      <c r="F34" s="103"/>
      <c r="G34" s="103"/>
      <c r="H34" s="103"/>
      <c r="I34" s="103"/>
      <c r="J34" s="87"/>
      <c r="K34" s="88">
        <v>105.46112060546875</v>
      </c>
      <c r="L34" s="88">
        <v>105.46112060546875</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row>
    <row r="35" spans="1:38" x14ac:dyDescent="0.35">
      <c r="A35" s="83" t="s">
        <v>105</v>
      </c>
      <c r="B35" s="84" t="s">
        <v>106</v>
      </c>
      <c r="C35" s="101"/>
      <c r="D35" s="102" t="s">
        <v>91</v>
      </c>
      <c r="E35" s="104"/>
      <c r="F35" s="104"/>
      <c r="G35" s="104"/>
      <c r="H35" s="104"/>
      <c r="I35" s="104"/>
      <c r="J35" s="87"/>
      <c r="K35" s="88">
        <v>0</v>
      </c>
      <c r="L35" s="88">
        <v>0</v>
      </c>
      <c r="M35" s="88">
        <v>50</v>
      </c>
      <c r="N35" s="88">
        <v>50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row>
    <row r="36" spans="1:38" x14ac:dyDescent="0.35">
      <c r="A36" s="83" t="s">
        <v>107</v>
      </c>
      <c r="B36" s="84" t="s">
        <v>108</v>
      </c>
      <c r="C36" s="101"/>
      <c r="D36" s="102" t="s">
        <v>91</v>
      </c>
      <c r="E36" s="87"/>
      <c r="F36" s="87"/>
      <c r="G36" s="87"/>
      <c r="H36" s="87"/>
      <c r="I36" s="87"/>
      <c r="J36" s="87"/>
      <c r="K36" s="88">
        <v>14</v>
      </c>
      <c r="L36" s="88">
        <v>14</v>
      </c>
      <c r="M36" s="88">
        <v>14</v>
      </c>
      <c r="N36" s="88">
        <v>14</v>
      </c>
      <c r="O36" s="88">
        <v>14</v>
      </c>
      <c r="P36" s="88">
        <v>14</v>
      </c>
      <c r="Q36" s="88">
        <v>14</v>
      </c>
      <c r="R36" s="88">
        <v>0</v>
      </c>
      <c r="S36" s="88">
        <v>0</v>
      </c>
      <c r="T36" s="88">
        <v>0</v>
      </c>
      <c r="U36" s="88">
        <v>0</v>
      </c>
      <c r="V36" s="88">
        <v>0</v>
      </c>
      <c r="W36" s="88">
        <v>0</v>
      </c>
      <c r="X36" s="88">
        <v>0</v>
      </c>
      <c r="Y36" s="88">
        <v>0</v>
      </c>
      <c r="Z36" s="88">
        <v>0</v>
      </c>
      <c r="AA36" s="88">
        <v>0</v>
      </c>
      <c r="AB36" s="88">
        <v>0</v>
      </c>
      <c r="AC36" s="88">
        <v>0</v>
      </c>
      <c r="AD36" s="88">
        <v>0</v>
      </c>
      <c r="AE36" s="88">
        <v>0</v>
      </c>
      <c r="AF36" s="88">
        <v>0</v>
      </c>
      <c r="AG36" s="88">
        <v>0</v>
      </c>
      <c r="AH36" s="88">
        <v>0</v>
      </c>
      <c r="AI36" s="88">
        <v>0</v>
      </c>
      <c r="AJ36" s="88">
        <v>0</v>
      </c>
      <c r="AK36" s="88">
        <v>0</v>
      </c>
      <c r="AL36" s="88">
        <v>0</v>
      </c>
    </row>
    <row r="37" spans="1:38" x14ac:dyDescent="0.35">
      <c r="A37" s="83" t="s">
        <v>109</v>
      </c>
      <c r="B37" s="84" t="s">
        <v>110</v>
      </c>
      <c r="C37" s="101"/>
      <c r="D37" s="102" t="s">
        <v>111</v>
      </c>
      <c r="E37" s="87"/>
      <c r="F37" s="87"/>
      <c r="G37" s="87"/>
      <c r="H37" s="87"/>
      <c r="I37" s="87"/>
      <c r="J37" s="87"/>
      <c r="K37" s="88">
        <v>9</v>
      </c>
      <c r="L37" s="88">
        <v>9</v>
      </c>
      <c r="M37" s="88">
        <v>9</v>
      </c>
      <c r="N37" s="88">
        <v>9</v>
      </c>
      <c r="O37" s="88">
        <v>9</v>
      </c>
      <c r="P37" s="88">
        <v>9</v>
      </c>
      <c r="Q37" s="88">
        <v>9</v>
      </c>
      <c r="R37" s="88">
        <v>9</v>
      </c>
      <c r="S37" s="88">
        <v>9</v>
      </c>
      <c r="T37" s="88">
        <v>9</v>
      </c>
      <c r="U37" s="88">
        <v>9</v>
      </c>
      <c r="V37" s="88">
        <v>9</v>
      </c>
      <c r="W37" s="88">
        <v>9</v>
      </c>
      <c r="X37" s="88">
        <v>9</v>
      </c>
      <c r="Y37" s="88">
        <v>9</v>
      </c>
      <c r="Z37" s="88">
        <v>9</v>
      </c>
      <c r="AA37" s="88">
        <v>9</v>
      </c>
      <c r="AB37" s="88">
        <v>9</v>
      </c>
      <c r="AC37" s="88">
        <v>9</v>
      </c>
      <c r="AD37" s="88">
        <v>9</v>
      </c>
      <c r="AE37" s="88">
        <v>9</v>
      </c>
      <c r="AF37" s="88">
        <v>9</v>
      </c>
      <c r="AG37" s="88">
        <v>9</v>
      </c>
      <c r="AH37" s="88">
        <v>9</v>
      </c>
      <c r="AI37" s="88">
        <v>9</v>
      </c>
      <c r="AJ37" s="88">
        <v>9</v>
      </c>
      <c r="AK37" s="88">
        <v>9</v>
      </c>
      <c r="AL37" s="88">
        <v>9</v>
      </c>
    </row>
    <row r="38" spans="1:38" x14ac:dyDescent="0.35">
      <c r="A38" s="83" t="s">
        <v>112</v>
      </c>
      <c r="B38" s="84" t="s">
        <v>113</v>
      </c>
      <c r="C38" s="101"/>
      <c r="D38" s="102" t="s">
        <v>114</v>
      </c>
      <c r="E38" s="87"/>
      <c r="F38" s="87"/>
      <c r="G38" s="87"/>
      <c r="H38" s="87"/>
      <c r="I38" s="87"/>
      <c r="J38" s="87"/>
      <c r="K38" s="88">
        <v>9</v>
      </c>
      <c r="L38" s="88">
        <v>9</v>
      </c>
      <c r="M38" s="88">
        <v>9</v>
      </c>
      <c r="N38" s="88">
        <v>9</v>
      </c>
      <c r="O38" s="88">
        <v>9</v>
      </c>
      <c r="P38" s="88">
        <v>9</v>
      </c>
      <c r="Q38" s="88">
        <v>9</v>
      </c>
      <c r="R38" s="88">
        <v>9</v>
      </c>
      <c r="S38" s="88">
        <v>9</v>
      </c>
      <c r="T38" s="88">
        <v>9</v>
      </c>
      <c r="U38" s="88">
        <v>9</v>
      </c>
      <c r="V38" s="88">
        <v>9</v>
      </c>
      <c r="W38" s="88">
        <v>9</v>
      </c>
      <c r="X38" s="88">
        <v>9</v>
      </c>
      <c r="Y38" s="88">
        <v>9</v>
      </c>
      <c r="Z38" s="88">
        <v>9</v>
      </c>
      <c r="AA38" s="88">
        <v>9</v>
      </c>
      <c r="AB38" s="88">
        <v>9</v>
      </c>
      <c r="AC38" s="88">
        <v>9</v>
      </c>
      <c r="AD38" s="88">
        <v>9</v>
      </c>
      <c r="AE38" s="88">
        <v>9</v>
      </c>
      <c r="AF38" s="88">
        <v>9</v>
      </c>
      <c r="AG38" s="88">
        <v>5.3999996185302734</v>
      </c>
      <c r="AH38" s="88">
        <v>2.6999998092651367</v>
      </c>
      <c r="AI38" s="88">
        <v>2.6999998092651367</v>
      </c>
      <c r="AJ38" s="88">
        <v>0</v>
      </c>
      <c r="AK38" s="88">
        <v>0</v>
      </c>
      <c r="AL38" s="88">
        <v>0</v>
      </c>
    </row>
    <row r="39" spans="1:38" x14ac:dyDescent="0.35">
      <c r="A39" s="83" t="s">
        <v>107</v>
      </c>
      <c r="B39" s="84" t="s">
        <v>115</v>
      </c>
      <c r="C39" s="101"/>
      <c r="D39" s="102" t="s">
        <v>116</v>
      </c>
      <c r="E39" s="87"/>
      <c r="F39" s="87"/>
      <c r="G39" s="87"/>
      <c r="H39" s="87"/>
      <c r="I39" s="87"/>
      <c r="J39" s="87"/>
      <c r="K39" s="88">
        <v>0</v>
      </c>
      <c r="L39" s="88">
        <v>0</v>
      </c>
      <c r="M39" s="88">
        <v>0</v>
      </c>
      <c r="N39" s="88">
        <v>0</v>
      </c>
      <c r="O39" s="88">
        <v>19.670000076293945</v>
      </c>
      <c r="P39" s="88">
        <v>19.670000076293945</v>
      </c>
      <c r="Q39" s="88">
        <v>19.670000076293945</v>
      </c>
      <c r="R39" s="88">
        <v>19.670000076293945</v>
      </c>
      <c r="S39" s="88">
        <v>19.670000076293945</v>
      </c>
      <c r="T39" s="88">
        <v>19.670000076293945</v>
      </c>
      <c r="U39" s="88">
        <v>19.670000076293945</v>
      </c>
      <c r="V39" s="88">
        <v>19.670000076293945</v>
      </c>
      <c r="W39" s="88">
        <v>19.670000076293945</v>
      </c>
      <c r="X39" s="88">
        <v>19.670000076293945</v>
      </c>
      <c r="Y39" s="88">
        <v>19.670000076293945</v>
      </c>
      <c r="Z39" s="88">
        <v>19.670000076293945</v>
      </c>
      <c r="AA39" s="88">
        <v>19.670000076293945</v>
      </c>
      <c r="AB39" s="88">
        <v>19.670000076293945</v>
      </c>
      <c r="AC39" s="88">
        <v>19.670000076293945</v>
      </c>
      <c r="AD39" s="88">
        <v>19.670000076293945</v>
      </c>
      <c r="AE39" s="88">
        <v>19.670000076293945</v>
      </c>
      <c r="AF39" s="88">
        <v>19.670000076293945</v>
      </c>
      <c r="AG39" s="88">
        <v>19.670000076293945</v>
      </c>
      <c r="AH39" s="88">
        <v>19.670000076293945</v>
      </c>
      <c r="AI39" s="88">
        <v>0</v>
      </c>
      <c r="AJ39" s="88">
        <v>0</v>
      </c>
      <c r="AK39" s="88">
        <v>0</v>
      </c>
      <c r="AL39" s="88">
        <v>0</v>
      </c>
    </row>
    <row r="40" spans="1:38" x14ac:dyDescent="0.35">
      <c r="A40" s="83"/>
      <c r="B40" s="105"/>
      <c r="C40" s="106"/>
      <c r="D40" s="107"/>
      <c r="E40" s="107"/>
      <c r="F40" s="107"/>
      <c r="G40" s="107"/>
      <c r="H40" s="107"/>
      <c r="I40" s="107"/>
      <c r="J40" s="107"/>
      <c r="K40" s="108"/>
      <c r="L40" s="108"/>
      <c r="M40" s="108"/>
      <c r="N40" s="108"/>
      <c r="O40" s="109"/>
      <c r="P40" s="109"/>
      <c r="Q40" s="109"/>
      <c r="R40" s="109"/>
      <c r="S40" s="110"/>
      <c r="T40" s="110"/>
      <c r="U40" s="110"/>
      <c r="V40" s="110"/>
      <c r="W40" s="110"/>
      <c r="X40" s="110"/>
      <c r="Y40" s="110"/>
      <c r="Z40" s="110"/>
      <c r="AA40" s="110"/>
      <c r="AB40" s="110"/>
      <c r="AC40" s="110"/>
      <c r="AD40" s="110"/>
      <c r="AE40" s="110"/>
      <c r="AF40" s="110"/>
      <c r="AG40" s="110"/>
      <c r="AH40" s="110"/>
      <c r="AI40" s="110"/>
      <c r="AJ40" s="110"/>
      <c r="AK40" s="110"/>
      <c r="AL40" s="110"/>
    </row>
    <row r="41" spans="1:38" ht="31" x14ac:dyDescent="0.35">
      <c r="A41" s="83">
        <v>11</v>
      </c>
      <c r="B41" s="111" t="s">
        <v>117</v>
      </c>
      <c r="C41" s="112"/>
      <c r="D41" s="113"/>
      <c r="E41" s="114">
        <f t="shared" ref="E41:AL41" si="2">SUM(E26:E30,E34:E39)</f>
        <v>0</v>
      </c>
      <c r="F41" s="114">
        <f t="shared" si="2"/>
        <v>0</v>
      </c>
      <c r="G41" s="114">
        <f t="shared" si="2"/>
        <v>0</v>
      </c>
      <c r="H41" s="114">
        <f t="shared" si="2"/>
        <v>0</v>
      </c>
      <c r="I41" s="114">
        <f t="shared" si="2"/>
        <v>0</v>
      </c>
      <c r="J41" s="114">
        <f t="shared" si="2"/>
        <v>0</v>
      </c>
      <c r="K41" s="69">
        <f t="shared" si="2"/>
        <v>332.33878517150879</v>
      </c>
      <c r="L41" s="69">
        <f t="shared" si="2"/>
        <v>332.33878517150879</v>
      </c>
      <c r="M41" s="69">
        <f t="shared" si="2"/>
        <v>276.87766456604004</v>
      </c>
      <c r="N41" s="69">
        <f t="shared" si="2"/>
        <v>276.87766456604004</v>
      </c>
      <c r="O41" s="69">
        <f t="shared" si="2"/>
        <v>246.54766464233398</v>
      </c>
      <c r="P41" s="69">
        <f t="shared" si="2"/>
        <v>246.54766464233398</v>
      </c>
      <c r="Q41" s="69">
        <f t="shared" si="2"/>
        <v>246.54766464233398</v>
      </c>
      <c r="R41" s="69">
        <f t="shared" si="2"/>
        <v>37.670000076293945</v>
      </c>
      <c r="S41" s="69">
        <f t="shared" si="2"/>
        <v>37.670000076293945</v>
      </c>
      <c r="T41" s="69">
        <f t="shared" si="2"/>
        <v>37.670000076293945</v>
      </c>
      <c r="U41" s="69">
        <f t="shared" si="2"/>
        <v>37.670000076293945</v>
      </c>
      <c r="V41" s="69">
        <f t="shared" si="2"/>
        <v>37.670000076293945</v>
      </c>
      <c r="W41" s="69">
        <f t="shared" si="2"/>
        <v>37.670000076293945</v>
      </c>
      <c r="X41" s="69">
        <f t="shared" si="2"/>
        <v>37.670000076293945</v>
      </c>
      <c r="Y41" s="69">
        <f t="shared" si="2"/>
        <v>37.670000076293945</v>
      </c>
      <c r="Z41" s="69">
        <f t="shared" si="2"/>
        <v>37.670000076293945</v>
      </c>
      <c r="AA41" s="69">
        <f t="shared" si="2"/>
        <v>37.670000076293945</v>
      </c>
      <c r="AB41" s="69">
        <f t="shared" si="2"/>
        <v>37.670000076293945</v>
      </c>
      <c r="AC41" s="69">
        <f t="shared" si="2"/>
        <v>37.670000076293945</v>
      </c>
      <c r="AD41" s="69">
        <f t="shared" si="2"/>
        <v>37.670000076293945</v>
      </c>
      <c r="AE41" s="69">
        <f t="shared" si="2"/>
        <v>37.670000076293945</v>
      </c>
      <c r="AF41" s="69">
        <f t="shared" si="2"/>
        <v>37.670000076293945</v>
      </c>
      <c r="AG41" s="69">
        <f t="shared" si="2"/>
        <v>34.069999694824219</v>
      </c>
      <c r="AH41" s="69">
        <f t="shared" si="2"/>
        <v>31.369999885559082</v>
      </c>
      <c r="AI41" s="69">
        <f t="shared" si="2"/>
        <v>11.699999809265137</v>
      </c>
      <c r="AJ41" s="69">
        <f t="shared" si="2"/>
        <v>9</v>
      </c>
      <c r="AK41" s="69">
        <f t="shared" si="2"/>
        <v>9</v>
      </c>
      <c r="AL41" s="69">
        <f t="shared" si="2"/>
        <v>9</v>
      </c>
    </row>
    <row r="42" spans="1:38" x14ac:dyDescent="0.35">
      <c r="A42" s="77"/>
      <c r="B42" s="78"/>
      <c r="C42" s="78"/>
      <c r="D42" s="36"/>
      <c r="E42" s="91"/>
      <c r="F42" s="92"/>
      <c r="G42" s="92"/>
      <c r="H42" s="92"/>
      <c r="I42" s="92"/>
      <c r="J42" s="92"/>
      <c r="K42" s="92"/>
      <c r="L42" s="92"/>
      <c r="M42" s="92"/>
      <c r="N42" s="92"/>
      <c r="O42" s="115"/>
      <c r="P42" s="115"/>
      <c r="Q42" s="115"/>
      <c r="R42" s="115"/>
      <c r="S42" s="116"/>
      <c r="T42" s="116"/>
      <c r="U42" s="116"/>
      <c r="V42" s="116"/>
      <c r="W42" s="116"/>
      <c r="X42" s="116"/>
      <c r="Y42" s="116"/>
      <c r="Z42" s="116"/>
      <c r="AA42" s="116"/>
      <c r="AB42" s="116"/>
      <c r="AC42" s="116"/>
      <c r="AD42" s="116"/>
      <c r="AE42" s="116"/>
      <c r="AF42" s="116"/>
      <c r="AG42" s="116"/>
      <c r="AH42" s="116"/>
      <c r="AI42" s="116"/>
      <c r="AJ42" s="116"/>
      <c r="AK42" s="116"/>
      <c r="AL42" s="116"/>
    </row>
    <row r="43" spans="1:38" x14ac:dyDescent="0.35">
      <c r="A43" s="77"/>
      <c r="B43" s="36" t="s">
        <v>118</v>
      </c>
      <c r="C43" s="78"/>
      <c r="D43" s="8"/>
      <c r="E43" s="117"/>
      <c r="F43" s="118"/>
      <c r="G43" s="118"/>
      <c r="H43" s="118"/>
      <c r="I43" s="118"/>
      <c r="J43" s="118"/>
      <c r="K43" s="118"/>
      <c r="L43" s="118"/>
      <c r="M43" s="118"/>
      <c r="N43" s="118"/>
      <c r="O43" s="119"/>
      <c r="P43" s="119"/>
      <c r="Q43" s="119"/>
      <c r="R43" s="119"/>
      <c r="S43" s="120"/>
      <c r="T43" s="120"/>
      <c r="U43" s="120"/>
      <c r="V43" s="120"/>
      <c r="W43" s="120"/>
      <c r="X43" s="120"/>
      <c r="Y43" s="120"/>
      <c r="Z43" s="120"/>
      <c r="AA43" s="120"/>
      <c r="AB43" s="120"/>
      <c r="AC43" s="120"/>
      <c r="AD43" s="120"/>
      <c r="AE43" s="120"/>
      <c r="AF43" s="120"/>
      <c r="AG43" s="120"/>
      <c r="AH43" s="120"/>
      <c r="AI43" s="120"/>
      <c r="AJ43" s="120"/>
      <c r="AK43" s="120"/>
      <c r="AL43" s="120"/>
    </row>
    <row r="44" spans="1:38" x14ac:dyDescent="0.35">
      <c r="A44" s="77"/>
      <c r="B44" s="8" t="s">
        <v>119</v>
      </c>
      <c r="D44" s="81" t="s">
        <v>88</v>
      </c>
      <c r="E44" s="53">
        <v>2017</v>
      </c>
      <c r="F44" s="53">
        <v>2018</v>
      </c>
      <c r="G44" s="53">
        <v>2019</v>
      </c>
      <c r="H44" s="53" t="s">
        <v>41</v>
      </c>
      <c r="I44" s="53" t="s">
        <v>42</v>
      </c>
      <c r="J44" s="53" t="s">
        <v>43</v>
      </c>
      <c r="K44" s="82" t="s">
        <v>44</v>
      </c>
      <c r="L44" s="53" t="s">
        <v>45</v>
      </c>
      <c r="M44" s="53" t="s">
        <v>46</v>
      </c>
      <c r="N44" s="53" t="s">
        <v>47</v>
      </c>
      <c r="O44" s="53" t="s">
        <v>48</v>
      </c>
      <c r="P44" s="53" t="s">
        <v>49</v>
      </c>
      <c r="Q44" s="53" t="s">
        <v>50</v>
      </c>
      <c r="R44" s="53" t="s">
        <v>51</v>
      </c>
      <c r="S44" s="82" t="s">
        <v>52</v>
      </c>
      <c r="T44" s="53" t="s">
        <v>53</v>
      </c>
      <c r="U44" s="53" t="s">
        <v>54</v>
      </c>
      <c r="V44" s="53" t="s">
        <v>55</v>
      </c>
      <c r="W44" s="53" t="s">
        <v>56</v>
      </c>
      <c r="X44" s="53" t="s">
        <v>57</v>
      </c>
      <c r="Y44" s="53" t="s">
        <v>58</v>
      </c>
      <c r="Z44" s="53" t="s">
        <v>59</v>
      </c>
      <c r="AA44" s="53" t="s">
        <v>60</v>
      </c>
      <c r="AB44" s="53" t="s">
        <v>61</v>
      </c>
      <c r="AC44" s="53" t="s">
        <v>62</v>
      </c>
      <c r="AD44" s="53" t="s">
        <v>63</v>
      </c>
      <c r="AE44" s="53" t="s">
        <v>64</v>
      </c>
      <c r="AF44" s="53" t="s">
        <v>65</v>
      </c>
      <c r="AG44" s="53" t="s">
        <v>66</v>
      </c>
      <c r="AH44" s="53" t="s">
        <v>67</v>
      </c>
      <c r="AI44" s="53" t="s">
        <v>68</v>
      </c>
      <c r="AJ44" s="53" t="s">
        <v>69</v>
      </c>
      <c r="AK44" s="53" t="s">
        <v>70</v>
      </c>
      <c r="AL44" s="53" t="s">
        <v>71</v>
      </c>
    </row>
    <row r="45" spans="1:38" x14ac:dyDescent="0.35">
      <c r="A45" s="83" t="s">
        <v>120</v>
      </c>
      <c r="B45" s="84"/>
      <c r="C45" s="85"/>
      <c r="D45" s="89"/>
      <c r="E45" s="103"/>
      <c r="F45" s="103"/>
      <c r="G45" s="103"/>
      <c r="H45" s="103"/>
      <c r="I45" s="103"/>
      <c r="J45" s="103"/>
      <c r="K45" s="121"/>
      <c r="L45" s="122"/>
      <c r="M45" s="122"/>
      <c r="N45" s="123"/>
      <c r="O45" s="124"/>
      <c r="P45" s="124"/>
      <c r="Q45" s="124"/>
      <c r="R45" s="124"/>
      <c r="S45" s="125"/>
      <c r="T45" s="124"/>
      <c r="U45" s="124"/>
      <c r="V45" s="124"/>
      <c r="W45" s="124"/>
      <c r="X45" s="124"/>
      <c r="Y45" s="124"/>
      <c r="Z45" s="124"/>
      <c r="AA45" s="124"/>
      <c r="AB45" s="124"/>
      <c r="AC45" s="124"/>
      <c r="AD45" s="124"/>
      <c r="AE45" s="124"/>
      <c r="AF45" s="124"/>
      <c r="AG45" s="124"/>
      <c r="AH45" s="124"/>
      <c r="AI45" s="124"/>
      <c r="AJ45" s="124"/>
      <c r="AK45" s="124"/>
      <c r="AL45" s="124"/>
    </row>
    <row r="46" spans="1:38" x14ac:dyDescent="0.35">
      <c r="A46" s="83"/>
      <c r="D46" s="8"/>
      <c r="E46" s="91"/>
      <c r="F46" s="92"/>
      <c r="G46" s="92"/>
      <c r="H46" s="92"/>
      <c r="I46" s="92"/>
      <c r="J46" s="92"/>
      <c r="K46" s="92"/>
      <c r="L46" s="92"/>
      <c r="M46" s="92"/>
      <c r="N46" s="92"/>
      <c r="O46" s="115"/>
      <c r="P46" s="115"/>
      <c r="Q46" s="115"/>
      <c r="R46" s="115"/>
      <c r="S46" s="116"/>
      <c r="T46" s="116"/>
      <c r="U46" s="116"/>
      <c r="V46" s="116"/>
      <c r="W46" s="116"/>
      <c r="X46" s="116"/>
      <c r="Y46" s="116"/>
      <c r="Z46" s="116"/>
      <c r="AA46" s="116"/>
      <c r="AB46" s="116"/>
      <c r="AC46" s="116"/>
      <c r="AD46" s="116"/>
      <c r="AE46" s="116"/>
      <c r="AF46" s="116"/>
      <c r="AG46" s="116"/>
      <c r="AH46" s="116"/>
      <c r="AI46" s="116"/>
      <c r="AJ46" s="116"/>
      <c r="AK46" s="116"/>
      <c r="AL46" s="116"/>
    </row>
    <row r="47" spans="1:38" x14ac:dyDescent="0.35">
      <c r="A47" s="83"/>
      <c r="D47" s="8"/>
      <c r="E47" s="117"/>
      <c r="F47" s="118"/>
      <c r="G47" s="118"/>
      <c r="H47" s="118"/>
      <c r="I47" s="118"/>
      <c r="J47" s="118"/>
      <c r="K47" s="118"/>
      <c r="L47" s="118"/>
      <c r="M47" s="118"/>
      <c r="N47" s="118"/>
      <c r="O47" s="119"/>
      <c r="P47" s="119"/>
      <c r="Q47" s="119"/>
      <c r="R47" s="119"/>
      <c r="S47" s="120"/>
      <c r="T47" s="120"/>
      <c r="U47" s="120"/>
      <c r="V47" s="120"/>
      <c r="W47" s="120"/>
      <c r="X47" s="120"/>
      <c r="Y47" s="120"/>
      <c r="Z47" s="120"/>
      <c r="AA47" s="120"/>
      <c r="AB47" s="120"/>
      <c r="AC47" s="120"/>
      <c r="AD47" s="120"/>
      <c r="AE47" s="120"/>
      <c r="AF47" s="120"/>
      <c r="AG47" s="120"/>
      <c r="AH47" s="120"/>
      <c r="AI47" s="120"/>
      <c r="AJ47" s="120"/>
      <c r="AK47" s="120"/>
      <c r="AL47" s="120"/>
    </row>
    <row r="48" spans="1:38" x14ac:dyDescent="0.35">
      <c r="A48" s="83"/>
      <c r="D48" s="8"/>
      <c r="E48" s="117"/>
      <c r="F48" s="118"/>
      <c r="G48" s="118"/>
      <c r="H48" s="118"/>
      <c r="I48" s="118"/>
      <c r="J48" s="118"/>
      <c r="K48" s="118"/>
      <c r="L48" s="118"/>
      <c r="M48" s="118"/>
      <c r="N48" s="118"/>
      <c r="O48" s="119"/>
      <c r="P48" s="119"/>
      <c r="Q48" s="119"/>
      <c r="R48" s="119"/>
      <c r="S48" s="120"/>
      <c r="T48" s="120"/>
      <c r="U48" s="120"/>
      <c r="V48" s="120"/>
      <c r="W48" s="120"/>
      <c r="X48" s="120"/>
      <c r="Y48" s="120"/>
      <c r="Z48" s="120"/>
      <c r="AA48" s="120"/>
      <c r="AB48" s="120"/>
      <c r="AC48" s="120"/>
      <c r="AD48" s="120"/>
      <c r="AE48" s="120"/>
      <c r="AF48" s="120"/>
      <c r="AG48" s="120"/>
      <c r="AH48" s="120"/>
      <c r="AI48" s="120"/>
      <c r="AJ48" s="120"/>
      <c r="AK48" s="120"/>
      <c r="AL48" s="120"/>
    </row>
    <row r="49" spans="1:38" x14ac:dyDescent="0.35">
      <c r="A49" s="83"/>
      <c r="B49" s="36" t="s">
        <v>121</v>
      </c>
      <c r="D49" s="36"/>
      <c r="E49" s="117"/>
      <c r="F49" s="118"/>
      <c r="G49" s="118"/>
      <c r="H49" s="118"/>
      <c r="I49" s="118"/>
      <c r="J49" s="118"/>
      <c r="K49" s="118"/>
      <c r="L49" s="118"/>
      <c r="M49" s="118"/>
      <c r="N49" s="118"/>
      <c r="O49" s="119"/>
      <c r="P49" s="119"/>
      <c r="Q49" s="119"/>
      <c r="R49" s="119"/>
      <c r="S49" s="120"/>
      <c r="T49" s="120"/>
      <c r="U49" s="120"/>
      <c r="V49" s="120"/>
      <c r="W49" s="120"/>
      <c r="X49" s="120"/>
      <c r="Y49" s="120"/>
      <c r="Z49" s="120"/>
      <c r="AA49" s="120"/>
      <c r="AB49" s="120"/>
      <c r="AC49" s="120"/>
      <c r="AD49" s="120"/>
      <c r="AE49" s="120"/>
      <c r="AF49" s="120"/>
      <c r="AG49" s="120"/>
      <c r="AH49" s="120"/>
      <c r="AI49" s="120"/>
      <c r="AJ49" s="120"/>
      <c r="AK49" s="120"/>
      <c r="AL49" s="120"/>
    </row>
    <row r="50" spans="1:38" x14ac:dyDescent="0.35">
      <c r="A50" s="83"/>
      <c r="B50" s="8" t="s">
        <v>101</v>
      </c>
      <c r="D50" s="81" t="s">
        <v>88</v>
      </c>
      <c r="E50" s="53">
        <v>2017</v>
      </c>
      <c r="F50" s="53">
        <v>2018</v>
      </c>
      <c r="G50" s="53">
        <v>2019</v>
      </c>
      <c r="H50" s="53" t="s">
        <v>41</v>
      </c>
      <c r="I50" s="53" t="s">
        <v>42</v>
      </c>
      <c r="J50" s="53" t="s">
        <v>43</v>
      </c>
      <c r="K50" s="82" t="s">
        <v>44</v>
      </c>
      <c r="L50" s="53" t="s">
        <v>45</v>
      </c>
      <c r="M50" s="53" t="s">
        <v>46</v>
      </c>
      <c r="N50" s="53" t="s">
        <v>47</v>
      </c>
      <c r="O50" s="53" t="s">
        <v>48</v>
      </c>
      <c r="P50" s="53" t="s">
        <v>49</v>
      </c>
      <c r="Q50" s="53" t="s">
        <v>50</v>
      </c>
      <c r="R50" s="53" t="s">
        <v>51</v>
      </c>
      <c r="S50" s="82" t="s">
        <v>52</v>
      </c>
      <c r="T50" s="53" t="s">
        <v>53</v>
      </c>
      <c r="U50" s="53" t="s">
        <v>54</v>
      </c>
      <c r="V50" s="53" t="s">
        <v>55</v>
      </c>
      <c r="W50" s="53" t="s">
        <v>56</v>
      </c>
      <c r="X50" s="53" t="s">
        <v>57</v>
      </c>
      <c r="Y50" s="53" t="s">
        <v>58</v>
      </c>
      <c r="Z50" s="53" t="s">
        <v>59</v>
      </c>
      <c r="AA50" s="53" t="s">
        <v>60</v>
      </c>
      <c r="AB50" s="53" t="s">
        <v>61</v>
      </c>
      <c r="AC50" s="53" t="s">
        <v>62</v>
      </c>
      <c r="AD50" s="53" t="s">
        <v>63</v>
      </c>
      <c r="AE50" s="53" t="s">
        <v>64</v>
      </c>
      <c r="AF50" s="53" t="s">
        <v>65</v>
      </c>
      <c r="AG50" s="53" t="s">
        <v>66</v>
      </c>
      <c r="AH50" s="53" t="s">
        <v>67</v>
      </c>
      <c r="AI50" s="53" t="s">
        <v>68</v>
      </c>
      <c r="AJ50" s="53" t="s">
        <v>69</v>
      </c>
      <c r="AK50" s="53" t="s">
        <v>70</v>
      </c>
      <c r="AL50" s="53" t="s">
        <v>71</v>
      </c>
    </row>
    <row r="51" spans="1:38" ht="20.25" customHeight="1" x14ac:dyDescent="0.35">
      <c r="A51" s="83" t="s">
        <v>122</v>
      </c>
      <c r="B51" s="84" t="s">
        <v>123</v>
      </c>
      <c r="C51" s="101"/>
      <c r="D51" s="102" t="s">
        <v>124</v>
      </c>
      <c r="E51" s="126"/>
      <c r="F51" s="126"/>
      <c r="G51" s="126"/>
      <c r="H51" s="126"/>
      <c r="I51" s="126"/>
      <c r="J51" s="126"/>
      <c r="K51" s="88">
        <v>3.5951163768768311</v>
      </c>
      <c r="L51" s="88">
        <v>3.5951163768768311</v>
      </c>
      <c r="M51" s="88">
        <v>3.623039722442627</v>
      </c>
      <c r="N51" s="88">
        <v>3.623039722442627</v>
      </c>
      <c r="O51" s="88">
        <v>3.5951163768768311</v>
      </c>
      <c r="P51" s="88">
        <v>3.5951163768768311</v>
      </c>
      <c r="Q51" s="88">
        <v>3.5951163768768311</v>
      </c>
      <c r="R51" s="88">
        <v>3.5951163768768311</v>
      </c>
      <c r="S51" s="88">
        <v>0</v>
      </c>
      <c r="T51" s="88">
        <v>0</v>
      </c>
      <c r="U51" s="88">
        <v>0</v>
      </c>
      <c r="V51" s="88">
        <v>0</v>
      </c>
      <c r="W51" s="88">
        <v>0</v>
      </c>
      <c r="X51" s="88">
        <v>0</v>
      </c>
      <c r="Y51" s="88">
        <v>0</v>
      </c>
      <c r="Z51" s="88">
        <v>0</v>
      </c>
      <c r="AA51" s="88">
        <v>0</v>
      </c>
      <c r="AB51" s="88">
        <v>0</v>
      </c>
      <c r="AC51" s="88">
        <v>0</v>
      </c>
      <c r="AD51" s="88">
        <v>0</v>
      </c>
      <c r="AE51" s="88">
        <v>0</v>
      </c>
      <c r="AF51" s="88">
        <v>0</v>
      </c>
      <c r="AG51" s="88">
        <v>0</v>
      </c>
      <c r="AH51" s="88">
        <v>0</v>
      </c>
      <c r="AI51" s="88">
        <v>0</v>
      </c>
      <c r="AJ51" s="88">
        <v>0</v>
      </c>
      <c r="AK51" s="88">
        <v>0</v>
      </c>
      <c r="AL51" s="88">
        <v>0</v>
      </c>
    </row>
    <row r="52" spans="1:38" ht="20.25" customHeight="1" x14ac:dyDescent="0.35">
      <c r="A52" s="83" t="s">
        <v>125</v>
      </c>
      <c r="B52" s="84" t="s">
        <v>126</v>
      </c>
      <c r="C52" s="101"/>
      <c r="D52" s="102" t="s">
        <v>124</v>
      </c>
      <c r="E52" s="127"/>
      <c r="F52" s="127"/>
      <c r="G52" s="127"/>
      <c r="H52" s="127"/>
      <c r="I52" s="127"/>
      <c r="J52" s="127"/>
      <c r="K52" s="88">
        <v>4.2831621170043945</v>
      </c>
      <c r="L52" s="88">
        <v>4.2831621170043945</v>
      </c>
      <c r="M52" s="88">
        <v>4.4581546783447266</v>
      </c>
      <c r="N52" s="88">
        <v>4.4581546783447266</v>
      </c>
      <c r="O52" s="88">
        <v>4.2831621170043945</v>
      </c>
      <c r="P52" s="88">
        <v>4.2831621170043945</v>
      </c>
      <c r="Q52" s="88">
        <v>4.2831621170043945</v>
      </c>
      <c r="R52" s="88">
        <v>4.2831621170043945</v>
      </c>
      <c r="S52" s="88">
        <v>0</v>
      </c>
      <c r="T52" s="88">
        <v>0</v>
      </c>
      <c r="U52" s="88">
        <v>0</v>
      </c>
      <c r="V52" s="88">
        <v>0</v>
      </c>
      <c r="W52" s="88">
        <v>0</v>
      </c>
      <c r="X52" s="88">
        <v>0</v>
      </c>
      <c r="Y52" s="88">
        <v>0</v>
      </c>
      <c r="Z52" s="88">
        <v>0</v>
      </c>
      <c r="AA52" s="88">
        <v>0</v>
      </c>
      <c r="AB52" s="88">
        <v>0</v>
      </c>
      <c r="AC52" s="88">
        <v>0</v>
      </c>
      <c r="AD52" s="88">
        <v>0</v>
      </c>
      <c r="AE52" s="88">
        <v>0</v>
      </c>
      <c r="AF52" s="88">
        <v>0</v>
      </c>
      <c r="AG52" s="88">
        <v>0</v>
      </c>
      <c r="AH52" s="88">
        <v>0</v>
      </c>
      <c r="AI52" s="88">
        <v>0</v>
      </c>
      <c r="AJ52" s="88">
        <v>0</v>
      </c>
      <c r="AK52" s="88">
        <v>0</v>
      </c>
      <c r="AL52" s="88">
        <v>0</v>
      </c>
    </row>
    <row r="53" spans="1:38" ht="20.25" customHeight="1" x14ac:dyDescent="0.35">
      <c r="A53" s="83" t="s">
        <v>127</v>
      </c>
      <c r="B53" s="84" t="s">
        <v>128</v>
      </c>
      <c r="C53" s="101"/>
      <c r="D53" s="102" t="s">
        <v>129</v>
      </c>
      <c r="E53" s="127"/>
      <c r="F53" s="127"/>
      <c r="G53" s="127"/>
      <c r="H53" s="127"/>
      <c r="I53" s="127"/>
      <c r="J53" s="127"/>
      <c r="K53" s="88">
        <v>0</v>
      </c>
      <c r="L53" s="88">
        <v>0</v>
      </c>
      <c r="M53" s="88">
        <v>0</v>
      </c>
      <c r="N53" s="88">
        <v>0</v>
      </c>
      <c r="O53" s="88">
        <v>0</v>
      </c>
      <c r="P53" s="88">
        <v>0</v>
      </c>
      <c r="Q53" s="88">
        <v>0</v>
      </c>
      <c r="R53" s="88">
        <v>0</v>
      </c>
      <c r="S53" s="88">
        <v>0</v>
      </c>
      <c r="T53" s="88">
        <v>0</v>
      </c>
      <c r="U53" s="88">
        <v>0</v>
      </c>
      <c r="V53" s="88">
        <v>0</v>
      </c>
      <c r="W53" s="88">
        <v>0</v>
      </c>
      <c r="X53" s="88">
        <v>0</v>
      </c>
      <c r="Y53" s="88">
        <v>0</v>
      </c>
      <c r="Z53" s="88">
        <v>0</v>
      </c>
      <c r="AA53" s="88">
        <v>0</v>
      </c>
      <c r="AB53" s="88">
        <v>0</v>
      </c>
      <c r="AC53" s="88">
        <v>0</v>
      </c>
      <c r="AD53" s="88">
        <v>0</v>
      </c>
      <c r="AE53" s="88">
        <v>0</v>
      </c>
      <c r="AF53" s="88">
        <v>0</v>
      </c>
      <c r="AG53" s="88">
        <v>0</v>
      </c>
      <c r="AH53" s="88">
        <v>0</v>
      </c>
      <c r="AI53" s="88">
        <v>0</v>
      </c>
      <c r="AJ53" s="88">
        <v>0</v>
      </c>
      <c r="AK53" s="88">
        <v>0</v>
      </c>
      <c r="AL53" s="88">
        <v>0</v>
      </c>
    </row>
    <row r="54" spans="1:38" ht="20.25" customHeight="1" x14ac:dyDescent="0.35">
      <c r="A54" s="83" t="s">
        <v>130</v>
      </c>
      <c r="B54" s="84" t="s">
        <v>131</v>
      </c>
      <c r="C54" s="101"/>
      <c r="D54" s="102" t="s">
        <v>129</v>
      </c>
      <c r="E54" s="127"/>
      <c r="F54" s="127"/>
      <c r="G54" s="127"/>
      <c r="H54" s="127"/>
      <c r="I54" s="127"/>
      <c r="J54" s="127"/>
      <c r="K54" s="88">
        <v>0</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v>0</v>
      </c>
      <c r="AC54" s="88">
        <v>0</v>
      </c>
      <c r="AD54" s="88">
        <v>0</v>
      </c>
      <c r="AE54" s="88">
        <v>0</v>
      </c>
      <c r="AF54" s="88">
        <v>0</v>
      </c>
      <c r="AG54" s="88">
        <v>0</v>
      </c>
      <c r="AH54" s="88">
        <v>0</v>
      </c>
      <c r="AI54" s="88">
        <v>0</v>
      </c>
      <c r="AJ54" s="88">
        <v>0</v>
      </c>
      <c r="AK54" s="88">
        <v>0</v>
      </c>
      <c r="AL54" s="88">
        <v>0</v>
      </c>
    </row>
    <row r="55" spans="1:38" ht="20.25" customHeight="1" x14ac:dyDescent="0.35">
      <c r="A55" s="83" t="s">
        <v>132</v>
      </c>
      <c r="B55" s="84" t="s">
        <v>133</v>
      </c>
      <c r="C55" s="101"/>
      <c r="D55" s="102" t="s">
        <v>134</v>
      </c>
      <c r="E55" s="127"/>
      <c r="F55" s="127"/>
      <c r="G55" s="127"/>
      <c r="H55" s="127"/>
      <c r="I55" s="127"/>
      <c r="J55" s="127"/>
      <c r="K55" s="88">
        <v>0.72705000638961792</v>
      </c>
      <c r="L55" s="88">
        <v>0.64971649646759033</v>
      </c>
      <c r="M55" s="88">
        <v>0.67527413368225098</v>
      </c>
      <c r="N55" s="88">
        <v>0.63941872119903564</v>
      </c>
      <c r="O55" s="88">
        <v>0.54748702049255371</v>
      </c>
      <c r="P55" s="88">
        <v>0.5271456241607666</v>
      </c>
      <c r="Q55" s="88">
        <v>0.50994729995727539</v>
      </c>
      <c r="R55" s="88">
        <v>0.49504935741424561</v>
      </c>
      <c r="S55" s="88">
        <v>0.53834819793701172</v>
      </c>
      <c r="T55" s="88">
        <v>0.47015351057052612</v>
      </c>
      <c r="U55" s="88">
        <v>0.45951986312866211</v>
      </c>
      <c r="V55" s="88">
        <v>0.44981211423873901</v>
      </c>
      <c r="W55" s="88">
        <v>0.4408818781375885</v>
      </c>
      <c r="X55" s="88">
        <v>0.48328018188476563</v>
      </c>
      <c r="Y55" s="88">
        <v>0.47468125820159912</v>
      </c>
      <c r="Z55" s="88">
        <v>0.46663743257522583</v>
      </c>
      <c r="AA55" s="88">
        <v>0.45908147096633911</v>
      </c>
      <c r="AB55" s="88">
        <v>0.45195752382278442</v>
      </c>
      <c r="AC55" s="88">
        <v>0.44521883130073547</v>
      </c>
      <c r="AD55" s="88">
        <v>0</v>
      </c>
      <c r="AE55" s="88">
        <v>0</v>
      </c>
      <c r="AF55" s="88">
        <v>0</v>
      </c>
      <c r="AG55" s="88">
        <v>0</v>
      </c>
      <c r="AH55" s="88">
        <v>0</v>
      </c>
      <c r="AI55" s="88">
        <v>0</v>
      </c>
      <c r="AJ55" s="88">
        <v>0</v>
      </c>
      <c r="AK55" s="88">
        <v>0</v>
      </c>
      <c r="AL55" s="88">
        <v>0</v>
      </c>
    </row>
    <row r="56" spans="1:38" ht="20.25" customHeight="1" x14ac:dyDescent="0.35">
      <c r="A56" s="83" t="s">
        <v>122</v>
      </c>
      <c r="B56" s="84" t="s">
        <v>135</v>
      </c>
      <c r="C56" s="101"/>
      <c r="D56" s="102" t="s">
        <v>134</v>
      </c>
      <c r="E56" s="126"/>
      <c r="F56" s="126"/>
      <c r="G56" s="126"/>
      <c r="H56" s="126"/>
      <c r="I56" s="126"/>
      <c r="J56" s="127"/>
      <c r="K56" s="88">
        <v>2.2200000286102295</v>
      </c>
      <c r="L56" s="88">
        <v>1.9838671684265137</v>
      </c>
      <c r="M56" s="88">
        <v>2.0619056224822998</v>
      </c>
      <c r="N56" s="88">
        <v>1.9524235725402832</v>
      </c>
      <c r="O56" s="88">
        <v>1.6717160940170288</v>
      </c>
      <c r="P56" s="88">
        <v>1.6096049547195435</v>
      </c>
      <c r="Q56" s="88">
        <v>1.5570908784866333</v>
      </c>
      <c r="R56" s="88">
        <v>1.5116010904312134</v>
      </c>
      <c r="S56" s="88">
        <v>1.6438112258911133</v>
      </c>
      <c r="T56" s="88">
        <v>1.435583233833313</v>
      </c>
      <c r="U56" s="88">
        <v>1.4031140804290771</v>
      </c>
      <c r="V56" s="88">
        <v>1.3734720945358276</v>
      </c>
      <c r="W56" s="88">
        <v>1.3462041616439819</v>
      </c>
      <c r="X56" s="88">
        <v>1.4756646156311035</v>
      </c>
      <c r="Y56" s="88">
        <v>0</v>
      </c>
      <c r="Z56" s="88">
        <v>0</v>
      </c>
      <c r="AA56" s="88">
        <v>0</v>
      </c>
      <c r="AB56" s="88">
        <v>0</v>
      </c>
      <c r="AC56" s="88">
        <v>0</v>
      </c>
      <c r="AD56" s="88">
        <v>0</v>
      </c>
      <c r="AE56" s="88">
        <v>0</v>
      </c>
      <c r="AF56" s="88">
        <v>0</v>
      </c>
      <c r="AG56" s="88">
        <v>0</v>
      </c>
      <c r="AH56" s="88">
        <v>0</v>
      </c>
      <c r="AI56" s="88">
        <v>0</v>
      </c>
      <c r="AJ56" s="88">
        <v>0</v>
      </c>
      <c r="AK56" s="88">
        <v>0</v>
      </c>
      <c r="AL56" s="88">
        <v>0</v>
      </c>
    </row>
    <row r="57" spans="1:38" ht="20.25" customHeight="1" x14ac:dyDescent="0.35">
      <c r="A57" s="83" t="s">
        <v>125</v>
      </c>
      <c r="B57" s="84" t="s">
        <v>136</v>
      </c>
      <c r="C57" s="101"/>
      <c r="D57" s="102" t="s">
        <v>134</v>
      </c>
      <c r="E57" s="127"/>
      <c r="F57" s="127"/>
      <c r="G57" s="127"/>
      <c r="H57" s="127"/>
      <c r="I57" s="127"/>
      <c r="J57" s="127"/>
      <c r="K57" s="88">
        <v>0.27417001128196716</v>
      </c>
      <c r="L57" s="88">
        <v>0.24500758945941925</v>
      </c>
      <c r="M57" s="88">
        <v>0.25464534759521484</v>
      </c>
      <c r="N57" s="88">
        <v>0.24112431704998016</v>
      </c>
      <c r="O57" s="88">
        <v>0.20645694434642792</v>
      </c>
      <c r="P57" s="88">
        <v>0.19878621399402618</v>
      </c>
      <c r="Q57" s="88">
        <v>0.19230072200298309</v>
      </c>
      <c r="R57" s="88">
        <v>0.18668273091316223</v>
      </c>
      <c r="S57" s="88">
        <v>0.2030106782913208</v>
      </c>
      <c r="T57" s="88">
        <v>0.1772945374250412</v>
      </c>
      <c r="U57" s="88">
        <v>0.17328459024429321</v>
      </c>
      <c r="V57" s="88">
        <v>0.16962380707263947</v>
      </c>
      <c r="W57" s="88">
        <v>0</v>
      </c>
      <c r="X57" s="88">
        <v>0</v>
      </c>
      <c r="Y57" s="88">
        <v>0</v>
      </c>
      <c r="Z57" s="88">
        <v>0</v>
      </c>
      <c r="AA57" s="88">
        <v>0</v>
      </c>
      <c r="AB57" s="88">
        <v>0</v>
      </c>
      <c r="AC57" s="88">
        <v>0</v>
      </c>
      <c r="AD57" s="88">
        <v>0</v>
      </c>
      <c r="AE57" s="88">
        <v>0</v>
      </c>
      <c r="AF57" s="88">
        <v>0</v>
      </c>
      <c r="AG57" s="88">
        <v>0</v>
      </c>
      <c r="AH57" s="88">
        <v>0</v>
      </c>
      <c r="AI57" s="88">
        <v>0</v>
      </c>
      <c r="AJ57" s="88">
        <v>0</v>
      </c>
      <c r="AK57" s="88">
        <v>0</v>
      </c>
      <c r="AL57" s="88">
        <v>0</v>
      </c>
    </row>
    <row r="58" spans="1:38" ht="20.25" customHeight="1" x14ac:dyDescent="0.35">
      <c r="A58" s="83" t="s">
        <v>127</v>
      </c>
      <c r="B58" s="84" t="s">
        <v>137</v>
      </c>
      <c r="C58" s="101"/>
      <c r="D58" s="102" t="s">
        <v>134</v>
      </c>
      <c r="E58" s="127"/>
      <c r="F58" s="127"/>
      <c r="G58" s="127"/>
      <c r="H58" s="127"/>
      <c r="I58" s="127"/>
      <c r="J58" s="127"/>
      <c r="K58" s="88">
        <v>0.72705000638961792</v>
      </c>
      <c r="L58" s="88">
        <v>0.64971649646759033</v>
      </c>
      <c r="M58" s="88">
        <v>0.67527413368225098</v>
      </c>
      <c r="N58" s="88">
        <v>0.63941872119903564</v>
      </c>
      <c r="O58" s="88">
        <v>0.54748702049255371</v>
      </c>
      <c r="P58" s="88">
        <v>0.5271456241607666</v>
      </c>
      <c r="Q58" s="88">
        <v>0.50994729995727539</v>
      </c>
      <c r="R58" s="88">
        <v>0.49504935741424561</v>
      </c>
      <c r="S58" s="88">
        <v>0.53834819793701172</v>
      </c>
      <c r="T58" s="88">
        <v>0.47015351057052612</v>
      </c>
      <c r="U58" s="88">
        <v>0.45951986312866211</v>
      </c>
      <c r="V58" s="88">
        <v>0.44981211423873901</v>
      </c>
      <c r="W58" s="88">
        <v>0.4408818781375885</v>
      </c>
      <c r="X58" s="88">
        <v>0.48328018188476563</v>
      </c>
      <c r="Y58" s="88">
        <v>0.47468125820159912</v>
      </c>
      <c r="Z58" s="88">
        <v>0.46663743257522583</v>
      </c>
      <c r="AA58" s="88">
        <v>0.45908147096633911</v>
      </c>
      <c r="AB58" s="88">
        <v>0.45195752382278442</v>
      </c>
      <c r="AC58" s="88">
        <v>0.44521883130073547</v>
      </c>
      <c r="AD58" s="88">
        <v>0</v>
      </c>
      <c r="AE58" s="88">
        <v>0</v>
      </c>
      <c r="AF58" s="88">
        <v>0</v>
      </c>
      <c r="AG58" s="88">
        <v>0</v>
      </c>
      <c r="AH58" s="88">
        <v>0</v>
      </c>
      <c r="AI58" s="88">
        <v>0</v>
      </c>
      <c r="AJ58" s="88">
        <v>0</v>
      </c>
      <c r="AK58" s="88">
        <v>0</v>
      </c>
      <c r="AL58" s="88">
        <v>0</v>
      </c>
    </row>
    <row r="59" spans="1:38" ht="20.25" customHeight="1" x14ac:dyDescent="0.35">
      <c r="A59" s="83" t="s">
        <v>130</v>
      </c>
      <c r="B59" s="84" t="s">
        <v>138</v>
      </c>
      <c r="C59" s="101"/>
      <c r="D59" s="102" t="s">
        <v>134</v>
      </c>
      <c r="E59" s="127"/>
      <c r="F59" s="127"/>
      <c r="G59" s="127"/>
      <c r="H59" s="127"/>
      <c r="I59" s="127"/>
      <c r="J59" s="127"/>
      <c r="K59" s="88">
        <v>6.6600002348423004E-2</v>
      </c>
      <c r="L59" s="88">
        <v>5.9516016393899918E-2</v>
      </c>
      <c r="M59" s="88">
        <v>6.1857175081968307E-2</v>
      </c>
      <c r="N59" s="88">
        <v>5.8572709560394287E-2</v>
      </c>
      <c r="O59" s="88">
        <v>5.0151485949754715E-2</v>
      </c>
      <c r="P59" s="88">
        <v>4.8288151621818542E-2</v>
      </c>
      <c r="Q59" s="88">
        <v>4.6712726354598999E-2</v>
      </c>
      <c r="R59" s="88">
        <v>4.5348033308982849E-2</v>
      </c>
      <c r="S59" s="88">
        <v>0</v>
      </c>
      <c r="T59" s="88">
        <v>0</v>
      </c>
      <c r="U59" s="88">
        <v>0</v>
      </c>
      <c r="V59" s="88">
        <v>0</v>
      </c>
      <c r="W59" s="88">
        <v>0</v>
      </c>
      <c r="X59" s="88">
        <v>0</v>
      </c>
      <c r="Y59" s="88">
        <v>0</v>
      </c>
      <c r="Z59" s="88">
        <v>0</v>
      </c>
      <c r="AA59" s="88">
        <v>0</v>
      </c>
      <c r="AB59" s="88">
        <v>0</v>
      </c>
      <c r="AC59" s="88">
        <v>0</v>
      </c>
      <c r="AD59" s="88">
        <v>0</v>
      </c>
      <c r="AE59" s="88">
        <v>0</v>
      </c>
      <c r="AF59" s="88">
        <v>0</v>
      </c>
      <c r="AG59" s="88">
        <v>0</v>
      </c>
      <c r="AH59" s="88">
        <v>0</v>
      </c>
      <c r="AI59" s="88">
        <v>0</v>
      </c>
      <c r="AJ59" s="88">
        <v>0</v>
      </c>
      <c r="AK59" s="88">
        <v>0</v>
      </c>
      <c r="AL59" s="88">
        <v>0</v>
      </c>
    </row>
    <row r="60" spans="1:38" ht="20.25" customHeight="1" x14ac:dyDescent="0.35">
      <c r="A60" s="83" t="s">
        <v>132</v>
      </c>
      <c r="B60" s="84" t="s">
        <v>139</v>
      </c>
      <c r="C60" s="101"/>
      <c r="D60" s="102" t="s">
        <v>140</v>
      </c>
      <c r="E60" s="127"/>
      <c r="F60" s="127"/>
      <c r="G60" s="127"/>
      <c r="H60" s="127"/>
      <c r="I60" s="127"/>
      <c r="J60" s="127"/>
      <c r="K60" s="88">
        <v>0</v>
      </c>
      <c r="L60" s="88">
        <v>0</v>
      </c>
      <c r="M60" s="88">
        <v>0</v>
      </c>
      <c r="N60" s="88">
        <v>0</v>
      </c>
      <c r="O60" s="88">
        <v>9.0168590545654297</v>
      </c>
      <c r="P60" s="88">
        <v>9.0168590545654297</v>
      </c>
      <c r="Q60" s="88">
        <v>9.0168590545654297</v>
      </c>
      <c r="R60" s="88">
        <v>9.0168590545654297</v>
      </c>
      <c r="S60" s="88">
        <v>9.2430028915405273</v>
      </c>
      <c r="T60" s="88">
        <v>9.0168590545654297</v>
      </c>
      <c r="U60" s="88">
        <v>9.0168590545654297</v>
      </c>
      <c r="V60" s="88">
        <v>9.0168590545654297</v>
      </c>
      <c r="W60" s="88">
        <v>9.0168590545654297</v>
      </c>
      <c r="X60" s="88">
        <v>9.2430028915405273</v>
      </c>
      <c r="Y60" s="88">
        <v>20.349819183349609</v>
      </c>
      <c r="Z60" s="88">
        <v>20.349819183349609</v>
      </c>
      <c r="AA60" s="88">
        <v>20.349819183349609</v>
      </c>
      <c r="AB60" s="88">
        <v>20.349819183349609</v>
      </c>
      <c r="AC60" s="88">
        <v>20.349819183349609</v>
      </c>
      <c r="AD60" s="88">
        <v>0</v>
      </c>
      <c r="AE60" s="88">
        <v>0</v>
      </c>
      <c r="AF60" s="88">
        <v>0</v>
      </c>
      <c r="AG60" s="88">
        <v>0</v>
      </c>
      <c r="AH60" s="88">
        <v>0</v>
      </c>
      <c r="AI60" s="88">
        <v>0</v>
      </c>
      <c r="AJ60" s="88">
        <v>0</v>
      </c>
      <c r="AK60" s="88">
        <v>0</v>
      </c>
      <c r="AL60" s="88">
        <v>0</v>
      </c>
    </row>
    <row r="61" spans="1:38" ht="20.25" customHeight="1" x14ac:dyDescent="0.35">
      <c r="A61" s="83" t="s">
        <v>122</v>
      </c>
      <c r="B61" s="84" t="s">
        <v>141</v>
      </c>
      <c r="C61" s="101"/>
      <c r="D61" s="102" t="s">
        <v>140</v>
      </c>
      <c r="E61" s="126"/>
      <c r="F61" s="126"/>
      <c r="G61" s="126"/>
      <c r="H61" s="126"/>
      <c r="I61" s="126"/>
      <c r="J61" s="127"/>
      <c r="K61" s="88">
        <v>0</v>
      </c>
      <c r="L61" s="88">
        <v>0</v>
      </c>
      <c r="M61" s="88">
        <v>0</v>
      </c>
      <c r="N61" s="88">
        <v>0</v>
      </c>
      <c r="O61" s="88">
        <v>23.191509246826172</v>
      </c>
      <c r="P61" s="88">
        <v>23.191509246826172</v>
      </c>
      <c r="Q61" s="88">
        <v>23.191509246826172</v>
      </c>
      <c r="R61" s="88">
        <v>23.191509246826172</v>
      </c>
      <c r="S61" s="88">
        <v>23.773155212402344</v>
      </c>
      <c r="T61" s="88">
        <v>23.191509246826172</v>
      </c>
      <c r="U61" s="88">
        <v>23.191509246826172</v>
      </c>
      <c r="V61" s="88">
        <v>23.191509246826172</v>
      </c>
      <c r="W61" s="88">
        <v>23.191509246826172</v>
      </c>
      <c r="X61" s="88">
        <v>23.773155212402344</v>
      </c>
      <c r="Y61" s="88">
        <v>23.773155212402344</v>
      </c>
      <c r="Z61" s="88">
        <v>23.773155212402344</v>
      </c>
      <c r="AA61" s="88">
        <v>23.773155212402344</v>
      </c>
      <c r="AB61" s="88">
        <v>23.773155212402344</v>
      </c>
      <c r="AC61" s="88">
        <v>23.773155212402344</v>
      </c>
      <c r="AD61" s="88">
        <v>0</v>
      </c>
      <c r="AE61" s="88">
        <v>0</v>
      </c>
      <c r="AF61" s="88">
        <v>0</v>
      </c>
      <c r="AG61" s="88">
        <v>0</v>
      </c>
      <c r="AH61" s="88">
        <v>0</v>
      </c>
      <c r="AI61" s="88">
        <v>0</v>
      </c>
      <c r="AJ61" s="88">
        <v>0</v>
      </c>
      <c r="AK61" s="88">
        <v>0</v>
      </c>
      <c r="AL61" s="88">
        <v>0</v>
      </c>
    </row>
    <row r="62" spans="1:38" ht="20.25" customHeight="1" x14ac:dyDescent="0.35">
      <c r="A62" s="83" t="s">
        <v>125</v>
      </c>
      <c r="B62" s="84" t="s">
        <v>142</v>
      </c>
      <c r="C62" s="101"/>
      <c r="D62" s="102" t="s">
        <v>134</v>
      </c>
      <c r="E62" s="127"/>
      <c r="F62" s="127"/>
      <c r="G62" s="127"/>
      <c r="H62" s="127"/>
      <c r="I62" s="127"/>
      <c r="J62" s="127"/>
      <c r="K62" s="88">
        <v>0</v>
      </c>
      <c r="L62" s="88">
        <v>0</v>
      </c>
      <c r="M62" s="88">
        <v>0</v>
      </c>
      <c r="N62" s="88">
        <v>0</v>
      </c>
      <c r="O62" s="88">
        <v>3.2598464488983154</v>
      </c>
      <c r="P62" s="88">
        <v>3.1387295722961426</v>
      </c>
      <c r="Q62" s="88">
        <v>3.0363271236419678</v>
      </c>
      <c r="R62" s="88">
        <v>2.9476220607757568</v>
      </c>
      <c r="S62" s="88">
        <v>3.2054316997528076</v>
      </c>
      <c r="T62" s="88">
        <v>2.7993872165679932</v>
      </c>
      <c r="U62" s="88">
        <v>2.736072301864624</v>
      </c>
      <c r="V62" s="88">
        <v>2.6782705783843994</v>
      </c>
      <c r="W62" s="88">
        <v>2.6250979900360107</v>
      </c>
      <c r="X62" s="88">
        <v>2.8775460720062256</v>
      </c>
      <c r="Y62" s="88">
        <v>2.8263463973999023</v>
      </c>
      <c r="Z62" s="88">
        <v>2.7784519195556641</v>
      </c>
      <c r="AA62" s="88">
        <v>2.7334620952606201</v>
      </c>
      <c r="AB62" s="88">
        <v>2.6910445690155029</v>
      </c>
      <c r="AC62" s="88">
        <v>2.6509213447570801</v>
      </c>
      <c r="AD62" s="88">
        <v>2.6128561496734619</v>
      </c>
      <c r="AE62" s="88">
        <v>2.5766491889953613</v>
      </c>
      <c r="AF62" s="88">
        <v>2.5421261787414551</v>
      </c>
      <c r="AG62" s="88">
        <v>2.5091385841369629</v>
      </c>
      <c r="AH62" s="88">
        <v>2.4775547981262207</v>
      </c>
      <c r="AI62" s="88">
        <v>0</v>
      </c>
      <c r="AJ62" s="88">
        <v>0</v>
      </c>
      <c r="AK62" s="88">
        <v>0</v>
      </c>
      <c r="AL62" s="88">
        <v>0</v>
      </c>
    </row>
    <row r="63" spans="1:38" x14ac:dyDescent="0.35">
      <c r="A63" s="83"/>
      <c r="B63" s="105"/>
      <c r="C63" s="106"/>
      <c r="D63" s="107"/>
      <c r="E63" s="107"/>
      <c r="F63" s="107"/>
      <c r="G63" s="107"/>
      <c r="H63" s="107"/>
      <c r="I63" s="107"/>
      <c r="J63" s="107"/>
      <c r="K63" s="108"/>
      <c r="L63" s="108"/>
      <c r="M63" s="108"/>
      <c r="N63" s="108"/>
      <c r="O63" s="109"/>
      <c r="P63" s="109"/>
      <c r="Q63" s="109"/>
      <c r="R63" s="109"/>
      <c r="S63" s="110"/>
      <c r="T63" s="110"/>
      <c r="U63" s="110"/>
      <c r="V63" s="110"/>
      <c r="W63" s="110"/>
      <c r="X63" s="110"/>
      <c r="Y63" s="110"/>
      <c r="Z63" s="110"/>
      <c r="AA63" s="110"/>
      <c r="AB63" s="110"/>
      <c r="AC63" s="110"/>
      <c r="AD63" s="110"/>
      <c r="AE63" s="110"/>
      <c r="AF63" s="110"/>
      <c r="AG63" s="110"/>
      <c r="AH63" s="110"/>
      <c r="AI63" s="110"/>
      <c r="AJ63" s="110"/>
      <c r="AK63" s="110"/>
      <c r="AL63" s="110"/>
    </row>
    <row r="64" spans="1:38" ht="31" x14ac:dyDescent="0.35">
      <c r="A64" s="83">
        <v>12</v>
      </c>
      <c r="B64" s="128" t="s">
        <v>143</v>
      </c>
      <c r="C64" s="129"/>
      <c r="D64" s="130"/>
      <c r="E64" s="131">
        <f t="shared" ref="E64:AL64" si="3">SUM(E45:E45,E51:E62)</f>
        <v>0</v>
      </c>
      <c r="F64" s="131">
        <f t="shared" si="3"/>
        <v>0</v>
      </c>
      <c r="G64" s="131">
        <f t="shared" si="3"/>
        <v>0</v>
      </c>
      <c r="H64" s="131">
        <f t="shared" si="3"/>
        <v>0</v>
      </c>
      <c r="I64" s="131">
        <f t="shared" si="3"/>
        <v>0</v>
      </c>
      <c r="J64" s="131">
        <f t="shared" si="3"/>
        <v>0</v>
      </c>
      <c r="K64" s="132">
        <f t="shared" si="3"/>
        <v>11.893148548901081</v>
      </c>
      <c r="L64" s="132">
        <f t="shared" si="3"/>
        <v>11.466102261096239</v>
      </c>
      <c r="M64" s="132">
        <f t="shared" si="3"/>
        <v>11.810150813311338</v>
      </c>
      <c r="N64" s="132">
        <f t="shared" si="3"/>
        <v>11.612152442336082</v>
      </c>
      <c r="O64" s="132">
        <f t="shared" si="3"/>
        <v>46.369791809469461</v>
      </c>
      <c r="P64" s="132">
        <f t="shared" si="3"/>
        <v>46.136346936225891</v>
      </c>
      <c r="Q64" s="132">
        <f t="shared" si="3"/>
        <v>45.938972845673561</v>
      </c>
      <c r="R64" s="132">
        <f t="shared" si="3"/>
        <v>45.767999425530434</v>
      </c>
      <c r="S64" s="132">
        <f t="shared" si="3"/>
        <v>39.145108103752136</v>
      </c>
      <c r="T64" s="132">
        <f t="shared" si="3"/>
        <v>37.560940310359001</v>
      </c>
      <c r="U64" s="132">
        <f t="shared" si="3"/>
        <v>37.43987900018692</v>
      </c>
      <c r="V64" s="132">
        <f t="shared" si="3"/>
        <v>37.329359009861946</v>
      </c>
      <c r="W64" s="132">
        <f t="shared" si="3"/>
        <v>37.061434209346771</v>
      </c>
      <c r="X64" s="132">
        <f t="shared" si="3"/>
        <v>38.335929155349731</v>
      </c>
      <c r="Y64" s="132">
        <f t="shared" si="3"/>
        <v>47.898683309555054</v>
      </c>
      <c r="Z64" s="132">
        <f t="shared" si="3"/>
        <v>47.834701180458069</v>
      </c>
      <c r="AA64" s="132">
        <f t="shared" si="3"/>
        <v>47.774599432945251</v>
      </c>
      <c r="AB64" s="132">
        <f t="shared" si="3"/>
        <v>47.717934012413025</v>
      </c>
      <c r="AC64" s="132">
        <f t="shared" si="3"/>
        <v>47.664333403110504</v>
      </c>
      <c r="AD64" s="132">
        <f t="shared" si="3"/>
        <v>2.6128561496734619</v>
      </c>
      <c r="AE64" s="132">
        <f t="shared" si="3"/>
        <v>2.5766491889953613</v>
      </c>
      <c r="AF64" s="132">
        <f t="shared" si="3"/>
        <v>2.5421261787414551</v>
      </c>
      <c r="AG64" s="132">
        <f t="shared" si="3"/>
        <v>2.5091385841369629</v>
      </c>
      <c r="AH64" s="132">
        <f t="shared" si="3"/>
        <v>2.4775547981262207</v>
      </c>
      <c r="AI64" s="132">
        <f t="shared" si="3"/>
        <v>0</v>
      </c>
      <c r="AJ64" s="132">
        <f t="shared" si="3"/>
        <v>0</v>
      </c>
      <c r="AK64" s="132">
        <f t="shared" si="3"/>
        <v>0</v>
      </c>
      <c r="AL64" s="132">
        <f t="shared" si="3"/>
        <v>0</v>
      </c>
    </row>
    <row r="65" spans="1:38" x14ac:dyDescent="0.35">
      <c r="A65" s="83"/>
      <c r="B65" s="133"/>
      <c r="C65" s="134"/>
      <c r="D65" s="135"/>
      <c r="E65" s="97"/>
      <c r="F65" s="97"/>
      <c r="G65" s="97"/>
      <c r="H65" s="97"/>
      <c r="I65" s="97"/>
      <c r="J65" s="97"/>
      <c r="K65" s="97"/>
      <c r="L65" s="97"/>
      <c r="M65" s="97"/>
      <c r="N65" s="97"/>
      <c r="O65" s="97"/>
      <c r="P65" s="97"/>
      <c r="Q65" s="97"/>
      <c r="R65" s="97"/>
      <c r="S65" s="136"/>
      <c r="T65" s="136"/>
      <c r="U65" s="136"/>
      <c r="V65" s="136"/>
      <c r="W65" s="136"/>
      <c r="X65" s="136"/>
      <c r="Y65" s="136"/>
      <c r="Z65" s="136"/>
      <c r="AA65" s="136"/>
      <c r="AB65" s="136"/>
      <c r="AC65" s="136"/>
      <c r="AD65" s="136"/>
      <c r="AE65" s="136"/>
      <c r="AF65" s="136"/>
      <c r="AG65" s="136"/>
      <c r="AH65" s="136"/>
      <c r="AI65" s="136"/>
      <c r="AJ65" s="136"/>
      <c r="AK65" s="136"/>
      <c r="AL65" s="136"/>
    </row>
    <row r="66" spans="1:38" ht="15" customHeight="1" x14ac:dyDescent="0.35">
      <c r="A66" s="83">
        <v>13</v>
      </c>
      <c r="B66" s="137" t="s">
        <v>144</v>
      </c>
      <c r="C66" s="138"/>
      <c r="D66" s="89"/>
      <c r="E66" s="139">
        <f t="shared" ref="E66:AL66" si="4">E64+E41</f>
        <v>0</v>
      </c>
      <c r="F66" s="139">
        <f t="shared" si="4"/>
        <v>0</v>
      </c>
      <c r="G66" s="139">
        <f t="shared" si="4"/>
        <v>0</v>
      </c>
      <c r="H66" s="139">
        <f t="shared" si="4"/>
        <v>0</v>
      </c>
      <c r="I66" s="139">
        <f t="shared" si="4"/>
        <v>0</v>
      </c>
      <c r="J66" s="139">
        <f t="shared" si="4"/>
        <v>0</v>
      </c>
      <c r="K66" s="65">
        <f t="shared" si="4"/>
        <v>344.23193372040987</v>
      </c>
      <c r="L66" s="140">
        <f t="shared" si="4"/>
        <v>343.80488743260503</v>
      </c>
      <c r="M66" s="140">
        <f t="shared" si="4"/>
        <v>288.68781537935138</v>
      </c>
      <c r="N66" s="140">
        <f t="shared" si="4"/>
        <v>288.48981700837612</v>
      </c>
      <c r="O66" s="140">
        <f t="shared" si="4"/>
        <v>292.91745645180345</v>
      </c>
      <c r="P66" s="140">
        <f t="shared" si="4"/>
        <v>292.68401157855988</v>
      </c>
      <c r="Q66" s="140">
        <f t="shared" si="4"/>
        <v>292.48663748800755</v>
      </c>
      <c r="R66" s="140">
        <f t="shared" si="4"/>
        <v>83.437999501824379</v>
      </c>
      <c r="S66" s="65">
        <f t="shared" si="4"/>
        <v>76.815108180046082</v>
      </c>
      <c r="T66" s="140">
        <f t="shared" si="4"/>
        <v>75.230940386652946</v>
      </c>
      <c r="U66" s="140">
        <f t="shared" si="4"/>
        <v>75.109879076480865</v>
      </c>
      <c r="V66" s="140">
        <f t="shared" si="4"/>
        <v>74.999359086155891</v>
      </c>
      <c r="W66" s="140">
        <f t="shared" si="4"/>
        <v>74.731434285640717</v>
      </c>
      <c r="X66" s="140">
        <f t="shared" si="4"/>
        <v>76.005929231643677</v>
      </c>
      <c r="Y66" s="140">
        <f t="shared" si="4"/>
        <v>85.568683385848999</v>
      </c>
      <c r="Z66" s="140">
        <f t="shared" si="4"/>
        <v>85.504701256752014</v>
      </c>
      <c r="AA66" s="140">
        <f t="shared" si="4"/>
        <v>85.444599509239197</v>
      </c>
      <c r="AB66" s="140">
        <f t="shared" si="4"/>
        <v>85.38793408870697</v>
      </c>
      <c r="AC66" s="140">
        <f t="shared" si="4"/>
        <v>85.334333479404449</v>
      </c>
      <c r="AD66" s="140">
        <f t="shared" si="4"/>
        <v>40.282856225967407</v>
      </c>
      <c r="AE66" s="140">
        <f t="shared" si="4"/>
        <v>40.246649265289307</v>
      </c>
      <c r="AF66" s="140">
        <f t="shared" si="4"/>
        <v>40.2121262550354</v>
      </c>
      <c r="AG66" s="140">
        <f t="shared" si="4"/>
        <v>36.579138278961182</v>
      </c>
      <c r="AH66" s="140">
        <f t="shared" si="4"/>
        <v>33.847554683685303</v>
      </c>
      <c r="AI66" s="140">
        <f t="shared" si="4"/>
        <v>11.699999809265137</v>
      </c>
      <c r="AJ66" s="140">
        <f t="shared" si="4"/>
        <v>9</v>
      </c>
      <c r="AK66" s="140">
        <f t="shared" si="4"/>
        <v>9</v>
      </c>
      <c r="AL66" s="140">
        <f t="shared" si="4"/>
        <v>9</v>
      </c>
    </row>
    <row r="67" spans="1:38" ht="15" customHeight="1" x14ac:dyDescent="0.35">
      <c r="A67" s="83"/>
      <c r="B67" s="12"/>
      <c r="C67" s="141"/>
      <c r="D67" s="8"/>
      <c r="E67" s="8"/>
      <c r="F67" s="8"/>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1:38" ht="15" customHeight="1" x14ac:dyDescent="0.45">
      <c r="A68" s="83"/>
      <c r="B68" s="51" t="s">
        <v>145</v>
      </c>
      <c r="D68" s="8"/>
      <c r="E68" s="8"/>
      <c r="F68" s="8"/>
      <c r="G68" s="142"/>
      <c r="H68" s="142"/>
      <c r="I68" s="142"/>
      <c r="J68" s="142"/>
      <c r="K68" s="142"/>
      <c r="L68" s="142"/>
      <c r="M68" s="142"/>
      <c r="N68" s="142"/>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1:38" ht="15" customHeight="1" x14ac:dyDescent="0.35">
      <c r="A69" s="83"/>
      <c r="B69" s="36" t="s">
        <v>146</v>
      </c>
      <c r="C69" s="78"/>
      <c r="D69" s="8"/>
      <c r="E69" s="8"/>
      <c r="F69" s="8"/>
      <c r="G69" s="142"/>
      <c r="H69" s="142"/>
      <c r="I69" s="142"/>
      <c r="J69" s="142"/>
      <c r="K69" s="142"/>
      <c r="L69" s="142"/>
      <c r="M69" s="142"/>
      <c r="N69" s="142"/>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row r="70" spans="1:38" x14ac:dyDescent="0.35">
      <c r="A70" s="83"/>
      <c r="B70" s="8" t="s">
        <v>147</v>
      </c>
      <c r="C70" s="78"/>
      <c r="D70" s="81" t="s">
        <v>88</v>
      </c>
      <c r="E70" s="53">
        <v>2017</v>
      </c>
      <c r="F70" s="53">
        <v>2018</v>
      </c>
      <c r="G70" s="53" t="s">
        <v>148</v>
      </c>
      <c r="H70" s="53" t="s">
        <v>41</v>
      </c>
      <c r="I70" s="53" t="s">
        <v>42</v>
      </c>
      <c r="J70" s="53" t="s">
        <v>43</v>
      </c>
      <c r="K70" s="82" t="s">
        <v>44</v>
      </c>
      <c r="L70" s="53" t="s">
        <v>45</v>
      </c>
      <c r="M70" s="53" t="s">
        <v>46</v>
      </c>
      <c r="N70" s="53" t="s">
        <v>47</v>
      </c>
      <c r="O70" s="53" t="s">
        <v>48</v>
      </c>
      <c r="P70" s="53" t="s">
        <v>49</v>
      </c>
      <c r="Q70" s="53" t="s">
        <v>50</v>
      </c>
      <c r="R70" s="53" t="s">
        <v>51</v>
      </c>
      <c r="S70" s="82" t="s">
        <v>52</v>
      </c>
      <c r="T70" s="53" t="s">
        <v>53</v>
      </c>
      <c r="U70" s="53" t="s">
        <v>54</v>
      </c>
      <c r="V70" s="53" t="s">
        <v>55</v>
      </c>
      <c r="W70" s="53" t="s">
        <v>56</v>
      </c>
      <c r="X70" s="53" t="s">
        <v>57</v>
      </c>
      <c r="Y70" s="53" t="s">
        <v>58</v>
      </c>
      <c r="Z70" s="53" t="s">
        <v>59</v>
      </c>
      <c r="AA70" s="53" t="s">
        <v>60</v>
      </c>
      <c r="AB70" s="53" t="s">
        <v>61</v>
      </c>
      <c r="AC70" s="53" t="s">
        <v>62</v>
      </c>
      <c r="AD70" s="53" t="s">
        <v>63</v>
      </c>
      <c r="AE70" s="53" t="s">
        <v>64</v>
      </c>
      <c r="AF70" s="53" t="s">
        <v>65</v>
      </c>
      <c r="AG70" s="53" t="s">
        <v>66</v>
      </c>
      <c r="AH70" s="53" t="s">
        <v>67</v>
      </c>
      <c r="AI70" s="53" t="s">
        <v>68</v>
      </c>
      <c r="AJ70" s="53" t="s">
        <v>69</v>
      </c>
      <c r="AK70" s="53" t="s">
        <v>70</v>
      </c>
      <c r="AL70" s="53" t="s">
        <v>71</v>
      </c>
    </row>
    <row r="71" spans="1:38" x14ac:dyDescent="0.35">
      <c r="A71" s="83" t="s">
        <v>149</v>
      </c>
      <c r="B71" s="84" t="s">
        <v>150</v>
      </c>
      <c r="C71" s="143"/>
      <c r="D71" s="102" t="s">
        <v>116</v>
      </c>
      <c r="E71" s="144"/>
      <c r="F71" s="144"/>
      <c r="G71" s="144"/>
      <c r="H71" s="144"/>
      <c r="I71" s="144"/>
      <c r="J71" s="103"/>
      <c r="K71" s="122">
        <v>0</v>
      </c>
      <c r="L71" s="122">
        <v>0</v>
      </c>
      <c r="M71" s="122">
        <v>0</v>
      </c>
      <c r="N71" s="122">
        <v>0</v>
      </c>
      <c r="O71" s="122">
        <v>0</v>
      </c>
      <c r="P71" s="122">
        <v>0</v>
      </c>
      <c r="Q71" s="122">
        <v>0</v>
      </c>
      <c r="R71" s="122">
        <v>0</v>
      </c>
      <c r="S71" s="122">
        <v>0</v>
      </c>
      <c r="T71" s="122">
        <v>0</v>
      </c>
      <c r="U71" s="122">
        <v>0</v>
      </c>
      <c r="V71" s="122">
        <v>0</v>
      </c>
      <c r="W71" s="122">
        <v>0</v>
      </c>
      <c r="X71" s="122">
        <v>0</v>
      </c>
      <c r="Y71" s="122">
        <v>0</v>
      </c>
      <c r="Z71" s="122">
        <v>0</v>
      </c>
      <c r="AA71" s="122">
        <v>0</v>
      </c>
      <c r="AB71" s="122">
        <v>0</v>
      </c>
      <c r="AC71" s="122">
        <v>0</v>
      </c>
      <c r="AD71" s="122">
        <v>0</v>
      </c>
      <c r="AE71" s="122">
        <v>0</v>
      </c>
      <c r="AF71" s="122">
        <v>0</v>
      </c>
      <c r="AG71" s="122">
        <v>0</v>
      </c>
      <c r="AH71" s="122">
        <v>0</v>
      </c>
      <c r="AI71" s="122">
        <v>0</v>
      </c>
      <c r="AJ71" s="122">
        <v>0</v>
      </c>
      <c r="AK71" s="122">
        <v>0</v>
      </c>
      <c r="AL71" s="122">
        <v>0</v>
      </c>
    </row>
    <row r="72" spans="1:38" x14ac:dyDescent="0.35">
      <c r="A72" s="83" t="s">
        <v>151</v>
      </c>
      <c r="B72" s="84" t="s">
        <v>152</v>
      </c>
      <c r="C72" s="101"/>
      <c r="D72" s="102" t="s">
        <v>116</v>
      </c>
      <c r="E72" s="144"/>
      <c r="F72" s="144"/>
      <c r="G72" s="144"/>
      <c r="H72" s="144"/>
      <c r="I72" s="144"/>
      <c r="J72" s="353"/>
      <c r="K72" s="122">
        <v>0</v>
      </c>
      <c r="L72" s="122">
        <v>0</v>
      </c>
      <c r="M72" s="122">
        <v>0</v>
      </c>
      <c r="N72" s="122">
        <v>0</v>
      </c>
      <c r="O72" s="122">
        <v>0</v>
      </c>
      <c r="P72" s="122">
        <v>0</v>
      </c>
      <c r="Q72" s="122">
        <v>0</v>
      </c>
      <c r="R72" s="122">
        <v>0</v>
      </c>
      <c r="S72" s="122">
        <v>0</v>
      </c>
      <c r="T72" s="122">
        <v>0</v>
      </c>
      <c r="U72" s="122">
        <v>0</v>
      </c>
      <c r="V72" s="122">
        <v>0</v>
      </c>
      <c r="W72" s="122">
        <v>0</v>
      </c>
      <c r="X72" s="122">
        <v>0</v>
      </c>
      <c r="Y72" s="122">
        <v>0</v>
      </c>
      <c r="Z72" s="122">
        <v>0</v>
      </c>
      <c r="AA72" s="122">
        <v>0</v>
      </c>
      <c r="AB72" s="122">
        <v>0</v>
      </c>
      <c r="AC72" s="122">
        <v>0</v>
      </c>
      <c r="AD72" s="122">
        <v>0</v>
      </c>
      <c r="AE72" s="122">
        <v>0</v>
      </c>
      <c r="AF72" s="122">
        <v>0</v>
      </c>
      <c r="AG72" s="122">
        <v>0</v>
      </c>
      <c r="AH72" s="122">
        <v>0</v>
      </c>
      <c r="AI72" s="122">
        <v>0</v>
      </c>
      <c r="AJ72" s="122">
        <v>0</v>
      </c>
      <c r="AK72" s="122">
        <v>0</v>
      </c>
      <c r="AL72" s="122">
        <v>0</v>
      </c>
    </row>
    <row r="73" spans="1:38" x14ac:dyDescent="0.35">
      <c r="A73" s="83" t="s">
        <v>153</v>
      </c>
      <c r="B73" s="84" t="s">
        <v>154</v>
      </c>
      <c r="C73" s="101"/>
      <c r="D73" s="102" t="s">
        <v>116</v>
      </c>
      <c r="E73" s="144"/>
      <c r="F73" s="144"/>
      <c r="G73" s="144"/>
      <c r="H73" s="144"/>
      <c r="I73" s="144"/>
      <c r="J73" s="353"/>
      <c r="K73" s="122">
        <v>0</v>
      </c>
      <c r="L73" s="122">
        <v>0</v>
      </c>
      <c r="M73" s="122">
        <v>0</v>
      </c>
      <c r="N73" s="122">
        <v>0</v>
      </c>
      <c r="O73" s="122">
        <v>0</v>
      </c>
      <c r="P73" s="122">
        <v>0</v>
      </c>
      <c r="Q73" s="122">
        <v>0</v>
      </c>
      <c r="R73" s="122">
        <v>0</v>
      </c>
      <c r="S73" s="122">
        <v>0</v>
      </c>
      <c r="T73" s="122">
        <v>0</v>
      </c>
      <c r="U73" s="122">
        <v>0</v>
      </c>
      <c r="V73" s="122">
        <v>0</v>
      </c>
      <c r="W73" s="122">
        <v>0</v>
      </c>
      <c r="X73" s="122">
        <v>0</v>
      </c>
      <c r="Y73" s="122">
        <v>0</v>
      </c>
      <c r="Z73" s="122">
        <v>0</v>
      </c>
      <c r="AA73" s="122">
        <v>0</v>
      </c>
      <c r="AB73" s="122">
        <v>0</v>
      </c>
      <c r="AC73" s="122">
        <v>0</v>
      </c>
      <c r="AD73" s="122">
        <v>0</v>
      </c>
      <c r="AE73" s="122">
        <v>0</v>
      </c>
      <c r="AF73" s="122">
        <v>0</v>
      </c>
      <c r="AG73" s="122">
        <v>0</v>
      </c>
      <c r="AH73" s="122">
        <v>0</v>
      </c>
      <c r="AI73" s="122">
        <v>0</v>
      </c>
      <c r="AJ73" s="122">
        <v>0</v>
      </c>
      <c r="AK73" s="122">
        <v>0</v>
      </c>
      <c r="AL73" s="122">
        <v>0</v>
      </c>
    </row>
    <row r="74" spans="1:38" x14ac:dyDescent="0.35">
      <c r="A74" s="83" t="s">
        <v>155</v>
      </c>
      <c r="B74" s="84" t="s">
        <v>156</v>
      </c>
      <c r="C74" s="101"/>
      <c r="D74" s="102" t="s">
        <v>116</v>
      </c>
      <c r="E74" s="144"/>
      <c r="F74" s="144"/>
      <c r="G74" s="144"/>
      <c r="H74" s="144"/>
      <c r="I74" s="144"/>
      <c r="J74" s="353"/>
      <c r="K74" s="122">
        <v>0</v>
      </c>
      <c r="L74" s="122">
        <v>0</v>
      </c>
      <c r="M74" s="122">
        <v>70</v>
      </c>
      <c r="N74" s="122">
        <v>70</v>
      </c>
      <c r="O74" s="122">
        <v>70</v>
      </c>
      <c r="P74" s="122">
        <v>70</v>
      </c>
      <c r="Q74" s="122">
        <v>70</v>
      </c>
      <c r="R74" s="122">
        <v>190</v>
      </c>
      <c r="S74" s="122">
        <v>190</v>
      </c>
      <c r="T74" s="122">
        <v>190</v>
      </c>
      <c r="U74" s="122">
        <v>190</v>
      </c>
      <c r="V74" s="122">
        <v>190</v>
      </c>
      <c r="W74" s="122">
        <v>190</v>
      </c>
      <c r="X74" s="122">
        <v>190</v>
      </c>
      <c r="Y74" s="122">
        <v>190</v>
      </c>
      <c r="Z74" s="122">
        <v>190</v>
      </c>
      <c r="AA74" s="122">
        <v>190</v>
      </c>
      <c r="AB74" s="122">
        <v>190</v>
      </c>
      <c r="AC74" s="122">
        <v>190</v>
      </c>
      <c r="AD74" s="122">
        <v>190</v>
      </c>
      <c r="AE74" s="122">
        <v>190</v>
      </c>
      <c r="AF74" s="122">
        <v>200</v>
      </c>
      <c r="AG74" s="122">
        <v>190</v>
      </c>
      <c r="AH74" s="122">
        <v>190</v>
      </c>
      <c r="AI74" s="122">
        <v>200</v>
      </c>
      <c r="AJ74" s="122">
        <v>200</v>
      </c>
      <c r="AK74" s="122">
        <v>200</v>
      </c>
      <c r="AL74" s="122">
        <v>180</v>
      </c>
    </row>
    <row r="75" spans="1:38" x14ac:dyDescent="0.35">
      <c r="A75" s="83" t="s">
        <v>157</v>
      </c>
      <c r="B75" s="84" t="s">
        <v>158</v>
      </c>
      <c r="C75" s="101"/>
      <c r="D75" s="145" t="s">
        <v>116</v>
      </c>
      <c r="E75" s="144"/>
      <c r="F75" s="144"/>
      <c r="G75" s="144"/>
      <c r="H75" s="144"/>
      <c r="I75" s="144"/>
      <c r="J75" s="353"/>
      <c r="K75" s="122">
        <v>0</v>
      </c>
      <c r="L75" s="122">
        <v>0</v>
      </c>
      <c r="M75" s="122">
        <v>0</v>
      </c>
      <c r="N75" s="122">
        <v>0</v>
      </c>
      <c r="O75" s="122">
        <v>0</v>
      </c>
      <c r="P75" s="122">
        <v>0</v>
      </c>
      <c r="Q75" s="122">
        <v>0</v>
      </c>
      <c r="R75" s="122">
        <v>0</v>
      </c>
      <c r="S75" s="122">
        <v>0</v>
      </c>
      <c r="T75" s="122">
        <v>0</v>
      </c>
      <c r="U75" s="122">
        <v>0</v>
      </c>
      <c r="V75" s="122">
        <v>0</v>
      </c>
      <c r="W75" s="122">
        <v>0</v>
      </c>
      <c r="X75" s="122">
        <v>0</v>
      </c>
      <c r="Y75" s="122">
        <v>0</v>
      </c>
      <c r="Z75" s="122">
        <v>0</v>
      </c>
      <c r="AA75" s="122">
        <v>0</v>
      </c>
      <c r="AB75" s="122">
        <v>0</v>
      </c>
      <c r="AC75" s="122">
        <v>0</v>
      </c>
      <c r="AD75" s="122">
        <v>0</v>
      </c>
      <c r="AE75" s="122">
        <v>0</v>
      </c>
      <c r="AF75" s="122">
        <v>0</v>
      </c>
      <c r="AG75" s="122">
        <v>0</v>
      </c>
      <c r="AH75" s="122">
        <v>0</v>
      </c>
      <c r="AI75" s="122">
        <v>0</v>
      </c>
      <c r="AJ75" s="122">
        <v>0</v>
      </c>
      <c r="AK75" s="122">
        <v>0</v>
      </c>
      <c r="AL75" s="122">
        <v>0</v>
      </c>
    </row>
    <row r="76" spans="1:38" x14ac:dyDescent="0.35">
      <c r="A76" s="83" t="s">
        <v>159</v>
      </c>
      <c r="B76" s="84" t="s">
        <v>160</v>
      </c>
      <c r="C76" s="101"/>
      <c r="D76" s="145" t="s">
        <v>116</v>
      </c>
      <c r="E76" s="144"/>
      <c r="F76" s="144"/>
      <c r="G76" s="144"/>
      <c r="H76" s="144"/>
      <c r="I76" s="144"/>
      <c r="J76" s="353"/>
      <c r="K76" s="122">
        <v>0</v>
      </c>
      <c r="L76" s="122">
        <v>0</v>
      </c>
      <c r="M76" s="122">
        <v>5</v>
      </c>
      <c r="N76" s="122">
        <v>5</v>
      </c>
      <c r="O76" s="122">
        <v>5</v>
      </c>
      <c r="P76" s="122">
        <v>5</v>
      </c>
      <c r="Q76" s="122">
        <v>5</v>
      </c>
      <c r="R76" s="122">
        <v>5</v>
      </c>
      <c r="S76" s="122">
        <v>5</v>
      </c>
      <c r="T76" s="122">
        <v>5</v>
      </c>
      <c r="U76" s="122">
        <v>5</v>
      </c>
      <c r="V76" s="122">
        <v>5</v>
      </c>
      <c r="W76" s="122">
        <v>5</v>
      </c>
      <c r="X76" s="122">
        <v>5</v>
      </c>
      <c r="Y76" s="122">
        <v>5</v>
      </c>
      <c r="Z76" s="122">
        <v>5</v>
      </c>
      <c r="AA76" s="122">
        <v>5</v>
      </c>
      <c r="AB76" s="122">
        <v>5</v>
      </c>
      <c r="AC76" s="122">
        <v>5</v>
      </c>
      <c r="AD76" s="122">
        <v>5</v>
      </c>
      <c r="AE76" s="122">
        <v>5</v>
      </c>
      <c r="AF76" s="122">
        <v>5</v>
      </c>
      <c r="AG76" s="122">
        <v>5</v>
      </c>
      <c r="AH76" s="122">
        <v>5</v>
      </c>
      <c r="AI76" s="122">
        <v>5</v>
      </c>
      <c r="AJ76" s="122">
        <v>5</v>
      </c>
      <c r="AK76" s="122">
        <v>5</v>
      </c>
      <c r="AL76" s="122">
        <v>5</v>
      </c>
    </row>
    <row r="77" spans="1:38" x14ac:dyDescent="0.35">
      <c r="A77" s="83" t="s">
        <v>161</v>
      </c>
      <c r="B77" s="84" t="s">
        <v>162</v>
      </c>
      <c r="C77" s="101"/>
      <c r="D77" s="145" t="s">
        <v>116</v>
      </c>
      <c r="E77" s="144"/>
      <c r="F77" s="144"/>
      <c r="G77" s="144"/>
      <c r="H77" s="144"/>
      <c r="I77" s="144"/>
      <c r="J77" s="353"/>
      <c r="K77" s="122">
        <v>0</v>
      </c>
      <c r="L77" s="122">
        <v>0</v>
      </c>
      <c r="M77" s="122">
        <v>0</v>
      </c>
      <c r="N77" s="122">
        <v>0</v>
      </c>
      <c r="O77" s="122">
        <v>0</v>
      </c>
      <c r="P77" s="122">
        <v>0</v>
      </c>
      <c r="Q77" s="122">
        <v>0</v>
      </c>
      <c r="R77" s="122">
        <v>0</v>
      </c>
      <c r="S77" s="122">
        <v>0</v>
      </c>
      <c r="T77" s="122">
        <v>0</v>
      </c>
      <c r="U77" s="122">
        <v>0</v>
      </c>
      <c r="V77" s="122">
        <v>0</v>
      </c>
      <c r="W77" s="122">
        <v>0</v>
      </c>
      <c r="X77" s="122">
        <v>0</v>
      </c>
      <c r="Y77" s="122">
        <v>0</v>
      </c>
      <c r="Z77" s="122">
        <v>0</v>
      </c>
      <c r="AA77" s="122">
        <v>0</v>
      </c>
      <c r="AB77" s="122">
        <v>0</v>
      </c>
      <c r="AC77" s="122">
        <v>0</v>
      </c>
      <c r="AD77" s="122">
        <v>0</v>
      </c>
      <c r="AE77" s="122">
        <v>0</v>
      </c>
      <c r="AF77" s="122">
        <v>0</v>
      </c>
      <c r="AG77" s="122">
        <v>0</v>
      </c>
      <c r="AH77" s="122">
        <v>0</v>
      </c>
      <c r="AI77" s="122">
        <v>0</v>
      </c>
      <c r="AJ77" s="122">
        <v>0</v>
      </c>
      <c r="AK77" s="122">
        <v>0</v>
      </c>
      <c r="AL77" s="122">
        <v>0</v>
      </c>
    </row>
    <row r="78" spans="1:38" x14ac:dyDescent="0.35">
      <c r="A78" s="83" t="s">
        <v>163</v>
      </c>
      <c r="B78" s="84" t="s">
        <v>164</v>
      </c>
      <c r="C78" s="101"/>
      <c r="D78" s="145" t="s">
        <v>116</v>
      </c>
      <c r="E78" s="144"/>
      <c r="F78" s="144"/>
      <c r="G78" s="144"/>
      <c r="H78" s="144"/>
      <c r="I78" s="144"/>
      <c r="J78" s="353"/>
      <c r="K78" s="122">
        <v>0</v>
      </c>
      <c r="L78" s="122">
        <v>0</v>
      </c>
      <c r="M78" s="122">
        <v>0</v>
      </c>
      <c r="N78" s="122">
        <v>0</v>
      </c>
      <c r="O78" s="122">
        <v>0</v>
      </c>
      <c r="P78" s="122">
        <v>0</v>
      </c>
      <c r="Q78" s="122">
        <v>0</v>
      </c>
      <c r="R78" s="122">
        <v>0</v>
      </c>
      <c r="S78" s="122">
        <v>0</v>
      </c>
      <c r="T78" s="122">
        <v>0</v>
      </c>
      <c r="U78" s="122">
        <v>0</v>
      </c>
      <c r="V78" s="122">
        <v>0</v>
      </c>
      <c r="W78" s="122">
        <v>0</v>
      </c>
      <c r="X78" s="122">
        <v>0</v>
      </c>
      <c r="Y78" s="122">
        <v>0</v>
      </c>
      <c r="Z78" s="122">
        <v>0</v>
      </c>
      <c r="AA78" s="122">
        <v>0</v>
      </c>
      <c r="AB78" s="122">
        <v>0</v>
      </c>
      <c r="AC78" s="122">
        <v>0</v>
      </c>
      <c r="AD78" s="122">
        <v>0</v>
      </c>
      <c r="AE78" s="122">
        <v>0</v>
      </c>
      <c r="AF78" s="122">
        <v>0</v>
      </c>
      <c r="AG78" s="122">
        <v>0</v>
      </c>
      <c r="AH78" s="122">
        <v>0</v>
      </c>
      <c r="AI78" s="122">
        <v>0</v>
      </c>
      <c r="AJ78" s="122">
        <v>0</v>
      </c>
      <c r="AK78" s="122">
        <v>0</v>
      </c>
      <c r="AL78" s="122">
        <v>0</v>
      </c>
    </row>
    <row r="79" spans="1:38" x14ac:dyDescent="0.35">
      <c r="A79" s="83" t="s">
        <v>165</v>
      </c>
      <c r="B79" s="84" t="s">
        <v>166</v>
      </c>
      <c r="C79" s="101"/>
      <c r="D79" s="145" t="s">
        <v>116</v>
      </c>
      <c r="E79" s="144"/>
      <c r="F79" s="144"/>
      <c r="G79" s="144"/>
      <c r="H79" s="144"/>
      <c r="I79" s="144"/>
      <c r="J79" s="353"/>
      <c r="K79" s="122">
        <v>0</v>
      </c>
      <c r="L79" s="122">
        <v>0</v>
      </c>
      <c r="M79" s="122">
        <v>0</v>
      </c>
      <c r="N79" s="122">
        <v>0</v>
      </c>
      <c r="O79" s="122">
        <v>0</v>
      </c>
      <c r="P79" s="122">
        <v>0</v>
      </c>
      <c r="Q79" s="122">
        <v>0</v>
      </c>
      <c r="R79" s="122">
        <v>80</v>
      </c>
      <c r="S79" s="122">
        <v>80</v>
      </c>
      <c r="T79" s="122">
        <v>90</v>
      </c>
      <c r="U79" s="122">
        <v>90</v>
      </c>
      <c r="V79" s="122">
        <v>90</v>
      </c>
      <c r="W79" s="122">
        <v>90</v>
      </c>
      <c r="X79" s="122">
        <v>90</v>
      </c>
      <c r="Y79" s="122">
        <v>90</v>
      </c>
      <c r="Z79" s="122">
        <v>90</v>
      </c>
      <c r="AA79" s="122">
        <v>90</v>
      </c>
      <c r="AB79" s="122">
        <v>90</v>
      </c>
      <c r="AC79" s="122">
        <v>90</v>
      </c>
      <c r="AD79" s="122">
        <v>90</v>
      </c>
      <c r="AE79" s="122">
        <v>90</v>
      </c>
      <c r="AF79" s="122">
        <v>90</v>
      </c>
      <c r="AG79" s="122">
        <v>90</v>
      </c>
      <c r="AH79" s="122">
        <v>90</v>
      </c>
      <c r="AI79" s="122">
        <v>90</v>
      </c>
      <c r="AJ79" s="122">
        <v>90</v>
      </c>
      <c r="AK79" s="122">
        <v>90</v>
      </c>
      <c r="AL79" s="122">
        <v>90</v>
      </c>
    </row>
    <row r="80" spans="1:38" x14ac:dyDescent="0.35">
      <c r="A80" s="83" t="s">
        <v>165</v>
      </c>
      <c r="B80" s="84" t="s">
        <v>167</v>
      </c>
      <c r="C80" s="101"/>
      <c r="D80" s="145" t="s">
        <v>116</v>
      </c>
      <c r="E80" s="146"/>
      <c r="F80" s="144"/>
      <c r="G80" s="144"/>
      <c r="H80" s="144"/>
      <c r="I80" s="144"/>
      <c r="J80" s="353"/>
      <c r="K80" s="122">
        <v>0</v>
      </c>
      <c r="L80" s="122">
        <v>0</v>
      </c>
      <c r="M80" s="122">
        <v>0</v>
      </c>
      <c r="N80" s="122">
        <v>0</v>
      </c>
      <c r="O80" s="122">
        <v>0</v>
      </c>
      <c r="P80" s="122">
        <v>0</v>
      </c>
      <c r="Q80" s="122">
        <v>0</v>
      </c>
      <c r="R80" s="122">
        <v>0</v>
      </c>
      <c r="S80" s="122">
        <v>0</v>
      </c>
      <c r="T80" s="122">
        <v>0</v>
      </c>
      <c r="U80" s="122">
        <v>0</v>
      </c>
      <c r="V80" s="122">
        <v>0</v>
      </c>
      <c r="W80" s="122">
        <v>0</v>
      </c>
      <c r="X80" s="122">
        <v>0</v>
      </c>
      <c r="Y80" s="122">
        <v>0</v>
      </c>
      <c r="Z80" s="122">
        <v>0</v>
      </c>
      <c r="AA80" s="122">
        <v>0</v>
      </c>
      <c r="AB80" s="122">
        <v>0</v>
      </c>
      <c r="AC80" s="122">
        <v>0</v>
      </c>
      <c r="AD80" s="122">
        <v>0</v>
      </c>
      <c r="AE80" s="122">
        <v>0</v>
      </c>
      <c r="AF80" s="122">
        <v>0</v>
      </c>
      <c r="AG80" s="122">
        <v>0</v>
      </c>
      <c r="AH80" s="122">
        <v>0</v>
      </c>
      <c r="AI80" s="122">
        <v>0</v>
      </c>
      <c r="AJ80" s="122">
        <v>0</v>
      </c>
      <c r="AK80" s="122">
        <v>0</v>
      </c>
      <c r="AL80" s="122">
        <v>0</v>
      </c>
    </row>
    <row r="81" spans="1:38" x14ac:dyDescent="0.35">
      <c r="A81" s="83" t="s">
        <v>165</v>
      </c>
      <c r="B81" s="84" t="s">
        <v>168</v>
      </c>
      <c r="C81" s="101"/>
      <c r="D81" s="145" t="s">
        <v>116</v>
      </c>
      <c r="E81" s="146"/>
      <c r="F81" s="144"/>
      <c r="G81" s="144"/>
      <c r="H81" s="144"/>
      <c r="I81" s="144"/>
      <c r="J81" s="353"/>
      <c r="K81" s="122">
        <v>0</v>
      </c>
      <c r="L81" s="122">
        <v>0</v>
      </c>
      <c r="M81" s="122">
        <v>0</v>
      </c>
      <c r="N81" s="122">
        <v>0</v>
      </c>
      <c r="O81" s="122">
        <v>0</v>
      </c>
      <c r="P81" s="122">
        <v>0</v>
      </c>
      <c r="Q81" s="122">
        <v>0</v>
      </c>
      <c r="R81" s="122">
        <v>10</v>
      </c>
      <c r="S81" s="122">
        <v>10</v>
      </c>
      <c r="T81" s="122">
        <v>10</v>
      </c>
      <c r="U81" s="122">
        <v>10</v>
      </c>
      <c r="V81" s="122">
        <v>10</v>
      </c>
      <c r="W81" s="122">
        <v>10</v>
      </c>
      <c r="X81" s="122">
        <v>10</v>
      </c>
      <c r="Y81" s="122">
        <v>10</v>
      </c>
      <c r="Z81" s="122">
        <v>10</v>
      </c>
      <c r="AA81" s="122">
        <v>10</v>
      </c>
      <c r="AB81" s="122">
        <v>10</v>
      </c>
      <c r="AC81" s="122">
        <v>10</v>
      </c>
      <c r="AD81" s="122">
        <v>30</v>
      </c>
      <c r="AE81" s="122">
        <v>30</v>
      </c>
      <c r="AF81" s="122">
        <v>30</v>
      </c>
      <c r="AG81" s="122">
        <v>40</v>
      </c>
      <c r="AH81" s="122">
        <v>40</v>
      </c>
      <c r="AI81" s="122">
        <v>40</v>
      </c>
      <c r="AJ81" s="122">
        <v>40</v>
      </c>
      <c r="AK81" s="122">
        <v>40</v>
      </c>
      <c r="AL81" s="122">
        <v>30</v>
      </c>
    </row>
    <row r="82" spans="1:38" x14ac:dyDescent="0.35">
      <c r="A82" s="83">
        <v>14</v>
      </c>
      <c r="B82" s="111" t="s">
        <v>169</v>
      </c>
      <c r="C82" s="112"/>
      <c r="D82" s="147"/>
      <c r="E82" s="114">
        <f t="shared" ref="E82:J82" si="5">SUM(E71:E79)</f>
        <v>0</v>
      </c>
      <c r="F82" s="139">
        <f t="shared" si="5"/>
        <v>0</v>
      </c>
      <c r="G82" s="139">
        <f t="shared" si="5"/>
        <v>0</v>
      </c>
      <c r="H82" s="139">
        <f t="shared" si="5"/>
        <v>0</v>
      </c>
      <c r="I82" s="139">
        <f t="shared" si="5"/>
        <v>0</v>
      </c>
      <c r="J82" s="139">
        <f t="shared" si="5"/>
        <v>0</v>
      </c>
      <c r="K82" s="65">
        <f t="shared" ref="K82:AL82" si="6">SUM(K71:K81)</f>
        <v>0</v>
      </c>
      <c r="L82" s="65">
        <f t="shared" si="6"/>
        <v>0</v>
      </c>
      <c r="M82" s="65">
        <f t="shared" si="6"/>
        <v>75</v>
      </c>
      <c r="N82" s="65">
        <f t="shared" si="6"/>
        <v>75</v>
      </c>
      <c r="O82" s="65">
        <f t="shared" si="6"/>
        <v>75</v>
      </c>
      <c r="P82" s="65">
        <f t="shared" si="6"/>
        <v>75</v>
      </c>
      <c r="Q82" s="65">
        <f t="shared" si="6"/>
        <v>75</v>
      </c>
      <c r="R82" s="65">
        <f t="shared" si="6"/>
        <v>285</v>
      </c>
      <c r="S82" s="65">
        <f t="shared" si="6"/>
        <v>285</v>
      </c>
      <c r="T82" s="65">
        <f t="shared" si="6"/>
        <v>295</v>
      </c>
      <c r="U82" s="65">
        <f t="shared" si="6"/>
        <v>295</v>
      </c>
      <c r="V82" s="65">
        <f t="shared" si="6"/>
        <v>295</v>
      </c>
      <c r="W82" s="65">
        <f t="shared" si="6"/>
        <v>295</v>
      </c>
      <c r="X82" s="65">
        <f t="shared" si="6"/>
        <v>295</v>
      </c>
      <c r="Y82" s="65">
        <f t="shared" si="6"/>
        <v>295</v>
      </c>
      <c r="Z82" s="65">
        <f t="shared" si="6"/>
        <v>295</v>
      </c>
      <c r="AA82" s="65">
        <f t="shared" si="6"/>
        <v>295</v>
      </c>
      <c r="AB82" s="65">
        <f t="shared" si="6"/>
        <v>295</v>
      </c>
      <c r="AC82" s="65">
        <f t="shared" si="6"/>
        <v>295</v>
      </c>
      <c r="AD82" s="65">
        <f t="shared" si="6"/>
        <v>315</v>
      </c>
      <c r="AE82" s="65">
        <f t="shared" si="6"/>
        <v>315</v>
      </c>
      <c r="AF82" s="65">
        <f t="shared" si="6"/>
        <v>325</v>
      </c>
      <c r="AG82" s="65">
        <f t="shared" si="6"/>
        <v>325</v>
      </c>
      <c r="AH82" s="65">
        <f t="shared" si="6"/>
        <v>325</v>
      </c>
      <c r="AI82" s="65">
        <f t="shared" si="6"/>
        <v>335</v>
      </c>
      <c r="AJ82" s="65">
        <f t="shared" si="6"/>
        <v>335</v>
      </c>
      <c r="AK82" s="65">
        <f t="shared" si="6"/>
        <v>335</v>
      </c>
      <c r="AL82" s="65">
        <f t="shared" si="6"/>
        <v>305</v>
      </c>
    </row>
    <row r="83" spans="1:38" x14ac:dyDescent="0.35">
      <c r="A83" s="83"/>
      <c r="C83" s="78"/>
      <c r="D83" s="148"/>
      <c r="E83" s="149"/>
      <c r="F83" s="150"/>
      <c r="G83" s="150"/>
      <c r="H83" s="150"/>
      <c r="I83" s="150"/>
      <c r="J83" s="150"/>
      <c r="K83" s="150"/>
      <c r="L83" s="150"/>
      <c r="M83" s="150"/>
      <c r="N83" s="150"/>
      <c r="O83" s="151"/>
      <c r="P83" s="151"/>
      <c r="Q83" s="151"/>
      <c r="R83" s="151"/>
      <c r="S83" s="152"/>
      <c r="T83" s="152"/>
      <c r="U83" s="152"/>
      <c r="V83" s="152"/>
      <c r="W83" s="152"/>
      <c r="X83" s="152"/>
      <c r="Y83" s="152"/>
      <c r="Z83" s="152"/>
      <c r="AA83" s="152"/>
      <c r="AB83" s="152"/>
      <c r="AC83" s="152"/>
      <c r="AD83" s="152"/>
      <c r="AE83" s="152"/>
      <c r="AF83" s="152"/>
      <c r="AG83" s="152"/>
      <c r="AH83" s="152"/>
      <c r="AI83" s="152"/>
      <c r="AJ83" s="152"/>
      <c r="AK83" s="152"/>
      <c r="AL83" s="152"/>
    </row>
    <row r="84" spans="1:38" x14ac:dyDescent="0.35">
      <c r="A84" s="83"/>
      <c r="B84" s="36" t="s">
        <v>170</v>
      </c>
      <c r="D84" s="8"/>
      <c r="E84" s="96"/>
      <c r="F84" s="97"/>
      <c r="G84" s="97"/>
      <c r="H84" s="97"/>
      <c r="I84" s="97"/>
      <c r="J84" s="97"/>
      <c r="K84" s="97"/>
      <c r="L84" s="97"/>
      <c r="M84" s="97"/>
      <c r="N84" s="97"/>
      <c r="O84" s="119"/>
      <c r="P84" s="119"/>
      <c r="Q84" s="119"/>
      <c r="R84" s="119"/>
      <c r="S84" s="120"/>
      <c r="T84" s="120"/>
      <c r="U84" s="120"/>
      <c r="V84" s="120"/>
      <c r="W84" s="120"/>
      <c r="X84" s="120"/>
      <c r="Y84" s="120"/>
      <c r="Z84" s="120"/>
      <c r="AA84" s="120"/>
      <c r="AB84" s="120"/>
      <c r="AC84" s="120"/>
      <c r="AD84" s="120"/>
      <c r="AE84" s="120"/>
      <c r="AF84" s="120"/>
      <c r="AG84" s="120"/>
      <c r="AH84" s="120"/>
      <c r="AI84" s="120"/>
      <c r="AJ84" s="120"/>
      <c r="AK84" s="120"/>
      <c r="AL84" s="120"/>
    </row>
    <row r="85" spans="1:38" x14ac:dyDescent="0.35">
      <c r="A85" s="83"/>
      <c r="B85" s="8" t="s">
        <v>147</v>
      </c>
      <c r="D85" s="81" t="s">
        <v>88</v>
      </c>
      <c r="E85" s="53">
        <v>2017</v>
      </c>
      <c r="F85" s="53">
        <v>2018</v>
      </c>
      <c r="G85" s="53">
        <v>2019</v>
      </c>
      <c r="H85" s="53" t="s">
        <v>41</v>
      </c>
      <c r="I85" s="53" t="s">
        <v>42</v>
      </c>
      <c r="J85" s="53" t="s">
        <v>43</v>
      </c>
      <c r="K85" s="82" t="s">
        <v>44</v>
      </c>
      <c r="L85" s="53" t="s">
        <v>45</v>
      </c>
      <c r="M85" s="53" t="s">
        <v>46</v>
      </c>
      <c r="N85" s="53" t="s">
        <v>47</v>
      </c>
      <c r="O85" s="53" t="s">
        <v>48</v>
      </c>
      <c r="P85" s="53" t="s">
        <v>49</v>
      </c>
      <c r="Q85" s="53" t="s">
        <v>50</v>
      </c>
      <c r="R85" s="53" t="s">
        <v>51</v>
      </c>
      <c r="S85" s="82" t="s">
        <v>52</v>
      </c>
      <c r="T85" s="53" t="s">
        <v>53</v>
      </c>
      <c r="U85" s="53" t="s">
        <v>54</v>
      </c>
      <c r="V85" s="53" t="s">
        <v>55</v>
      </c>
      <c r="W85" s="53" t="s">
        <v>56</v>
      </c>
      <c r="X85" s="53" t="s">
        <v>57</v>
      </c>
      <c r="Y85" s="53" t="s">
        <v>58</v>
      </c>
      <c r="Z85" s="53" t="s">
        <v>59</v>
      </c>
      <c r="AA85" s="53" t="s">
        <v>60</v>
      </c>
      <c r="AB85" s="53" t="s">
        <v>61</v>
      </c>
      <c r="AC85" s="53" t="s">
        <v>62</v>
      </c>
      <c r="AD85" s="53" t="s">
        <v>63</v>
      </c>
      <c r="AE85" s="53" t="s">
        <v>64</v>
      </c>
      <c r="AF85" s="53" t="s">
        <v>65</v>
      </c>
      <c r="AG85" s="53" t="s">
        <v>66</v>
      </c>
      <c r="AH85" s="53" t="s">
        <v>67</v>
      </c>
      <c r="AI85" s="53" t="s">
        <v>68</v>
      </c>
      <c r="AJ85" s="53" t="s">
        <v>69</v>
      </c>
      <c r="AK85" s="53" t="s">
        <v>70</v>
      </c>
      <c r="AL85" s="53" t="s">
        <v>71</v>
      </c>
    </row>
    <row r="86" spans="1:38" x14ac:dyDescent="0.35">
      <c r="A86" s="83" t="s">
        <v>171</v>
      </c>
      <c r="B86" s="84" t="s">
        <v>172</v>
      </c>
      <c r="C86" s="101"/>
      <c r="D86" s="102" t="s">
        <v>129</v>
      </c>
      <c r="E86" s="126"/>
      <c r="F86" s="126"/>
      <c r="G86" s="126"/>
      <c r="H86" s="126"/>
      <c r="I86" s="126"/>
      <c r="J86" s="103"/>
      <c r="K86" s="122">
        <v>0</v>
      </c>
      <c r="L86" s="122">
        <v>0</v>
      </c>
      <c r="M86" s="122">
        <v>0</v>
      </c>
      <c r="N86" s="122">
        <v>0</v>
      </c>
      <c r="O86" s="122">
        <v>0</v>
      </c>
      <c r="P86" s="122">
        <v>0</v>
      </c>
      <c r="Q86" s="122">
        <v>0</v>
      </c>
      <c r="R86" s="122">
        <v>0</v>
      </c>
      <c r="S86" s="122">
        <v>0</v>
      </c>
      <c r="T86" s="122">
        <v>0</v>
      </c>
      <c r="U86" s="122">
        <v>0</v>
      </c>
      <c r="V86" s="122">
        <v>0</v>
      </c>
      <c r="W86" s="122">
        <v>0</v>
      </c>
      <c r="X86" s="122">
        <v>0</v>
      </c>
      <c r="Y86" s="122">
        <v>0</v>
      </c>
      <c r="Z86" s="122">
        <v>0</v>
      </c>
      <c r="AA86" s="122">
        <v>0</v>
      </c>
      <c r="AB86" s="122">
        <v>0</v>
      </c>
      <c r="AC86" s="122">
        <v>0</v>
      </c>
      <c r="AD86" s="122">
        <v>4.1399998664855957</v>
      </c>
      <c r="AE86" s="122">
        <v>4.1399998664855957</v>
      </c>
      <c r="AF86" s="122">
        <v>4.1399998664855957</v>
      </c>
      <c r="AG86" s="122">
        <v>4.1399998664855957</v>
      </c>
      <c r="AH86" s="122">
        <v>4.1399998664855957</v>
      </c>
      <c r="AI86" s="122">
        <v>4.1399998664855957</v>
      </c>
      <c r="AJ86" s="122">
        <v>4.1399998664855957</v>
      </c>
      <c r="AK86" s="122">
        <v>4.1399998664855957</v>
      </c>
      <c r="AL86" s="122">
        <v>4.1399998664855957</v>
      </c>
    </row>
    <row r="87" spans="1:38" x14ac:dyDescent="0.35">
      <c r="A87" s="83" t="s">
        <v>173</v>
      </c>
      <c r="B87" s="84" t="s">
        <v>174</v>
      </c>
      <c r="C87" s="101"/>
      <c r="D87" s="102" t="s">
        <v>129</v>
      </c>
      <c r="E87" s="126"/>
      <c r="F87" s="126"/>
      <c r="G87" s="126"/>
      <c r="H87" s="126"/>
      <c r="I87" s="126"/>
      <c r="J87" s="353"/>
      <c r="K87" s="122">
        <v>0</v>
      </c>
      <c r="L87" s="122">
        <v>0</v>
      </c>
      <c r="M87" s="122">
        <v>0</v>
      </c>
      <c r="N87" s="122">
        <v>0</v>
      </c>
      <c r="O87" s="122">
        <v>0</v>
      </c>
      <c r="P87" s="122">
        <v>0</v>
      </c>
      <c r="Q87" s="122">
        <v>0</v>
      </c>
      <c r="R87" s="122">
        <v>0</v>
      </c>
      <c r="S87" s="122">
        <v>0</v>
      </c>
      <c r="T87" s="122">
        <v>0</v>
      </c>
      <c r="U87" s="122">
        <v>0</v>
      </c>
      <c r="V87" s="122">
        <v>0</v>
      </c>
      <c r="W87" s="122">
        <v>0</v>
      </c>
      <c r="X87" s="122">
        <v>0</v>
      </c>
      <c r="Y87" s="122">
        <v>0</v>
      </c>
      <c r="Z87" s="122">
        <v>0</v>
      </c>
      <c r="AA87" s="122">
        <v>0</v>
      </c>
      <c r="AB87" s="122">
        <v>0</v>
      </c>
      <c r="AC87" s="122">
        <v>0</v>
      </c>
      <c r="AD87" s="122">
        <v>0</v>
      </c>
      <c r="AE87" s="122">
        <v>0</v>
      </c>
      <c r="AF87" s="122">
        <v>0</v>
      </c>
      <c r="AG87" s="122">
        <v>0</v>
      </c>
      <c r="AH87" s="122">
        <v>0</v>
      </c>
      <c r="AI87" s="122">
        <v>0</v>
      </c>
      <c r="AJ87" s="122">
        <v>0</v>
      </c>
      <c r="AK87" s="122">
        <v>0</v>
      </c>
      <c r="AL87" s="122">
        <v>0</v>
      </c>
    </row>
    <row r="88" spans="1:38" x14ac:dyDescent="0.35">
      <c r="A88" s="83" t="s">
        <v>175</v>
      </c>
      <c r="B88" s="84" t="s">
        <v>176</v>
      </c>
      <c r="C88" s="101"/>
      <c r="D88" s="102" t="s">
        <v>134</v>
      </c>
      <c r="E88" s="153"/>
      <c r="F88" s="153"/>
      <c r="G88" s="153"/>
      <c r="H88" s="153"/>
      <c r="I88" s="153"/>
      <c r="J88" s="353"/>
      <c r="K88" s="122">
        <v>0</v>
      </c>
      <c r="L88" s="122">
        <v>0</v>
      </c>
      <c r="M88" s="122">
        <v>0</v>
      </c>
      <c r="N88" s="122">
        <v>0</v>
      </c>
      <c r="O88" s="122">
        <v>0</v>
      </c>
      <c r="P88" s="122">
        <v>0</v>
      </c>
      <c r="Q88" s="122">
        <v>0</v>
      </c>
      <c r="R88" s="122">
        <v>0</v>
      </c>
      <c r="S88" s="122">
        <v>0</v>
      </c>
      <c r="T88" s="122">
        <v>0</v>
      </c>
      <c r="U88" s="122">
        <v>0</v>
      </c>
      <c r="V88" s="122">
        <v>0</v>
      </c>
      <c r="W88" s="122">
        <v>0</v>
      </c>
      <c r="X88" s="122">
        <v>0</v>
      </c>
      <c r="Y88" s="122">
        <v>0</v>
      </c>
      <c r="Z88" s="122">
        <v>0</v>
      </c>
      <c r="AA88" s="122">
        <v>0</v>
      </c>
      <c r="AB88" s="122">
        <v>0</v>
      </c>
      <c r="AC88" s="122">
        <v>0</v>
      </c>
      <c r="AD88" s="122">
        <v>0</v>
      </c>
      <c r="AE88" s="122">
        <v>0</v>
      </c>
      <c r="AF88" s="122">
        <v>0</v>
      </c>
      <c r="AG88" s="122">
        <v>0</v>
      </c>
      <c r="AH88" s="122">
        <v>0</v>
      </c>
      <c r="AI88" s="122">
        <v>0</v>
      </c>
      <c r="AJ88" s="122">
        <v>0</v>
      </c>
      <c r="AK88" s="122">
        <v>0</v>
      </c>
      <c r="AL88" s="122">
        <v>0</v>
      </c>
    </row>
    <row r="89" spans="1:38" x14ac:dyDescent="0.35">
      <c r="A89" s="83" t="s">
        <v>177</v>
      </c>
      <c r="B89" s="84" t="s">
        <v>178</v>
      </c>
      <c r="C89" s="101"/>
      <c r="D89" s="102" t="s">
        <v>134</v>
      </c>
      <c r="E89" s="153"/>
      <c r="F89" s="153"/>
      <c r="G89" s="153"/>
      <c r="H89" s="153"/>
      <c r="I89" s="153"/>
      <c r="J89" s="353"/>
      <c r="K89" s="122">
        <v>0</v>
      </c>
      <c r="L89" s="122">
        <v>0</v>
      </c>
      <c r="M89" s="122">
        <v>0</v>
      </c>
      <c r="N89" s="122">
        <v>0</v>
      </c>
      <c r="O89" s="122">
        <v>0</v>
      </c>
      <c r="P89" s="122">
        <v>0</v>
      </c>
      <c r="Q89" s="122">
        <v>0</v>
      </c>
      <c r="R89" s="122">
        <v>0</v>
      </c>
      <c r="S89" s="122">
        <v>0</v>
      </c>
      <c r="T89" s="122">
        <v>0</v>
      </c>
      <c r="U89" s="122">
        <v>0</v>
      </c>
      <c r="V89" s="122">
        <v>0</v>
      </c>
      <c r="W89" s="122">
        <v>0</v>
      </c>
      <c r="X89" s="122">
        <v>0</v>
      </c>
      <c r="Y89" s="122">
        <v>0</v>
      </c>
      <c r="Z89" s="122">
        <v>0</v>
      </c>
      <c r="AA89" s="122">
        <v>0</v>
      </c>
      <c r="AB89" s="122">
        <v>0</v>
      </c>
      <c r="AC89" s="122">
        <v>0</v>
      </c>
      <c r="AD89" s="122">
        <v>0</v>
      </c>
      <c r="AE89" s="122">
        <v>0</v>
      </c>
      <c r="AF89" s="122">
        <v>0</v>
      </c>
      <c r="AG89" s="122">
        <v>0</v>
      </c>
      <c r="AH89" s="122">
        <v>0</v>
      </c>
      <c r="AI89" s="122">
        <v>0</v>
      </c>
      <c r="AJ89" s="122">
        <v>0</v>
      </c>
      <c r="AK89" s="122">
        <v>0</v>
      </c>
      <c r="AL89" s="122">
        <v>0</v>
      </c>
    </row>
    <row r="90" spans="1:38" x14ac:dyDescent="0.35">
      <c r="A90" s="83" t="s">
        <v>179</v>
      </c>
      <c r="B90" s="84" t="s">
        <v>180</v>
      </c>
      <c r="C90" s="101"/>
      <c r="D90" s="102" t="s">
        <v>134</v>
      </c>
      <c r="E90" s="153"/>
      <c r="F90" s="153"/>
      <c r="G90" s="153"/>
      <c r="H90" s="153"/>
      <c r="I90" s="153"/>
      <c r="J90" s="353"/>
      <c r="K90" s="122">
        <v>0</v>
      </c>
      <c r="L90" s="122">
        <v>0</v>
      </c>
      <c r="M90" s="122">
        <v>27.835727691650391</v>
      </c>
      <c r="N90" s="122">
        <v>28.310142517089844</v>
      </c>
      <c r="O90" s="122">
        <v>24.239883422851563</v>
      </c>
      <c r="P90" s="122">
        <v>23.339271545410156</v>
      </c>
      <c r="Q90" s="122">
        <v>22.577817916870117</v>
      </c>
      <c r="R90" s="122">
        <v>21.918214797973633</v>
      </c>
      <c r="S90" s="122">
        <v>23.835262298583984</v>
      </c>
      <c r="T90" s="122">
        <v>20.815956115722656</v>
      </c>
      <c r="U90" s="122">
        <v>20.34515380859375</v>
      </c>
      <c r="V90" s="122">
        <v>19.91534423828125</v>
      </c>
      <c r="W90" s="122">
        <v>19.519960403442383</v>
      </c>
      <c r="X90" s="122">
        <v>21.397138595581055</v>
      </c>
      <c r="Y90" s="122">
        <v>21.016422271728516</v>
      </c>
      <c r="Z90" s="122">
        <v>20.660282135009766</v>
      </c>
      <c r="AA90" s="122">
        <v>20.32574462890625</v>
      </c>
      <c r="AB90" s="122">
        <v>20.010332107543945</v>
      </c>
      <c r="AC90" s="122">
        <v>19.711978912353516</v>
      </c>
      <c r="AD90" s="122">
        <v>23.448709487915039</v>
      </c>
      <c r="AE90" s="122">
        <v>23.123773574829102</v>
      </c>
      <c r="AF90" s="122">
        <v>22.813953399658203</v>
      </c>
      <c r="AG90" s="122">
        <v>19.944435119628906</v>
      </c>
      <c r="AH90" s="122">
        <v>20.328655242919922</v>
      </c>
      <c r="AI90" s="122">
        <v>20.080087661743164</v>
      </c>
      <c r="AJ90" s="122">
        <v>19.841270446777344</v>
      </c>
      <c r="AK90" s="122">
        <v>19.611469268798828</v>
      </c>
      <c r="AL90" s="122">
        <v>19.390024185180664</v>
      </c>
    </row>
    <row r="91" spans="1:38" x14ac:dyDescent="0.35">
      <c r="A91" s="83" t="s">
        <v>181</v>
      </c>
      <c r="B91" s="84" t="s">
        <v>182</v>
      </c>
      <c r="C91" s="101"/>
      <c r="D91" s="102" t="s">
        <v>134</v>
      </c>
      <c r="E91" s="153"/>
      <c r="F91" s="153"/>
      <c r="G91" s="153"/>
      <c r="H91" s="153"/>
      <c r="I91" s="153"/>
      <c r="J91" s="353"/>
      <c r="K91" s="122">
        <v>0</v>
      </c>
      <c r="L91" s="122">
        <v>0</v>
      </c>
      <c r="M91" s="122">
        <v>0</v>
      </c>
      <c r="N91" s="122">
        <v>0</v>
      </c>
      <c r="O91" s="122">
        <v>0</v>
      </c>
      <c r="P91" s="122">
        <v>0</v>
      </c>
      <c r="Q91" s="122">
        <v>0</v>
      </c>
      <c r="R91" s="122">
        <v>0</v>
      </c>
      <c r="S91" s="122">
        <v>0</v>
      </c>
      <c r="T91" s="122">
        <v>0</v>
      </c>
      <c r="U91" s="122">
        <v>0</v>
      </c>
      <c r="V91" s="122">
        <v>0</v>
      </c>
      <c r="W91" s="122">
        <v>0</v>
      </c>
      <c r="X91" s="122">
        <v>0</v>
      </c>
      <c r="Y91" s="122">
        <v>0</v>
      </c>
      <c r="Z91" s="122">
        <v>0</v>
      </c>
      <c r="AA91" s="122">
        <v>0</v>
      </c>
      <c r="AB91" s="122">
        <v>0</v>
      </c>
      <c r="AC91" s="122">
        <v>0</v>
      </c>
      <c r="AD91" s="122">
        <v>0</v>
      </c>
      <c r="AE91" s="122">
        <v>0</v>
      </c>
      <c r="AF91" s="122">
        <v>0</v>
      </c>
      <c r="AG91" s="122">
        <v>0</v>
      </c>
      <c r="AH91" s="122">
        <v>0</v>
      </c>
      <c r="AI91" s="122">
        <v>0</v>
      </c>
      <c r="AJ91" s="122">
        <v>0</v>
      </c>
      <c r="AK91" s="122">
        <v>0</v>
      </c>
      <c r="AL91" s="122">
        <v>0</v>
      </c>
    </row>
    <row r="92" spans="1:38" x14ac:dyDescent="0.35">
      <c r="A92" s="83" t="s">
        <v>183</v>
      </c>
      <c r="B92" s="84" t="s">
        <v>184</v>
      </c>
      <c r="C92" s="101"/>
      <c r="D92" s="102" t="s">
        <v>134</v>
      </c>
      <c r="E92" s="153"/>
      <c r="F92" s="153"/>
      <c r="G92" s="153"/>
      <c r="H92" s="153"/>
      <c r="I92" s="153"/>
      <c r="J92" s="353"/>
      <c r="K92" s="122">
        <v>0</v>
      </c>
      <c r="L92" s="122">
        <v>0</v>
      </c>
      <c r="M92" s="122">
        <v>1.0309528112411499</v>
      </c>
      <c r="N92" s="122">
        <v>0.9762117862701416</v>
      </c>
      <c r="O92" s="122">
        <v>0.8358580470085144</v>
      </c>
      <c r="P92" s="122">
        <v>0.80480247735977173</v>
      </c>
      <c r="Q92" s="122">
        <v>0.77854543924331665</v>
      </c>
      <c r="R92" s="122">
        <v>0.75580054521560669</v>
      </c>
      <c r="S92" s="122">
        <v>0.82190561294555664</v>
      </c>
      <c r="T92" s="122">
        <v>0.71779161691665649</v>
      </c>
      <c r="U92" s="122">
        <v>0.70155704021453857</v>
      </c>
      <c r="V92" s="122">
        <v>0.68673604726791382</v>
      </c>
      <c r="W92" s="122">
        <v>0.67310208082199097</v>
      </c>
      <c r="X92" s="122">
        <v>0.73783230781555176</v>
      </c>
      <c r="Y92" s="122">
        <v>0.72470420598983765</v>
      </c>
      <c r="Z92" s="122">
        <v>0.71242356300354004</v>
      </c>
      <c r="AA92" s="122">
        <v>0.70088773965835571</v>
      </c>
      <c r="AB92" s="122">
        <v>0.69001144170761108</v>
      </c>
      <c r="AC92" s="122">
        <v>0.67972338199615479</v>
      </c>
      <c r="AD92" s="122">
        <v>0.66996312141418457</v>
      </c>
      <c r="AE92" s="122">
        <v>0.66067928075790405</v>
      </c>
      <c r="AF92" s="122">
        <v>0.65182721614837646</v>
      </c>
      <c r="AG92" s="122">
        <v>0.64336889982223511</v>
      </c>
      <c r="AH92" s="122">
        <v>0.63527047634124756</v>
      </c>
      <c r="AI92" s="122">
        <v>0.62750273942947388</v>
      </c>
      <c r="AJ92" s="122">
        <v>0.62003970146179199</v>
      </c>
      <c r="AK92" s="122">
        <v>0.61285841464996338</v>
      </c>
      <c r="AL92" s="122">
        <v>0.60593825578689575</v>
      </c>
    </row>
    <row r="93" spans="1:38" x14ac:dyDescent="0.35">
      <c r="A93" s="83" t="s">
        <v>185</v>
      </c>
      <c r="B93" s="84" t="s">
        <v>186</v>
      </c>
      <c r="C93" s="101"/>
      <c r="D93" s="102" t="s">
        <v>134</v>
      </c>
      <c r="E93" s="153"/>
      <c r="F93" s="153"/>
      <c r="G93" s="153"/>
      <c r="H93" s="153"/>
      <c r="I93" s="153"/>
      <c r="J93" s="353"/>
      <c r="K93" s="122">
        <v>0</v>
      </c>
      <c r="L93" s="122">
        <v>0</v>
      </c>
      <c r="M93" s="122">
        <v>0</v>
      </c>
      <c r="N93" s="122">
        <v>0</v>
      </c>
      <c r="O93" s="122">
        <v>0</v>
      </c>
      <c r="P93" s="122">
        <v>0</v>
      </c>
      <c r="Q93" s="122">
        <v>0</v>
      </c>
      <c r="R93" s="122">
        <v>0</v>
      </c>
      <c r="S93" s="122">
        <v>0</v>
      </c>
      <c r="T93" s="122">
        <v>0</v>
      </c>
      <c r="U93" s="122">
        <v>0</v>
      </c>
      <c r="V93" s="122">
        <v>0</v>
      </c>
      <c r="W93" s="122">
        <v>0</v>
      </c>
      <c r="X93" s="122">
        <v>0</v>
      </c>
      <c r="Y93" s="122">
        <v>0</v>
      </c>
      <c r="Z93" s="122">
        <v>0</v>
      </c>
      <c r="AA93" s="122">
        <v>0</v>
      </c>
      <c r="AB93" s="122">
        <v>0</v>
      </c>
      <c r="AC93" s="122">
        <v>0</v>
      </c>
      <c r="AD93" s="122">
        <v>0</v>
      </c>
      <c r="AE93" s="122">
        <v>0</v>
      </c>
      <c r="AF93" s="122">
        <v>0</v>
      </c>
      <c r="AG93" s="122">
        <v>0</v>
      </c>
      <c r="AH93" s="122">
        <v>0</v>
      </c>
      <c r="AI93" s="122">
        <v>0</v>
      </c>
      <c r="AJ93" s="122">
        <v>0</v>
      </c>
      <c r="AK93" s="122">
        <v>0</v>
      </c>
      <c r="AL93" s="122">
        <v>0</v>
      </c>
    </row>
    <row r="94" spans="1:38" x14ac:dyDescent="0.35">
      <c r="A94" s="83" t="s">
        <v>187</v>
      </c>
      <c r="B94" s="84" t="s">
        <v>188</v>
      </c>
      <c r="C94" s="101"/>
      <c r="D94" s="102" t="s">
        <v>134</v>
      </c>
      <c r="E94" s="153"/>
      <c r="F94" s="153"/>
      <c r="G94" s="153"/>
      <c r="H94" s="153"/>
      <c r="I94" s="153"/>
      <c r="J94" s="353"/>
      <c r="K94" s="122">
        <v>0</v>
      </c>
      <c r="L94" s="122">
        <v>0</v>
      </c>
      <c r="M94" s="122">
        <v>0</v>
      </c>
      <c r="N94" s="122">
        <v>0</v>
      </c>
      <c r="O94" s="122">
        <v>0</v>
      </c>
      <c r="P94" s="122">
        <v>0</v>
      </c>
      <c r="Q94" s="122">
        <v>0</v>
      </c>
      <c r="R94" s="122">
        <v>0</v>
      </c>
      <c r="S94" s="122">
        <v>0</v>
      </c>
      <c r="T94" s="122">
        <v>0</v>
      </c>
      <c r="U94" s="122">
        <v>0</v>
      </c>
      <c r="V94" s="122">
        <v>0</v>
      </c>
      <c r="W94" s="122">
        <v>0</v>
      </c>
      <c r="X94" s="122">
        <v>0</v>
      </c>
      <c r="Y94" s="122">
        <v>0</v>
      </c>
      <c r="Z94" s="122">
        <v>0</v>
      </c>
      <c r="AA94" s="122">
        <v>0</v>
      </c>
      <c r="AB94" s="122">
        <v>0</v>
      </c>
      <c r="AC94" s="122">
        <v>0</v>
      </c>
      <c r="AD94" s="122">
        <v>0</v>
      </c>
      <c r="AE94" s="122">
        <v>0</v>
      </c>
      <c r="AF94" s="122">
        <v>0</v>
      </c>
      <c r="AG94" s="122">
        <v>0</v>
      </c>
      <c r="AH94" s="122">
        <v>0</v>
      </c>
      <c r="AI94" s="122">
        <v>0</v>
      </c>
      <c r="AJ94" s="122">
        <v>0</v>
      </c>
      <c r="AK94" s="122">
        <v>0</v>
      </c>
      <c r="AL94" s="122">
        <v>0</v>
      </c>
    </row>
    <row r="95" spans="1:38" x14ac:dyDescent="0.35">
      <c r="A95" s="83" t="s">
        <v>189</v>
      </c>
      <c r="B95" s="84" t="s">
        <v>190</v>
      </c>
      <c r="C95" s="101"/>
      <c r="D95" s="102" t="s">
        <v>140</v>
      </c>
      <c r="E95" s="153"/>
      <c r="F95" s="153"/>
      <c r="G95" s="153"/>
      <c r="H95" s="153"/>
      <c r="I95" s="153"/>
      <c r="J95" s="353"/>
      <c r="K95" s="122">
        <v>0</v>
      </c>
      <c r="L95" s="122">
        <v>0</v>
      </c>
      <c r="M95" s="122">
        <v>0</v>
      </c>
      <c r="N95" s="122">
        <v>0</v>
      </c>
      <c r="O95" s="122">
        <v>0</v>
      </c>
      <c r="P95" s="122">
        <v>0</v>
      </c>
      <c r="Q95" s="122">
        <v>0</v>
      </c>
      <c r="R95" s="122">
        <v>0</v>
      </c>
      <c r="S95" s="122">
        <v>0</v>
      </c>
      <c r="T95" s="122">
        <v>0</v>
      </c>
      <c r="U95" s="122">
        <v>0</v>
      </c>
      <c r="V95" s="122">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row>
    <row r="96" spans="1:38" x14ac:dyDescent="0.35">
      <c r="A96" s="83" t="s">
        <v>191</v>
      </c>
      <c r="B96" s="84" t="s">
        <v>192</v>
      </c>
      <c r="C96" s="101"/>
      <c r="D96" s="102" t="s">
        <v>124</v>
      </c>
      <c r="E96" s="153"/>
      <c r="F96" s="153"/>
      <c r="G96" s="153"/>
      <c r="H96" s="153"/>
      <c r="I96" s="153"/>
      <c r="J96" s="353"/>
      <c r="K96" s="122">
        <v>0</v>
      </c>
      <c r="L96" s="122">
        <v>0</v>
      </c>
      <c r="M96" s="122">
        <v>0</v>
      </c>
      <c r="N96" s="122">
        <v>0</v>
      </c>
      <c r="O96" s="122">
        <v>0</v>
      </c>
      <c r="P96" s="122">
        <v>0</v>
      </c>
      <c r="Q96" s="122">
        <v>0</v>
      </c>
      <c r="R96" s="122">
        <v>0</v>
      </c>
      <c r="S96" s="122">
        <v>0</v>
      </c>
      <c r="T96" s="122">
        <v>0</v>
      </c>
      <c r="U96" s="122">
        <v>0</v>
      </c>
      <c r="V96" s="122">
        <v>0</v>
      </c>
      <c r="W96" s="122">
        <v>0</v>
      </c>
      <c r="X96" s="122">
        <v>0</v>
      </c>
      <c r="Y96" s="122">
        <v>0</v>
      </c>
      <c r="Z96" s="122">
        <v>0</v>
      </c>
      <c r="AA96" s="122">
        <v>0</v>
      </c>
      <c r="AB96" s="122">
        <v>0</v>
      </c>
      <c r="AC96" s="122">
        <v>0</v>
      </c>
      <c r="AD96" s="122">
        <v>0</v>
      </c>
      <c r="AE96" s="122">
        <v>0</v>
      </c>
      <c r="AF96" s="122">
        <v>0</v>
      </c>
      <c r="AG96" s="122">
        <v>0</v>
      </c>
      <c r="AH96" s="122">
        <v>0</v>
      </c>
      <c r="AI96" s="122">
        <v>0</v>
      </c>
      <c r="AJ96" s="122">
        <v>0</v>
      </c>
      <c r="AK96" s="122">
        <v>0</v>
      </c>
      <c r="AL96" s="122">
        <v>0</v>
      </c>
    </row>
    <row r="97" spans="1:38" x14ac:dyDescent="0.35">
      <c r="A97" s="83" t="s">
        <v>193</v>
      </c>
      <c r="B97" s="84" t="s">
        <v>194</v>
      </c>
      <c r="C97" s="101"/>
      <c r="D97" s="102" t="s">
        <v>124</v>
      </c>
      <c r="E97" s="153"/>
      <c r="F97" s="153"/>
      <c r="G97" s="153"/>
      <c r="H97" s="153"/>
      <c r="I97" s="153"/>
      <c r="J97" s="353"/>
      <c r="K97" s="122">
        <v>0</v>
      </c>
      <c r="L97" s="122">
        <v>0</v>
      </c>
      <c r="M97" s="122">
        <v>0</v>
      </c>
      <c r="N97" s="122">
        <v>0</v>
      </c>
      <c r="O97" s="122">
        <v>0</v>
      </c>
      <c r="P97" s="122">
        <v>0</v>
      </c>
      <c r="Q97" s="122">
        <v>0</v>
      </c>
      <c r="R97" s="122">
        <v>109.23000335693359</v>
      </c>
      <c r="S97" s="122">
        <v>114.19500732421875</v>
      </c>
      <c r="T97" s="122">
        <v>119.16000366210938</v>
      </c>
      <c r="U97" s="122">
        <v>124.125</v>
      </c>
      <c r="V97" s="122">
        <v>129.08999633789063</v>
      </c>
      <c r="W97" s="122">
        <v>129.08999633789063</v>
      </c>
      <c r="X97" s="122">
        <v>129.08999633789063</v>
      </c>
      <c r="Y97" s="122">
        <v>129.08999633789063</v>
      </c>
      <c r="Z97" s="122">
        <v>129.08999633789063</v>
      </c>
      <c r="AA97" s="122">
        <v>129.08999633789063</v>
      </c>
      <c r="AB97" s="122">
        <v>129.08999633789063</v>
      </c>
      <c r="AC97" s="122">
        <v>129.08999633789063</v>
      </c>
      <c r="AD97" s="122">
        <v>148.95001220703125</v>
      </c>
      <c r="AE97" s="122">
        <v>148.95001220703125</v>
      </c>
      <c r="AF97" s="122">
        <v>148.95001220703125</v>
      </c>
      <c r="AG97" s="122">
        <v>163.84500122070313</v>
      </c>
      <c r="AH97" s="122">
        <v>173.77500915527344</v>
      </c>
      <c r="AI97" s="122">
        <v>183.70500183105469</v>
      </c>
      <c r="AJ97" s="122">
        <v>183.70500183105469</v>
      </c>
      <c r="AK97" s="122">
        <v>188.67001342773438</v>
      </c>
      <c r="AL97" s="122">
        <v>218.46000671386719</v>
      </c>
    </row>
    <row r="98" spans="1:38" x14ac:dyDescent="0.35">
      <c r="A98" s="83" t="s">
        <v>195</v>
      </c>
      <c r="B98" s="84" t="s">
        <v>196</v>
      </c>
      <c r="C98" s="101"/>
      <c r="D98" s="102" t="s">
        <v>129</v>
      </c>
      <c r="E98" s="153"/>
      <c r="F98" s="153"/>
      <c r="G98" s="153"/>
      <c r="H98" s="153"/>
      <c r="I98" s="153"/>
      <c r="J98" s="353"/>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122">
        <v>0</v>
      </c>
      <c r="AJ98" s="122">
        <v>0</v>
      </c>
      <c r="AK98" s="122">
        <v>0</v>
      </c>
      <c r="AL98" s="122">
        <v>0</v>
      </c>
    </row>
    <row r="99" spans="1:38" x14ac:dyDescent="0.35">
      <c r="A99" s="83">
        <v>15</v>
      </c>
      <c r="B99" s="111" t="s">
        <v>197</v>
      </c>
      <c r="C99" s="112"/>
      <c r="D99" s="113"/>
      <c r="E99" s="154"/>
      <c r="F99" s="154"/>
      <c r="G99" s="154"/>
      <c r="H99" s="154"/>
      <c r="I99" s="154"/>
      <c r="J99" s="353"/>
      <c r="K99" s="65">
        <f t="shared" ref="K99:AL99" si="7">SUM(K86:K98)</f>
        <v>0</v>
      </c>
      <c r="L99" s="65">
        <f t="shared" si="7"/>
        <v>0</v>
      </c>
      <c r="M99" s="65">
        <f t="shared" si="7"/>
        <v>28.866680502891541</v>
      </c>
      <c r="N99" s="65">
        <f t="shared" si="7"/>
        <v>29.286354303359985</v>
      </c>
      <c r="O99" s="65">
        <f t="shared" si="7"/>
        <v>25.075741469860077</v>
      </c>
      <c r="P99" s="65">
        <f t="shared" si="7"/>
        <v>24.144074022769928</v>
      </c>
      <c r="Q99" s="65">
        <f t="shared" si="7"/>
        <v>23.356363356113434</v>
      </c>
      <c r="R99" s="65">
        <f t="shared" si="7"/>
        <v>131.90401870012283</v>
      </c>
      <c r="S99" s="65">
        <f t="shared" si="7"/>
        <v>138.85217523574829</v>
      </c>
      <c r="T99" s="65">
        <f t="shared" si="7"/>
        <v>140.69375139474869</v>
      </c>
      <c r="U99" s="65">
        <f t="shared" si="7"/>
        <v>145.17171084880829</v>
      </c>
      <c r="V99" s="65">
        <f t="shared" si="7"/>
        <v>149.69207662343979</v>
      </c>
      <c r="W99" s="65">
        <f t="shared" si="7"/>
        <v>149.283058822155</v>
      </c>
      <c r="X99" s="65">
        <f t="shared" si="7"/>
        <v>151.22496724128723</v>
      </c>
      <c r="Y99" s="65">
        <f t="shared" si="7"/>
        <v>150.83112281560898</v>
      </c>
      <c r="Z99" s="65">
        <f t="shared" si="7"/>
        <v>150.46270203590393</v>
      </c>
      <c r="AA99" s="65">
        <f t="shared" si="7"/>
        <v>150.11662870645523</v>
      </c>
      <c r="AB99" s="65">
        <f t="shared" si="7"/>
        <v>149.79033988714218</v>
      </c>
      <c r="AC99" s="65">
        <f t="shared" si="7"/>
        <v>149.4816986322403</v>
      </c>
      <c r="AD99" s="65">
        <f t="shared" si="7"/>
        <v>177.20868468284607</v>
      </c>
      <c r="AE99" s="65">
        <f t="shared" si="7"/>
        <v>176.87446492910385</v>
      </c>
      <c r="AF99" s="65">
        <f t="shared" si="7"/>
        <v>176.55579268932343</v>
      </c>
      <c r="AG99" s="65">
        <f t="shared" si="7"/>
        <v>188.57280510663986</v>
      </c>
      <c r="AH99" s="65">
        <f t="shared" si="7"/>
        <v>198.8789347410202</v>
      </c>
      <c r="AI99" s="65">
        <f t="shared" si="7"/>
        <v>208.55259209871292</v>
      </c>
      <c r="AJ99" s="65">
        <f t="shared" si="7"/>
        <v>208.30631184577942</v>
      </c>
      <c r="AK99" s="65">
        <f t="shared" si="7"/>
        <v>213.03434097766876</v>
      </c>
      <c r="AL99" s="65">
        <f t="shared" si="7"/>
        <v>242.59596902132034</v>
      </c>
    </row>
    <row r="100" spans="1:38" x14ac:dyDescent="0.35">
      <c r="A100" s="83"/>
      <c r="B100" s="133"/>
      <c r="C100" s="155"/>
      <c r="D100" s="156"/>
      <c r="E100" s="97"/>
      <c r="F100" s="97"/>
      <c r="G100" s="97"/>
      <c r="H100" s="97"/>
      <c r="I100" s="97"/>
      <c r="J100" s="97"/>
      <c r="K100" s="97"/>
      <c r="L100" s="97"/>
      <c r="M100" s="97"/>
      <c r="N100" s="97"/>
      <c r="O100" s="97"/>
      <c r="P100" s="97"/>
      <c r="Q100" s="97"/>
      <c r="R100" s="97"/>
      <c r="S100" s="136"/>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5" customHeight="1" x14ac:dyDescent="0.35">
      <c r="A101" s="83">
        <v>16</v>
      </c>
      <c r="B101" s="137" t="s">
        <v>198</v>
      </c>
      <c r="C101" s="138"/>
      <c r="D101" s="89"/>
      <c r="E101" s="139"/>
      <c r="F101" s="139"/>
      <c r="G101" s="139"/>
      <c r="H101" s="139"/>
      <c r="I101" s="139"/>
      <c r="J101" s="139"/>
      <c r="K101" s="65">
        <f t="shared" ref="K101:AL101" si="8">K99+K82</f>
        <v>0</v>
      </c>
      <c r="L101" s="140">
        <f t="shared" si="8"/>
        <v>0</v>
      </c>
      <c r="M101" s="140">
        <f t="shared" si="8"/>
        <v>103.86668050289154</v>
      </c>
      <c r="N101" s="140">
        <f t="shared" si="8"/>
        <v>104.28635430335999</v>
      </c>
      <c r="O101" s="140">
        <f t="shared" si="8"/>
        <v>100.07574146986008</v>
      </c>
      <c r="P101" s="140">
        <f t="shared" si="8"/>
        <v>99.144074022769928</v>
      </c>
      <c r="Q101" s="140">
        <f t="shared" si="8"/>
        <v>98.356363356113434</v>
      </c>
      <c r="R101" s="140">
        <f t="shared" si="8"/>
        <v>416.90401870012283</v>
      </c>
      <c r="S101" s="65">
        <f t="shared" si="8"/>
        <v>423.85217523574829</v>
      </c>
      <c r="T101" s="140">
        <f t="shared" si="8"/>
        <v>435.69375139474869</v>
      </c>
      <c r="U101" s="140">
        <f t="shared" si="8"/>
        <v>440.17171084880829</v>
      </c>
      <c r="V101" s="140">
        <f t="shared" si="8"/>
        <v>444.69207662343979</v>
      </c>
      <c r="W101" s="140">
        <f t="shared" si="8"/>
        <v>444.283058822155</v>
      </c>
      <c r="X101" s="140">
        <f t="shared" si="8"/>
        <v>446.22496724128723</v>
      </c>
      <c r="Y101" s="140">
        <f t="shared" si="8"/>
        <v>445.83112281560898</v>
      </c>
      <c r="Z101" s="140">
        <f t="shared" si="8"/>
        <v>445.46270203590393</v>
      </c>
      <c r="AA101" s="140">
        <f t="shared" si="8"/>
        <v>445.11662870645523</v>
      </c>
      <c r="AB101" s="140">
        <f t="shared" si="8"/>
        <v>444.79033988714218</v>
      </c>
      <c r="AC101" s="140">
        <f t="shared" si="8"/>
        <v>444.4816986322403</v>
      </c>
      <c r="AD101" s="140">
        <f t="shared" si="8"/>
        <v>492.20868468284607</v>
      </c>
      <c r="AE101" s="140">
        <f t="shared" si="8"/>
        <v>491.87446492910385</v>
      </c>
      <c r="AF101" s="140">
        <f t="shared" si="8"/>
        <v>501.55579268932343</v>
      </c>
      <c r="AG101" s="140">
        <f t="shared" si="8"/>
        <v>513.57280510663986</v>
      </c>
      <c r="AH101" s="140">
        <f t="shared" si="8"/>
        <v>523.8789347410202</v>
      </c>
      <c r="AI101" s="140">
        <f t="shared" si="8"/>
        <v>543.55259209871292</v>
      </c>
      <c r="AJ101" s="140">
        <f t="shared" si="8"/>
        <v>543.30631184577942</v>
      </c>
      <c r="AK101" s="140">
        <f t="shared" si="8"/>
        <v>548.03434097766876</v>
      </c>
      <c r="AL101" s="140">
        <f t="shared" si="8"/>
        <v>547.59596902132034</v>
      </c>
    </row>
    <row r="102" spans="1:38" x14ac:dyDescent="0.35">
      <c r="A102" s="83"/>
      <c r="B102" s="36"/>
      <c r="D102" s="8"/>
      <c r="E102" s="8"/>
      <c r="F102" s="8"/>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row>
    <row r="103" spans="1:38" ht="18.5" x14ac:dyDescent="0.35">
      <c r="A103" s="83"/>
      <c r="B103" s="157" t="s">
        <v>199</v>
      </c>
      <c r="D103" s="8"/>
      <c r="E103" s="8"/>
      <c r="F103" s="8"/>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row>
    <row r="104" spans="1:38" x14ac:dyDescent="0.35">
      <c r="A104" s="83"/>
      <c r="B104" s="27"/>
      <c r="D104" s="8"/>
      <c r="E104" s="53" t="s">
        <v>200</v>
      </c>
      <c r="F104" s="53" t="s">
        <v>201</v>
      </c>
      <c r="G104" s="53" t="s">
        <v>148</v>
      </c>
      <c r="H104" s="53" t="s">
        <v>41</v>
      </c>
      <c r="I104" s="53" t="s">
        <v>42</v>
      </c>
      <c r="J104" s="53" t="s">
        <v>201</v>
      </c>
      <c r="K104" s="82" t="s">
        <v>44</v>
      </c>
      <c r="L104" s="53" t="s">
        <v>45</v>
      </c>
      <c r="M104" s="53" t="s">
        <v>46</v>
      </c>
      <c r="N104" s="53" t="s">
        <v>47</v>
      </c>
      <c r="O104" s="53" t="s">
        <v>48</v>
      </c>
      <c r="P104" s="53" t="s">
        <v>49</v>
      </c>
      <c r="Q104" s="53" t="s">
        <v>50</v>
      </c>
      <c r="R104" s="53" t="s">
        <v>51</v>
      </c>
      <c r="S104" s="82" t="s">
        <v>52</v>
      </c>
      <c r="T104" s="53" t="s">
        <v>53</v>
      </c>
      <c r="U104" s="53" t="s">
        <v>54</v>
      </c>
      <c r="V104" s="53" t="s">
        <v>55</v>
      </c>
      <c r="W104" s="53" t="s">
        <v>56</v>
      </c>
      <c r="X104" s="53" t="s">
        <v>57</v>
      </c>
      <c r="Y104" s="53" t="s">
        <v>58</v>
      </c>
      <c r="Z104" s="53" t="s">
        <v>59</v>
      </c>
      <c r="AA104" s="53" t="s">
        <v>60</v>
      </c>
      <c r="AB104" s="53" t="s">
        <v>61</v>
      </c>
      <c r="AC104" s="53" t="s">
        <v>62</v>
      </c>
      <c r="AD104" s="53" t="s">
        <v>63</v>
      </c>
      <c r="AE104" s="53" t="s">
        <v>64</v>
      </c>
      <c r="AF104" s="53" t="s">
        <v>65</v>
      </c>
      <c r="AG104" s="53" t="s">
        <v>66</v>
      </c>
      <c r="AH104" s="53" t="s">
        <v>67</v>
      </c>
      <c r="AI104" s="53" t="s">
        <v>68</v>
      </c>
      <c r="AJ104" s="53" t="s">
        <v>69</v>
      </c>
      <c r="AK104" s="53" t="s">
        <v>70</v>
      </c>
      <c r="AL104" s="53" t="s">
        <v>71</v>
      </c>
    </row>
    <row r="105" spans="1:38" x14ac:dyDescent="0.35">
      <c r="A105" s="83">
        <v>17</v>
      </c>
      <c r="B105" s="111" t="s">
        <v>202</v>
      </c>
      <c r="C105" s="101"/>
      <c r="D105" s="158"/>
      <c r="E105" s="139">
        <f t="shared" ref="E105:AL105" si="9">E21</f>
        <v>0</v>
      </c>
      <c r="F105" s="139">
        <f t="shared" si="9"/>
        <v>0</v>
      </c>
      <c r="G105" s="139">
        <f t="shared" si="9"/>
        <v>0</v>
      </c>
      <c r="H105" s="139">
        <f t="shared" si="9"/>
        <v>0</v>
      </c>
      <c r="I105" s="139">
        <f t="shared" si="9"/>
        <v>0</v>
      </c>
      <c r="J105" s="139">
        <f t="shared" ref="J105" si="10">J7</f>
        <v>0</v>
      </c>
      <c r="K105" s="140">
        <f t="shared" si="9"/>
        <v>368</v>
      </c>
      <c r="L105" s="140">
        <f t="shared" si="9"/>
        <v>371.02691499999997</v>
      </c>
      <c r="M105" s="140">
        <f t="shared" si="9"/>
        <v>393.93543499999993</v>
      </c>
      <c r="N105" s="140">
        <f t="shared" si="9"/>
        <v>397.02815249999992</v>
      </c>
      <c r="O105" s="140">
        <f t="shared" si="9"/>
        <v>400.12086999999997</v>
      </c>
      <c r="P105" s="140">
        <f t="shared" si="9"/>
        <v>403.21358749999996</v>
      </c>
      <c r="Q105" s="140">
        <f t="shared" si="9"/>
        <v>406.30630499999995</v>
      </c>
      <c r="R105" s="140">
        <f t="shared" si="9"/>
        <v>409.39902249999994</v>
      </c>
      <c r="S105" s="65">
        <f t="shared" si="9"/>
        <v>412.49173999999994</v>
      </c>
      <c r="T105" s="140">
        <f t="shared" si="9"/>
        <v>415.58445749999998</v>
      </c>
      <c r="U105" s="140">
        <f t="shared" si="9"/>
        <v>418.67717500000003</v>
      </c>
      <c r="V105" s="140">
        <f t="shared" si="9"/>
        <v>421.76989249999991</v>
      </c>
      <c r="W105" s="140">
        <f t="shared" si="9"/>
        <v>424.86260999999996</v>
      </c>
      <c r="X105" s="140">
        <f t="shared" si="9"/>
        <v>426.98692304999992</v>
      </c>
      <c r="Y105" s="140">
        <f t="shared" si="9"/>
        <v>429.12185766524988</v>
      </c>
      <c r="Z105" s="140">
        <f t="shared" si="9"/>
        <v>431.2674669535761</v>
      </c>
      <c r="AA105" s="140">
        <f t="shared" si="9"/>
        <v>433.42380428834394</v>
      </c>
      <c r="AB105" s="140">
        <f t="shared" si="9"/>
        <v>435.59092330978558</v>
      </c>
      <c r="AC105" s="140">
        <f t="shared" si="9"/>
        <v>437.76887792633448</v>
      </c>
      <c r="AD105" s="140">
        <f t="shared" si="9"/>
        <v>439.95772231596618</v>
      </c>
      <c r="AE105" s="140">
        <f t="shared" si="9"/>
        <v>442.1575109275459</v>
      </c>
      <c r="AF105" s="140">
        <f t="shared" si="9"/>
        <v>444.3682984821836</v>
      </c>
      <c r="AG105" s="140">
        <f t="shared" si="9"/>
        <v>446.59013997459448</v>
      </c>
      <c r="AH105" s="140">
        <f t="shared" si="9"/>
        <v>448.82309067446738</v>
      </c>
      <c r="AI105" s="140">
        <f t="shared" si="9"/>
        <v>451.06720612783971</v>
      </c>
      <c r="AJ105" s="140">
        <f t="shared" si="9"/>
        <v>453.32254215847883</v>
      </c>
      <c r="AK105" s="140">
        <f t="shared" si="9"/>
        <v>455.58915486927117</v>
      </c>
      <c r="AL105" s="140">
        <f t="shared" si="9"/>
        <v>457.8671006436175</v>
      </c>
    </row>
    <row r="106" spans="1:38" ht="31" x14ac:dyDescent="0.35">
      <c r="A106" s="83">
        <v>18</v>
      </c>
      <c r="B106" s="111" t="s">
        <v>203</v>
      </c>
      <c r="C106" s="101"/>
      <c r="D106" s="158"/>
      <c r="E106" s="139">
        <f t="shared" ref="E106:AL106" si="11">E66</f>
        <v>0</v>
      </c>
      <c r="F106" s="139">
        <f t="shared" si="11"/>
        <v>0</v>
      </c>
      <c r="G106" s="139">
        <f t="shared" si="11"/>
        <v>0</v>
      </c>
      <c r="H106" s="139">
        <f t="shared" si="11"/>
        <v>0</v>
      </c>
      <c r="I106" s="139">
        <f t="shared" si="11"/>
        <v>0</v>
      </c>
      <c r="J106" s="139">
        <f t="shared" ref="J106" si="12">J62</f>
        <v>0</v>
      </c>
      <c r="K106" s="140">
        <f t="shared" si="11"/>
        <v>344.23193372040987</v>
      </c>
      <c r="L106" s="140">
        <f t="shared" si="11"/>
        <v>343.80488743260503</v>
      </c>
      <c r="M106" s="140">
        <f t="shared" si="11"/>
        <v>288.68781537935138</v>
      </c>
      <c r="N106" s="140">
        <f t="shared" si="11"/>
        <v>288.48981700837612</v>
      </c>
      <c r="O106" s="140">
        <f t="shared" si="11"/>
        <v>292.91745645180345</v>
      </c>
      <c r="P106" s="140">
        <f t="shared" si="11"/>
        <v>292.68401157855988</v>
      </c>
      <c r="Q106" s="140">
        <f t="shared" si="11"/>
        <v>292.48663748800755</v>
      </c>
      <c r="R106" s="140">
        <f t="shared" si="11"/>
        <v>83.437999501824379</v>
      </c>
      <c r="S106" s="65">
        <f t="shared" si="11"/>
        <v>76.815108180046082</v>
      </c>
      <c r="T106" s="140">
        <f t="shared" si="11"/>
        <v>75.230940386652946</v>
      </c>
      <c r="U106" s="140">
        <f t="shared" si="11"/>
        <v>75.109879076480865</v>
      </c>
      <c r="V106" s="140">
        <f t="shared" si="11"/>
        <v>74.999359086155891</v>
      </c>
      <c r="W106" s="140">
        <f t="shared" si="11"/>
        <v>74.731434285640717</v>
      </c>
      <c r="X106" s="140">
        <f t="shared" si="11"/>
        <v>76.005929231643677</v>
      </c>
      <c r="Y106" s="140">
        <f t="shared" si="11"/>
        <v>85.568683385848999</v>
      </c>
      <c r="Z106" s="140">
        <f t="shared" si="11"/>
        <v>85.504701256752014</v>
      </c>
      <c r="AA106" s="140">
        <f t="shared" si="11"/>
        <v>85.444599509239197</v>
      </c>
      <c r="AB106" s="140">
        <f t="shared" si="11"/>
        <v>85.38793408870697</v>
      </c>
      <c r="AC106" s="140">
        <f t="shared" si="11"/>
        <v>85.334333479404449</v>
      </c>
      <c r="AD106" s="140">
        <f t="shared" si="11"/>
        <v>40.282856225967407</v>
      </c>
      <c r="AE106" s="140">
        <f t="shared" si="11"/>
        <v>40.246649265289307</v>
      </c>
      <c r="AF106" s="140">
        <f t="shared" si="11"/>
        <v>40.2121262550354</v>
      </c>
      <c r="AG106" s="140">
        <f t="shared" si="11"/>
        <v>36.579138278961182</v>
      </c>
      <c r="AH106" s="140">
        <f t="shared" si="11"/>
        <v>33.847554683685303</v>
      </c>
      <c r="AI106" s="140">
        <f t="shared" si="11"/>
        <v>11.699999809265137</v>
      </c>
      <c r="AJ106" s="140">
        <f t="shared" si="11"/>
        <v>9</v>
      </c>
      <c r="AK106" s="140">
        <f t="shared" si="11"/>
        <v>9</v>
      </c>
      <c r="AL106" s="140">
        <f t="shared" si="11"/>
        <v>9</v>
      </c>
    </row>
    <row r="107" spans="1:38" x14ac:dyDescent="0.35">
      <c r="A107" s="83">
        <v>19</v>
      </c>
      <c r="B107" s="159" t="s">
        <v>204</v>
      </c>
      <c r="C107" s="101"/>
      <c r="D107" s="158"/>
      <c r="E107" s="139">
        <f>E106-E105</f>
        <v>0</v>
      </c>
      <c r="F107" s="139">
        <f>F106-F105</f>
        <v>0</v>
      </c>
      <c r="G107" s="139">
        <f t="shared" ref="G107:I107" si="13">G106-G105</f>
        <v>0</v>
      </c>
      <c r="H107" s="139">
        <f t="shared" si="13"/>
        <v>0</v>
      </c>
      <c r="I107" s="139">
        <f t="shared" si="13"/>
        <v>0</v>
      </c>
      <c r="J107" s="139">
        <f>J106-J105</f>
        <v>0</v>
      </c>
      <c r="K107" s="140">
        <f t="shared" ref="K107:AL107" si="14">K106-K105</f>
        <v>-23.76806627959013</v>
      </c>
      <c r="L107" s="140">
        <f t="shared" si="14"/>
        <v>-27.222027567394946</v>
      </c>
      <c r="M107" s="140">
        <f t="shared" si="14"/>
        <v>-105.24761962064855</v>
      </c>
      <c r="N107" s="140">
        <f t="shared" si="14"/>
        <v>-108.5383354916238</v>
      </c>
      <c r="O107" s="140">
        <f t="shared" si="14"/>
        <v>-107.20341354819652</v>
      </c>
      <c r="P107" s="140">
        <f t="shared" si="14"/>
        <v>-110.52957592144008</v>
      </c>
      <c r="Q107" s="140">
        <f t="shared" si="14"/>
        <v>-113.81966751199241</v>
      </c>
      <c r="R107" s="140">
        <f t="shared" si="14"/>
        <v>-325.96102299817557</v>
      </c>
      <c r="S107" s="65">
        <f t="shared" si="14"/>
        <v>-335.67663181995385</v>
      </c>
      <c r="T107" s="140">
        <f t="shared" si="14"/>
        <v>-340.35351711334704</v>
      </c>
      <c r="U107" s="140">
        <f t="shared" si="14"/>
        <v>-343.56729592351917</v>
      </c>
      <c r="V107" s="140">
        <f t="shared" si="14"/>
        <v>-346.77053341384402</v>
      </c>
      <c r="W107" s="140">
        <f t="shared" si="14"/>
        <v>-350.13117571435924</v>
      </c>
      <c r="X107" s="140">
        <f t="shared" si="14"/>
        <v>-350.98099381835624</v>
      </c>
      <c r="Y107" s="140">
        <f t="shared" si="14"/>
        <v>-343.55317427940088</v>
      </c>
      <c r="Z107" s="140">
        <f t="shared" si="14"/>
        <v>-345.76276569682409</v>
      </c>
      <c r="AA107" s="140">
        <f t="shared" si="14"/>
        <v>-347.97920477910475</v>
      </c>
      <c r="AB107" s="140">
        <f t="shared" si="14"/>
        <v>-350.20298922107861</v>
      </c>
      <c r="AC107" s="140">
        <f t="shared" si="14"/>
        <v>-352.43454444693003</v>
      </c>
      <c r="AD107" s="140">
        <f t="shared" si="14"/>
        <v>-399.67486608999877</v>
      </c>
      <c r="AE107" s="140">
        <f t="shared" si="14"/>
        <v>-401.91086166225659</v>
      </c>
      <c r="AF107" s="140">
        <f t="shared" si="14"/>
        <v>-404.1561722271482</v>
      </c>
      <c r="AG107" s="140">
        <f t="shared" si="14"/>
        <v>-410.0110016956333</v>
      </c>
      <c r="AH107" s="140">
        <f t="shared" si="14"/>
        <v>-414.97553599078208</v>
      </c>
      <c r="AI107" s="140">
        <f t="shared" si="14"/>
        <v>-439.36720631857457</v>
      </c>
      <c r="AJ107" s="140">
        <f t="shared" si="14"/>
        <v>-444.32254215847883</v>
      </c>
      <c r="AK107" s="140">
        <f t="shared" si="14"/>
        <v>-446.58915486927117</v>
      </c>
      <c r="AL107" s="140">
        <f t="shared" si="14"/>
        <v>-448.8671006436175</v>
      </c>
    </row>
    <row r="108" spans="1:38" x14ac:dyDescent="0.35">
      <c r="A108" s="83">
        <v>20</v>
      </c>
      <c r="B108" s="111" t="s">
        <v>205</v>
      </c>
      <c r="C108" s="101"/>
      <c r="D108" s="158"/>
      <c r="E108" s="139"/>
      <c r="F108" s="139"/>
      <c r="G108" s="139"/>
      <c r="H108" s="139"/>
      <c r="I108" s="139"/>
      <c r="J108" s="139"/>
      <c r="K108" s="140">
        <f t="shared" ref="K108:AL108" si="15">K101</f>
        <v>0</v>
      </c>
      <c r="L108" s="140">
        <f t="shared" si="15"/>
        <v>0</v>
      </c>
      <c r="M108" s="140">
        <f t="shared" si="15"/>
        <v>103.86668050289154</v>
      </c>
      <c r="N108" s="140">
        <f t="shared" si="15"/>
        <v>104.28635430335999</v>
      </c>
      <c r="O108" s="140">
        <f t="shared" si="15"/>
        <v>100.07574146986008</v>
      </c>
      <c r="P108" s="140">
        <f t="shared" si="15"/>
        <v>99.144074022769928</v>
      </c>
      <c r="Q108" s="140">
        <f t="shared" si="15"/>
        <v>98.356363356113434</v>
      </c>
      <c r="R108" s="140">
        <f t="shared" si="15"/>
        <v>416.90401870012283</v>
      </c>
      <c r="S108" s="65">
        <f t="shared" si="15"/>
        <v>423.85217523574829</v>
      </c>
      <c r="T108" s="140">
        <f t="shared" si="15"/>
        <v>435.69375139474869</v>
      </c>
      <c r="U108" s="140">
        <f t="shared" si="15"/>
        <v>440.17171084880829</v>
      </c>
      <c r="V108" s="140">
        <f t="shared" si="15"/>
        <v>444.69207662343979</v>
      </c>
      <c r="W108" s="140">
        <f t="shared" si="15"/>
        <v>444.283058822155</v>
      </c>
      <c r="X108" s="140">
        <f t="shared" si="15"/>
        <v>446.22496724128723</v>
      </c>
      <c r="Y108" s="140">
        <f t="shared" si="15"/>
        <v>445.83112281560898</v>
      </c>
      <c r="Z108" s="140">
        <f t="shared" si="15"/>
        <v>445.46270203590393</v>
      </c>
      <c r="AA108" s="140">
        <f t="shared" si="15"/>
        <v>445.11662870645523</v>
      </c>
      <c r="AB108" s="140">
        <f t="shared" si="15"/>
        <v>444.79033988714218</v>
      </c>
      <c r="AC108" s="140">
        <f t="shared" si="15"/>
        <v>444.4816986322403</v>
      </c>
      <c r="AD108" s="140">
        <f t="shared" si="15"/>
        <v>492.20868468284607</v>
      </c>
      <c r="AE108" s="140">
        <f t="shared" si="15"/>
        <v>491.87446492910385</v>
      </c>
      <c r="AF108" s="140">
        <f t="shared" si="15"/>
        <v>501.55579268932343</v>
      </c>
      <c r="AG108" s="140">
        <f t="shared" si="15"/>
        <v>513.57280510663986</v>
      </c>
      <c r="AH108" s="140">
        <f t="shared" si="15"/>
        <v>523.8789347410202</v>
      </c>
      <c r="AI108" s="140">
        <f t="shared" si="15"/>
        <v>543.55259209871292</v>
      </c>
      <c r="AJ108" s="140">
        <f t="shared" si="15"/>
        <v>543.30631184577942</v>
      </c>
      <c r="AK108" s="140">
        <f t="shared" si="15"/>
        <v>548.03434097766876</v>
      </c>
      <c r="AL108" s="140">
        <f t="shared" si="15"/>
        <v>547.59596902132034</v>
      </c>
    </row>
    <row r="109" spans="1:38" ht="35.25" customHeight="1" x14ac:dyDescent="0.35">
      <c r="A109" s="83">
        <v>21</v>
      </c>
      <c r="B109" s="111" t="s">
        <v>206</v>
      </c>
      <c r="C109" s="101"/>
      <c r="D109" s="85"/>
      <c r="E109" s="139">
        <f>E108+E107</f>
        <v>0</v>
      </c>
      <c r="F109" s="139">
        <f>F108+F107</f>
        <v>0</v>
      </c>
      <c r="G109" s="139">
        <f t="shared" ref="G109:I109" si="16">G108+G107</f>
        <v>0</v>
      </c>
      <c r="H109" s="139">
        <f t="shared" si="16"/>
        <v>0</v>
      </c>
      <c r="I109" s="139">
        <f t="shared" si="16"/>
        <v>0</v>
      </c>
      <c r="J109" s="139">
        <f>J108+J107</f>
        <v>0</v>
      </c>
      <c r="K109" s="140">
        <f t="shared" ref="K109:AL109" si="17">K108+K107</f>
        <v>-23.76806627959013</v>
      </c>
      <c r="L109" s="140">
        <f t="shared" si="17"/>
        <v>-27.222027567394946</v>
      </c>
      <c r="M109" s="140">
        <f t="shared" si="17"/>
        <v>-1.3809391177570092</v>
      </c>
      <c r="N109" s="140">
        <f t="shared" si="17"/>
        <v>-4.2519811882638123</v>
      </c>
      <c r="O109" s="140">
        <f t="shared" si="17"/>
        <v>-7.1276720783364453</v>
      </c>
      <c r="P109" s="140">
        <f t="shared" si="17"/>
        <v>-11.385501898670157</v>
      </c>
      <c r="Q109" s="140">
        <f t="shared" si="17"/>
        <v>-15.463304155878973</v>
      </c>
      <c r="R109" s="140">
        <f t="shared" si="17"/>
        <v>90.942995701947268</v>
      </c>
      <c r="S109" s="65">
        <f t="shared" si="17"/>
        <v>88.175543415794436</v>
      </c>
      <c r="T109" s="140">
        <f t="shared" si="17"/>
        <v>95.340234281401649</v>
      </c>
      <c r="U109" s="140">
        <f t="shared" si="17"/>
        <v>96.60441492528912</v>
      </c>
      <c r="V109" s="140">
        <f t="shared" si="17"/>
        <v>97.921543209595768</v>
      </c>
      <c r="W109" s="140">
        <f t="shared" si="17"/>
        <v>94.151883107795754</v>
      </c>
      <c r="X109" s="140">
        <f t="shared" si="17"/>
        <v>95.243973422930992</v>
      </c>
      <c r="Y109" s="140">
        <f t="shared" si="17"/>
        <v>102.2779485362081</v>
      </c>
      <c r="Z109" s="140">
        <f t="shared" si="17"/>
        <v>99.699936339079841</v>
      </c>
      <c r="AA109" s="140">
        <f t="shared" si="17"/>
        <v>97.137423927350483</v>
      </c>
      <c r="AB109" s="140">
        <f t="shared" si="17"/>
        <v>94.587350666063571</v>
      </c>
      <c r="AC109" s="140">
        <f t="shared" si="17"/>
        <v>92.047154185310262</v>
      </c>
      <c r="AD109" s="140">
        <f t="shared" si="17"/>
        <v>92.533818592847297</v>
      </c>
      <c r="AE109" s="140">
        <f t="shared" si="17"/>
        <v>89.963603266847258</v>
      </c>
      <c r="AF109" s="140">
        <f t="shared" si="17"/>
        <v>97.399620462175221</v>
      </c>
      <c r="AG109" s="140">
        <f t="shared" si="17"/>
        <v>103.56180341100657</v>
      </c>
      <c r="AH109" s="140">
        <f t="shared" si="17"/>
        <v>108.90339875023813</v>
      </c>
      <c r="AI109" s="140">
        <f t="shared" si="17"/>
        <v>104.18538578013835</v>
      </c>
      <c r="AJ109" s="140">
        <f t="shared" si="17"/>
        <v>98.983769687300594</v>
      </c>
      <c r="AK109" s="140">
        <f t="shared" si="17"/>
        <v>101.44518610839759</v>
      </c>
      <c r="AL109" s="140">
        <f t="shared" si="17"/>
        <v>98.728868377702838</v>
      </c>
    </row>
  </sheetData>
  <dataConsolidate/>
  <mergeCells count="1">
    <mergeCell ref="D24:J24"/>
  </mergeCells>
  <printOptions horizontalCentered="1" verticalCentered="1"/>
  <pageMargins left="0.25" right="0.25" top="0.75" bottom="0.75" header="0.3" footer="0.3"/>
  <pageSetup scale="20" pageOrder="overThenDown"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515F-5367-4B3F-83F3-6A2FD42BF059}">
  <sheetPr>
    <tabColor indexed="42"/>
    <pageSetUpPr fitToPage="1"/>
  </sheetPr>
  <dimension ref="A1:AL138"/>
  <sheetViews>
    <sheetView showGridLines="0" view="pageBreakPreview" topLeftCell="B103" zoomScaleNormal="100" zoomScaleSheetLayoutView="100" workbookViewId="0">
      <selection activeCell="AB102" sqref="AB102"/>
    </sheetView>
  </sheetViews>
  <sheetFormatPr defaultColWidth="10.26953125" defaultRowHeight="15.5" x14ac:dyDescent="0.35"/>
  <cols>
    <col min="1" max="1" width="10.26953125" style="160"/>
    <col min="2" max="2" width="91.453125" style="28" customWidth="1"/>
    <col min="3" max="3" width="52" style="28" customWidth="1"/>
    <col min="4" max="4" width="25" style="28" customWidth="1"/>
    <col min="5" max="9" width="15.1796875" style="29" customWidth="1"/>
    <col min="10" max="10" width="6.1796875" style="29" customWidth="1"/>
    <col min="11" max="38" width="13" style="263" bestFit="1" customWidth="1"/>
    <col min="39" max="131" width="8.1796875" style="27" customWidth="1"/>
    <col min="132" max="16384" width="10.26953125" style="27"/>
  </cols>
  <sheetData>
    <row r="1" spans="1:38" x14ac:dyDescent="0.35">
      <c r="B1" s="8" t="s">
        <v>7</v>
      </c>
      <c r="C1" s="8"/>
      <c r="K1" s="29"/>
      <c r="L1" s="29"/>
      <c r="M1" s="29"/>
      <c r="N1" s="29"/>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35">
      <c r="B2" s="8" t="s">
        <v>8</v>
      </c>
      <c r="C2" s="8"/>
      <c r="K2" s="29"/>
      <c r="L2" s="29"/>
      <c r="M2" s="29"/>
      <c r="N2" s="29"/>
      <c r="O2" s="27"/>
      <c r="P2" s="27"/>
      <c r="Q2" s="27"/>
      <c r="R2" s="27"/>
      <c r="S2" s="27"/>
      <c r="T2" s="27"/>
      <c r="U2" s="27"/>
      <c r="V2" s="27"/>
      <c r="W2" s="27"/>
      <c r="X2" s="27"/>
      <c r="Y2" s="27"/>
      <c r="Z2" s="27"/>
      <c r="AA2" s="27"/>
      <c r="AB2" s="27"/>
      <c r="AC2" s="27"/>
      <c r="AD2" s="27"/>
      <c r="AE2" s="27"/>
      <c r="AF2" s="27"/>
      <c r="AG2" s="27"/>
      <c r="AH2" s="27"/>
      <c r="AI2" s="27"/>
      <c r="AJ2" s="27"/>
      <c r="AK2" s="27"/>
      <c r="AL2" s="27"/>
    </row>
    <row r="3" spans="1:38" s="30" customFormat="1" x14ac:dyDescent="0.35">
      <c r="A3" s="160"/>
      <c r="B3" s="12" t="s">
        <v>9</v>
      </c>
      <c r="C3" s="31"/>
      <c r="D3" s="32"/>
    </row>
    <row r="4" spans="1:38" s="30" customFormat="1" x14ac:dyDescent="0.35">
      <c r="A4" s="160"/>
      <c r="B4" s="33" t="s">
        <v>207</v>
      </c>
      <c r="C4" s="31"/>
      <c r="D4" s="34"/>
    </row>
    <row r="5" spans="1:38" s="30" customFormat="1" x14ac:dyDescent="0.35">
      <c r="A5" s="160"/>
      <c r="B5" s="14" t="s">
        <v>208</v>
      </c>
      <c r="C5" s="404"/>
      <c r="D5" s="34"/>
    </row>
    <row r="6" spans="1:38" s="30" customFormat="1" x14ac:dyDescent="0.35">
      <c r="A6" s="160"/>
      <c r="B6" s="34"/>
      <c r="C6" s="404"/>
      <c r="D6" s="34"/>
    </row>
    <row r="7" spans="1:38" s="30" customFormat="1" ht="15.75" customHeight="1" x14ac:dyDescent="0.35">
      <c r="A7" s="160"/>
      <c r="B7" s="35" t="s">
        <v>36</v>
      </c>
      <c r="C7" s="404"/>
      <c r="D7" s="28"/>
      <c r="E7" s="38" t="s">
        <v>209</v>
      </c>
      <c r="F7" s="38"/>
      <c r="G7" s="38"/>
      <c r="H7" s="38"/>
      <c r="I7" s="38"/>
      <c r="J7" s="38"/>
      <c r="K7" s="38"/>
      <c r="L7" s="38"/>
      <c r="M7" s="38"/>
      <c r="N7" s="38"/>
      <c r="O7" s="38"/>
    </row>
    <row r="8" spans="1:38" s="30" customFormat="1" x14ac:dyDescent="0.35">
      <c r="A8" s="160"/>
      <c r="B8" s="8"/>
      <c r="C8" s="404"/>
      <c r="D8" s="8"/>
      <c r="E8" s="43"/>
      <c r="F8" s="43"/>
      <c r="G8" s="43"/>
      <c r="H8" s="43"/>
      <c r="I8" s="43"/>
      <c r="J8" s="43"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44" t="s">
        <v>210</v>
      </c>
      <c r="F9" s="44"/>
      <c r="G9" s="44"/>
      <c r="H9" s="44"/>
      <c r="I9" s="44"/>
      <c r="J9" s="44"/>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s="50" customFormat="1" ht="19.5" customHeight="1" x14ac:dyDescent="0.45">
      <c r="A10" s="161"/>
      <c r="B10" s="51" t="s">
        <v>211</v>
      </c>
      <c r="C10" s="52"/>
      <c r="D10" s="52"/>
      <c r="E10" s="53" t="s">
        <v>200</v>
      </c>
      <c r="F10" s="53" t="s">
        <v>201</v>
      </c>
      <c r="G10" s="53" t="s">
        <v>148</v>
      </c>
      <c r="H10" s="53" t="s">
        <v>41</v>
      </c>
      <c r="I10" s="53" t="s">
        <v>42</v>
      </c>
      <c r="J10" s="54" t="s">
        <v>43</v>
      </c>
      <c r="K10" s="53" t="s">
        <v>44</v>
      </c>
      <c r="L10" s="53" t="s">
        <v>45</v>
      </c>
      <c r="M10" s="53" t="s">
        <v>46</v>
      </c>
      <c r="N10" s="53" t="s">
        <v>47</v>
      </c>
      <c r="O10" s="53" t="s">
        <v>48</v>
      </c>
      <c r="P10" s="53" t="s">
        <v>49</v>
      </c>
      <c r="Q10" s="53" t="s">
        <v>50</v>
      </c>
      <c r="R10" s="53" t="s">
        <v>51</v>
      </c>
      <c r="S10" s="82"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ht="17.25" customHeight="1" x14ac:dyDescent="0.35">
      <c r="A11" s="31">
        <v>1</v>
      </c>
      <c r="B11" s="8" t="s">
        <v>212</v>
      </c>
      <c r="C11" s="8"/>
      <c r="D11" s="55"/>
      <c r="E11" s="162"/>
      <c r="F11" s="162"/>
      <c r="G11" s="162"/>
      <c r="H11" s="162"/>
      <c r="I11" s="162"/>
      <c r="J11" s="163"/>
      <c r="K11" s="164">
        <v>1047922.7621824222</v>
      </c>
      <c r="L11" s="164">
        <v>1059783.6120738811</v>
      </c>
      <c r="M11" s="164">
        <v>1156277.4057045521</v>
      </c>
      <c r="N11" s="164">
        <v>1173514.8837392298</v>
      </c>
      <c r="O11" s="164">
        <v>1192801.8678098167</v>
      </c>
      <c r="P11" s="164">
        <v>1215252.6581309396</v>
      </c>
      <c r="Q11" s="164">
        <v>1239018.3523835915</v>
      </c>
      <c r="R11" s="164">
        <v>1265082.0726022907</v>
      </c>
      <c r="S11" s="164">
        <v>1291633.2912288536</v>
      </c>
      <c r="T11" s="164">
        <v>1315005.5745002411</v>
      </c>
      <c r="U11" s="164">
        <v>1338073.2418301869</v>
      </c>
      <c r="V11" s="164">
        <v>1358606.8514395969</v>
      </c>
      <c r="W11" s="164">
        <v>1371813.5871202943</v>
      </c>
      <c r="X11" s="164">
        <v>1384238.9582082848</v>
      </c>
      <c r="Y11" s="164">
        <v>1395351.1171530101</v>
      </c>
      <c r="Z11" s="164">
        <v>1405368.9723888538</v>
      </c>
      <c r="AA11" s="164">
        <v>1414511.9773172264</v>
      </c>
      <c r="AB11" s="164">
        <v>1422988.03184569</v>
      </c>
      <c r="AC11" s="164">
        <v>1430986.4011173416</v>
      </c>
      <c r="AD11" s="164">
        <v>1438674.1443595751</v>
      </c>
      <c r="AE11" s="164">
        <v>1446194.8861927125</v>
      </c>
      <c r="AF11" s="164">
        <v>1453669.0801738566</v>
      </c>
      <c r="AG11" s="164">
        <v>1461195.1728198456</v>
      </c>
      <c r="AH11" s="164">
        <v>1468851.4612971053</v>
      </c>
      <c r="AI11" s="164">
        <v>1476697.6654640639</v>
      </c>
      <c r="AJ11" s="164">
        <v>1484777.133125816</v>
      </c>
      <c r="AK11" s="164">
        <v>1493118.7658750603</v>
      </c>
      <c r="AL11" s="164">
        <v>1501738.9157993677</v>
      </c>
    </row>
    <row r="12" spans="1:38" ht="17.25" customHeight="1" x14ac:dyDescent="0.35">
      <c r="A12" s="31">
        <v>2</v>
      </c>
      <c r="B12" s="8" t="s">
        <v>213</v>
      </c>
      <c r="C12" s="8"/>
      <c r="D12" s="55"/>
      <c r="E12" s="165"/>
      <c r="F12" s="165"/>
      <c r="G12" s="165"/>
      <c r="H12" s="165"/>
      <c r="I12" s="165"/>
      <c r="J12" s="163"/>
      <c r="K12" s="164">
        <v>0</v>
      </c>
      <c r="L12" s="164">
        <v>0</v>
      </c>
      <c r="M12" s="164">
        <v>98388.932943344116</v>
      </c>
      <c r="N12" s="164">
        <v>110562.5391304493</v>
      </c>
      <c r="O12" s="164">
        <v>144794.83634233475</v>
      </c>
      <c r="P12" s="164">
        <v>150320.25784254074</v>
      </c>
      <c r="Q12" s="164">
        <v>154054.53372001648</v>
      </c>
      <c r="R12" s="164">
        <v>584131.74480199814</v>
      </c>
      <c r="S12" s="164">
        <v>583206.00378513336</v>
      </c>
      <c r="T12" s="164">
        <v>608501.54185295105</v>
      </c>
      <c r="U12" s="164">
        <v>599529.42490577698</v>
      </c>
      <c r="V12" s="164">
        <v>581865.78124761581</v>
      </c>
      <c r="W12" s="164">
        <v>569283.78665447235</v>
      </c>
      <c r="X12" s="164">
        <v>509083.18820595741</v>
      </c>
      <c r="Y12" s="164">
        <v>491897.82130718231</v>
      </c>
      <c r="Z12" s="164">
        <v>481358.46257209778</v>
      </c>
      <c r="AA12" s="164">
        <v>496167.65153408051</v>
      </c>
      <c r="AB12" s="164">
        <v>476055.40886521339</v>
      </c>
      <c r="AC12" s="164">
        <v>462606.181204319</v>
      </c>
      <c r="AD12" s="164">
        <v>499520.2944278717</v>
      </c>
      <c r="AE12" s="164">
        <v>519209.93259549141</v>
      </c>
      <c r="AF12" s="164">
        <v>520200.08864998817</v>
      </c>
      <c r="AG12" s="164">
        <v>511862.40527033806</v>
      </c>
      <c r="AH12" s="164">
        <v>486753.74683737755</v>
      </c>
      <c r="AI12" s="164">
        <v>480752.04432010651</v>
      </c>
      <c r="AJ12" s="164">
        <v>533846.90028429031</v>
      </c>
      <c r="AK12" s="164">
        <v>538321.044921875</v>
      </c>
      <c r="AL12" s="164">
        <v>495751.73246860504</v>
      </c>
    </row>
    <row r="13" spans="1:38" s="168" customFormat="1" ht="17.25" customHeight="1" x14ac:dyDescent="0.35">
      <c r="A13" s="166" t="s">
        <v>74</v>
      </c>
      <c r="B13" s="405" t="s">
        <v>214</v>
      </c>
      <c r="C13" s="406" t="s">
        <v>215</v>
      </c>
      <c r="D13" s="406" t="s">
        <v>116</v>
      </c>
      <c r="E13" s="167"/>
      <c r="F13" s="167"/>
      <c r="G13" s="167"/>
      <c r="H13" s="167"/>
      <c r="I13" s="167"/>
      <c r="J13" s="163"/>
      <c r="K13" s="164">
        <v>0</v>
      </c>
      <c r="L13" s="164">
        <v>0</v>
      </c>
      <c r="M13" s="164">
        <v>0</v>
      </c>
      <c r="N13" s="164">
        <v>0</v>
      </c>
      <c r="O13" s="164">
        <v>22844.855785369873</v>
      </c>
      <c r="P13" s="164">
        <v>26474.970698356628</v>
      </c>
      <c r="Q13" s="164">
        <v>28199.238538742065</v>
      </c>
      <c r="R13" s="164">
        <v>27815.119028091431</v>
      </c>
      <c r="S13" s="164">
        <v>26429.221868515015</v>
      </c>
      <c r="T13" s="164">
        <v>23542.80149936676</v>
      </c>
      <c r="U13" s="164">
        <v>22128.929138183594</v>
      </c>
      <c r="V13" s="164">
        <v>20337.758958339691</v>
      </c>
      <c r="W13" s="164">
        <v>18504.714131355286</v>
      </c>
      <c r="X13" s="164">
        <v>12748.334258794785</v>
      </c>
      <c r="Y13" s="164">
        <v>10648.204863071442</v>
      </c>
      <c r="Z13" s="164">
        <v>10577.70761847496</v>
      </c>
      <c r="AA13" s="164">
        <v>11407.297253608704</v>
      </c>
      <c r="AB13" s="164">
        <v>10907.446205615997</v>
      </c>
      <c r="AC13" s="164">
        <v>10471.330344676971</v>
      </c>
      <c r="AD13" s="164">
        <v>9858.0425381660461</v>
      </c>
      <c r="AE13" s="164">
        <v>10031.59761428833</v>
      </c>
      <c r="AF13" s="164">
        <v>9976.0211706161499</v>
      </c>
      <c r="AG13" s="164">
        <v>9655.4425954818726</v>
      </c>
      <c r="AH13" s="164">
        <v>9552.6566505432129</v>
      </c>
      <c r="AI13" s="164">
        <v>0</v>
      </c>
      <c r="AJ13" s="164">
        <v>0</v>
      </c>
      <c r="AK13" s="164">
        <v>0</v>
      </c>
      <c r="AL13" s="164">
        <v>0</v>
      </c>
    </row>
    <row r="14" spans="1:38" s="168" customFormat="1" ht="17.25" customHeight="1" x14ac:dyDescent="0.35">
      <c r="A14" s="166" t="s">
        <v>216</v>
      </c>
      <c r="B14" s="405" t="s">
        <v>214</v>
      </c>
      <c r="C14" s="406" t="s">
        <v>217</v>
      </c>
      <c r="D14" s="406" t="s">
        <v>116</v>
      </c>
      <c r="E14" s="167"/>
      <c r="F14" s="167"/>
      <c r="G14" s="167"/>
      <c r="H14" s="167"/>
      <c r="I14" s="167"/>
      <c r="J14" s="163"/>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v>0</v>
      </c>
      <c r="AG14" s="164">
        <v>0</v>
      </c>
      <c r="AH14" s="164">
        <v>0</v>
      </c>
      <c r="AI14" s="164">
        <v>0</v>
      </c>
      <c r="AJ14" s="164">
        <v>0</v>
      </c>
      <c r="AK14" s="164">
        <v>0</v>
      </c>
      <c r="AL14" s="164">
        <v>0</v>
      </c>
    </row>
    <row r="15" spans="1:38" s="168" customFormat="1" ht="17.25" customHeight="1" x14ac:dyDescent="0.35">
      <c r="A15" s="166" t="s">
        <v>218</v>
      </c>
      <c r="B15" s="405" t="s">
        <v>214</v>
      </c>
      <c r="C15" s="406" t="s">
        <v>219</v>
      </c>
      <c r="D15" s="406" t="s">
        <v>116</v>
      </c>
      <c r="E15" s="167"/>
      <c r="F15" s="167"/>
      <c r="G15" s="167"/>
      <c r="H15" s="167"/>
      <c r="I15" s="167"/>
      <c r="J15" s="163"/>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v>0</v>
      </c>
      <c r="AG15" s="164">
        <v>0</v>
      </c>
      <c r="AH15" s="164">
        <v>0</v>
      </c>
      <c r="AI15" s="164">
        <v>0</v>
      </c>
      <c r="AJ15" s="164">
        <v>0</v>
      </c>
      <c r="AK15" s="164">
        <v>0</v>
      </c>
      <c r="AL15" s="164">
        <v>0</v>
      </c>
    </row>
    <row r="16" spans="1:38" s="168" customFormat="1" ht="17.25" customHeight="1" x14ac:dyDescent="0.35">
      <c r="A16" s="166" t="s">
        <v>220</v>
      </c>
      <c r="B16" s="405" t="s">
        <v>214</v>
      </c>
      <c r="C16" s="406" t="s">
        <v>221</v>
      </c>
      <c r="D16" s="406" t="s">
        <v>116</v>
      </c>
      <c r="E16" s="167"/>
      <c r="F16" s="167"/>
      <c r="G16" s="167"/>
      <c r="H16" s="167"/>
      <c r="I16" s="167"/>
      <c r="J16" s="163"/>
      <c r="K16" s="164">
        <v>0</v>
      </c>
      <c r="L16" s="164">
        <v>0</v>
      </c>
      <c r="M16" s="164">
        <v>0</v>
      </c>
      <c r="N16" s="164">
        <v>0</v>
      </c>
      <c r="O16" s="164">
        <v>0</v>
      </c>
      <c r="P16" s="164">
        <v>0</v>
      </c>
      <c r="Q16" s="164">
        <v>0</v>
      </c>
      <c r="R16" s="164">
        <v>0</v>
      </c>
      <c r="S16" s="164">
        <v>0</v>
      </c>
      <c r="T16" s="164">
        <v>0</v>
      </c>
      <c r="U16" s="164">
        <v>0</v>
      </c>
      <c r="V16" s="164">
        <v>0</v>
      </c>
      <c r="W16" s="164">
        <v>0</v>
      </c>
      <c r="X16" s="164">
        <v>0</v>
      </c>
      <c r="Y16" s="164">
        <v>0</v>
      </c>
      <c r="Z16" s="164">
        <v>0</v>
      </c>
      <c r="AA16" s="164">
        <v>0</v>
      </c>
      <c r="AB16" s="164">
        <v>0</v>
      </c>
      <c r="AC16" s="164">
        <v>0</v>
      </c>
      <c r="AD16" s="164">
        <v>0</v>
      </c>
      <c r="AE16" s="164">
        <v>0</v>
      </c>
      <c r="AF16" s="164">
        <v>0</v>
      </c>
      <c r="AG16" s="164">
        <v>0</v>
      </c>
      <c r="AH16" s="164">
        <v>0</v>
      </c>
      <c r="AI16" s="164">
        <v>0</v>
      </c>
      <c r="AJ16" s="164">
        <v>0</v>
      </c>
      <c r="AK16" s="164">
        <v>0</v>
      </c>
      <c r="AL16" s="164">
        <v>0</v>
      </c>
    </row>
    <row r="17" spans="1:38" s="168" customFormat="1" ht="17.25" customHeight="1" x14ac:dyDescent="0.35">
      <c r="A17" s="166" t="s">
        <v>222</v>
      </c>
      <c r="B17" s="405" t="s">
        <v>214</v>
      </c>
      <c r="C17" s="406" t="s">
        <v>223</v>
      </c>
      <c r="D17" s="406" t="s">
        <v>116</v>
      </c>
      <c r="E17" s="167"/>
      <c r="F17" s="167"/>
      <c r="G17" s="167"/>
      <c r="H17" s="167"/>
      <c r="I17" s="167"/>
      <c r="J17" s="163"/>
      <c r="K17" s="164">
        <v>0</v>
      </c>
      <c r="L17" s="164">
        <v>0</v>
      </c>
      <c r="M17" s="164">
        <v>91833.364963531494</v>
      </c>
      <c r="N17" s="164">
        <v>103211.36808395386</v>
      </c>
      <c r="O17" s="164">
        <v>113843.81008148193</v>
      </c>
      <c r="P17" s="164">
        <v>115623.85559082031</v>
      </c>
      <c r="Q17" s="164">
        <v>117481.25076293945</v>
      </c>
      <c r="R17" s="164">
        <v>318010.40458679199</v>
      </c>
      <c r="S17" s="164">
        <v>317260.16235351563</v>
      </c>
      <c r="T17" s="164">
        <v>320265.86723327637</v>
      </c>
      <c r="U17" s="164">
        <v>316828.18412780762</v>
      </c>
      <c r="V17" s="164">
        <v>310429.69512939453</v>
      </c>
      <c r="W17" s="164">
        <v>304428.53355407715</v>
      </c>
      <c r="X17" s="164">
        <v>276427.22702026367</v>
      </c>
      <c r="Y17" s="164">
        <v>270460.8154296875</v>
      </c>
      <c r="Z17" s="164">
        <v>264969.50340270996</v>
      </c>
      <c r="AA17" s="164">
        <v>271596.54331207275</v>
      </c>
      <c r="AB17" s="164">
        <v>264829.99515533447</v>
      </c>
      <c r="AC17" s="164">
        <v>257794.59190368652</v>
      </c>
      <c r="AD17" s="164">
        <v>252835.13069152832</v>
      </c>
      <c r="AE17" s="164">
        <v>260198.12202453613</v>
      </c>
      <c r="AF17" s="164">
        <v>269020.60413360596</v>
      </c>
      <c r="AG17" s="164">
        <v>250560.94264984131</v>
      </c>
      <c r="AH17" s="164">
        <v>238061.39945983887</v>
      </c>
      <c r="AI17" s="164">
        <v>246158.55026245117</v>
      </c>
      <c r="AJ17" s="164">
        <v>270429.73613739014</v>
      </c>
      <c r="AK17" s="164">
        <v>272480.15308380127</v>
      </c>
      <c r="AL17" s="164">
        <v>248608.16287994385</v>
      </c>
    </row>
    <row r="18" spans="1:38" s="168" customFormat="1" ht="17.25" customHeight="1" x14ac:dyDescent="0.35">
      <c r="A18" s="166" t="s">
        <v>224</v>
      </c>
      <c r="B18" s="405" t="s">
        <v>214</v>
      </c>
      <c r="C18" s="406" t="s">
        <v>225</v>
      </c>
      <c r="D18" s="406" t="s">
        <v>116</v>
      </c>
      <c r="E18" s="167"/>
      <c r="F18" s="167"/>
      <c r="G18" s="167"/>
      <c r="H18" s="167"/>
      <c r="I18" s="167"/>
      <c r="J18" s="163"/>
      <c r="K18" s="164">
        <v>0</v>
      </c>
      <c r="L18" s="164">
        <v>0</v>
      </c>
      <c r="M18" s="164">
        <v>0</v>
      </c>
      <c r="N18" s="164">
        <v>0</v>
      </c>
      <c r="O18" s="164">
        <v>0</v>
      </c>
      <c r="P18" s="164">
        <v>0</v>
      </c>
      <c r="Q18" s="164">
        <v>0</v>
      </c>
      <c r="R18" s="164">
        <v>0</v>
      </c>
      <c r="S18" s="164">
        <v>0</v>
      </c>
      <c r="T18" s="164">
        <v>0</v>
      </c>
      <c r="U18" s="164">
        <v>0</v>
      </c>
      <c r="V18" s="164">
        <v>0</v>
      </c>
      <c r="W18" s="164">
        <v>0</v>
      </c>
      <c r="X18" s="164">
        <v>0</v>
      </c>
      <c r="Y18" s="164">
        <v>0</v>
      </c>
      <c r="Z18" s="164">
        <v>0</v>
      </c>
      <c r="AA18" s="164">
        <v>0</v>
      </c>
      <c r="AB18" s="164">
        <v>0</v>
      </c>
      <c r="AC18" s="164">
        <v>0</v>
      </c>
      <c r="AD18" s="164">
        <v>0</v>
      </c>
      <c r="AE18" s="164">
        <v>0</v>
      </c>
      <c r="AF18" s="164">
        <v>0</v>
      </c>
      <c r="AG18" s="164">
        <v>0</v>
      </c>
      <c r="AH18" s="164">
        <v>0</v>
      </c>
      <c r="AI18" s="164">
        <v>0</v>
      </c>
      <c r="AJ18" s="164">
        <v>0</v>
      </c>
      <c r="AK18" s="164">
        <v>0</v>
      </c>
      <c r="AL18" s="164">
        <v>0</v>
      </c>
    </row>
    <row r="19" spans="1:38" s="168" customFormat="1" ht="17.25" customHeight="1" x14ac:dyDescent="0.35">
      <c r="A19" s="166" t="s">
        <v>226</v>
      </c>
      <c r="B19" s="405" t="s">
        <v>214</v>
      </c>
      <c r="C19" s="406" t="s">
        <v>227</v>
      </c>
      <c r="D19" s="406" t="s">
        <v>116</v>
      </c>
      <c r="E19" s="167"/>
      <c r="F19" s="167"/>
      <c r="G19" s="167"/>
      <c r="H19" s="167"/>
      <c r="I19" s="167"/>
      <c r="J19" s="163"/>
      <c r="K19" s="164">
        <v>0</v>
      </c>
      <c r="L19" s="164">
        <v>0</v>
      </c>
      <c r="M19" s="164">
        <v>6555.5679798126221</v>
      </c>
      <c r="N19" s="164">
        <v>7351.1710464954376</v>
      </c>
      <c r="O19" s="164">
        <v>8106.1704754829407</v>
      </c>
      <c r="P19" s="164">
        <v>8221.4315533638</v>
      </c>
      <c r="Q19" s="164">
        <v>8374.0444183349609</v>
      </c>
      <c r="R19" s="164">
        <v>8290.1207804679871</v>
      </c>
      <c r="S19" s="164">
        <v>8275.0977277755737</v>
      </c>
      <c r="T19" s="164">
        <v>8360.4487180709839</v>
      </c>
      <c r="U19" s="164">
        <v>8245.7678318023682</v>
      </c>
      <c r="V19" s="164">
        <v>8042.3086881637573</v>
      </c>
      <c r="W19" s="164">
        <v>7847.6909399032593</v>
      </c>
      <c r="X19" s="164">
        <v>7054.6213984489441</v>
      </c>
      <c r="Y19" s="164">
        <v>6788.6443734169006</v>
      </c>
      <c r="Z19" s="164">
        <v>6622.101217508316</v>
      </c>
      <c r="AA19" s="164">
        <v>6865.7201528549194</v>
      </c>
      <c r="AB19" s="164">
        <v>6601.4253795146942</v>
      </c>
      <c r="AC19" s="164">
        <v>6335.0263833999634</v>
      </c>
      <c r="AD19" s="164">
        <v>6325.4675269126892</v>
      </c>
      <c r="AE19" s="164">
        <v>6495.4593479633331</v>
      </c>
      <c r="AF19" s="164">
        <v>6417.0444309711456</v>
      </c>
      <c r="AG19" s="164">
        <v>6199.0605294704437</v>
      </c>
      <c r="AH19" s="164">
        <v>5837.0912969112396</v>
      </c>
      <c r="AI19" s="164">
        <v>5756.0042142868042</v>
      </c>
      <c r="AJ19" s="164">
        <v>6416.7912602424622</v>
      </c>
      <c r="AK19" s="164">
        <v>6415.8663749694824</v>
      </c>
      <c r="AL19" s="164">
        <v>6562.3003244400024</v>
      </c>
    </row>
    <row r="20" spans="1:38" s="168" customFormat="1" ht="17.25" customHeight="1" x14ac:dyDescent="0.35">
      <c r="A20" s="166" t="s">
        <v>228</v>
      </c>
      <c r="B20" s="405" t="s">
        <v>214</v>
      </c>
      <c r="C20" s="406" t="s">
        <v>229</v>
      </c>
      <c r="D20" s="406" t="s">
        <v>116</v>
      </c>
      <c r="E20" s="167"/>
      <c r="F20" s="167"/>
      <c r="G20" s="167"/>
      <c r="H20" s="167"/>
      <c r="I20" s="167"/>
      <c r="J20" s="163"/>
      <c r="K20" s="164">
        <v>0</v>
      </c>
      <c r="L20" s="164">
        <v>0</v>
      </c>
      <c r="M20" s="164">
        <v>0</v>
      </c>
      <c r="N20" s="164">
        <v>0</v>
      </c>
      <c r="O20" s="164">
        <v>0</v>
      </c>
      <c r="P20" s="164">
        <v>0</v>
      </c>
      <c r="Q20" s="164">
        <v>0</v>
      </c>
      <c r="R20" s="164">
        <v>0</v>
      </c>
      <c r="S20" s="164">
        <v>0</v>
      </c>
      <c r="T20" s="164">
        <v>0</v>
      </c>
      <c r="U20" s="164">
        <v>0</v>
      </c>
      <c r="V20" s="164">
        <v>0</v>
      </c>
      <c r="W20" s="164">
        <v>0</v>
      </c>
      <c r="X20" s="164">
        <v>0</v>
      </c>
      <c r="Y20" s="164">
        <v>0</v>
      </c>
      <c r="Z20" s="164">
        <v>0</v>
      </c>
      <c r="AA20" s="164">
        <v>0</v>
      </c>
      <c r="AB20" s="164">
        <v>0</v>
      </c>
      <c r="AC20" s="164">
        <v>0</v>
      </c>
      <c r="AD20" s="164">
        <v>0</v>
      </c>
      <c r="AE20" s="164">
        <v>0</v>
      </c>
      <c r="AF20" s="164">
        <v>0</v>
      </c>
      <c r="AG20" s="164">
        <v>0</v>
      </c>
      <c r="AH20" s="164">
        <v>0</v>
      </c>
      <c r="AI20" s="164">
        <v>0</v>
      </c>
      <c r="AJ20" s="164">
        <v>0</v>
      </c>
      <c r="AK20" s="164">
        <v>0</v>
      </c>
      <c r="AL20" s="164">
        <v>0</v>
      </c>
    </row>
    <row r="21" spans="1:38" s="168" customFormat="1" ht="17.25" customHeight="1" x14ac:dyDescent="0.35">
      <c r="A21" s="166" t="s">
        <v>230</v>
      </c>
      <c r="B21" s="405" t="s">
        <v>214</v>
      </c>
      <c r="C21" s="406" t="s">
        <v>231</v>
      </c>
      <c r="D21" s="406" t="s">
        <v>116</v>
      </c>
      <c r="E21" s="167"/>
      <c r="F21" s="167"/>
      <c r="G21" s="167"/>
      <c r="H21" s="167"/>
      <c r="I21" s="167"/>
      <c r="J21" s="163"/>
      <c r="K21" s="164">
        <v>0</v>
      </c>
      <c r="L21" s="164">
        <v>0</v>
      </c>
      <c r="M21" s="164">
        <v>0</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c r="AG21" s="164">
        <v>0</v>
      </c>
      <c r="AH21" s="164">
        <v>0</v>
      </c>
      <c r="AI21" s="164">
        <v>0</v>
      </c>
      <c r="AJ21" s="164">
        <v>0</v>
      </c>
      <c r="AK21" s="164">
        <v>0</v>
      </c>
      <c r="AL21" s="164">
        <v>0</v>
      </c>
    </row>
    <row r="22" spans="1:38" s="168" customFormat="1" ht="17.25" customHeight="1" x14ac:dyDescent="0.35">
      <c r="A22" s="166" t="s">
        <v>232</v>
      </c>
      <c r="B22" s="405" t="s">
        <v>214</v>
      </c>
      <c r="C22" s="406" t="s">
        <v>233</v>
      </c>
      <c r="D22" s="406" t="s">
        <v>116</v>
      </c>
      <c r="E22" s="167"/>
      <c r="F22" s="167"/>
      <c r="G22" s="167"/>
      <c r="H22" s="167"/>
      <c r="I22" s="167"/>
      <c r="J22" s="163"/>
      <c r="K22" s="164">
        <v>0</v>
      </c>
      <c r="L22" s="164">
        <v>0</v>
      </c>
      <c r="M22" s="164">
        <v>0</v>
      </c>
      <c r="N22" s="164">
        <v>0</v>
      </c>
      <c r="O22" s="164">
        <v>0</v>
      </c>
      <c r="P22" s="164">
        <v>0</v>
      </c>
      <c r="Q22" s="164">
        <v>0</v>
      </c>
      <c r="R22" s="164">
        <v>197888.15021514893</v>
      </c>
      <c r="S22" s="164">
        <v>198875.91361999512</v>
      </c>
      <c r="T22" s="164">
        <v>224320.88279724121</v>
      </c>
      <c r="U22" s="164">
        <v>221153.46145629883</v>
      </c>
      <c r="V22" s="164">
        <v>213695.57476043701</v>
      </c>
      <c r="W22" s="164">
        <v>209877.72750854492</v>
      </c>
      <c r="X22" s="164">
        <v>187592.74578094482</v>
      </c>
      <c r="Y22" s="164">
        <v>180289.8530960083</v>
      </c>
      <c r="Z22" s="164">
        <v>176050.19855499268</v>
      </c>
      <c r="AA22" s="164">
        <v>181922.03998565674</v>
      </c>
      <c r="AB22" s="164">
        <v>170994.94361877441</v>
      </c>
      <c r="AC22" s="164">
        <v>165917.92869567871</v>
      </c>
      <c r="AD22" s="164">
        <v>164054.32987213135</v>
      </c>
      <c r="AE22" s="164">
        <v>172816.27178192139</v>
      </c>
      <c r="AF22" s="164">
        <v>167267.57431030273</v>
      </c>
      <c r="AG22" s="164">
        <v>159606.73236846924</v>
      </c>
      <c r="AH22" s="164">
        <v>151723.91414642334</v>
      </c>
      <c r="AI22" s="164">
        <v>149332.09657669067</v>
      </c>
      <c r="AJ22" s="164">
        <v>167746.25205993652</v>
      </c>
      <c r="AK22" s="164">
        <v>169002.93922424316</v>
      </c>
      <c r="AL22" s="164">
        <v>171213.80710601807</v>
      </c>
    </row>
    <row r="23" spans="1:38" s="168" customFormat="1" ht="17.25" customHeight="1" x14ac:dyDescent="0.35">
      <c r="A23" s="166" t="s">
        <v>234</v>
      </c>
      <c r="B23" s="405" t="s">
        <v>214</v>
      </c>
      <c r="C23" s="406" t="s">
        <v>235</v>
      </c>
      <c r="D23" s="406" t="s">
        <v>116</v>
      </c>
      <c r="E23" s="167"/>
      <c r="F23" s="167"/>
      <c r="G23" s="167"/>
      <c r="H23" s="167"/>
      <c r="I23" s="167"/>
      <c r="J23" s="163"/>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row>
    <row r="24" spans="1:38" s="168" customFormat="1" ht="17.25" customHeight="1" x14ac:dyDescent="0.35">
      <c r="A24" s="166" t="s">
        <v>236</v>
      </c>
      <c r="B24" s="405" t="s">
        <v>214</v>
      </c>
      <c r="C24" s="406" t="s">
        <v>237</v>
      </c>
      <c r="D24" s="406" t="s">
        <v>116</v>
      </c>
      <c r="E24" s="167"/>
      <c r="F24" s="167"/>
      <c r="G24" s="167"/>
      <c r="H24" s="167"/>
      <c r="I24" s="167"/>
      <c r="J24" s="163"/>
      <c r="K24" s="164">
        <v>0</v>
      </c>
      <c r="L24" s="164">
        <v>0</v>
      </c>
      <c r="M24" s="164">
        <v>0</v>
      </c>
      <c r="N24" s="164">
        <v>0</v>
      </c>
      <c r="O24" s="164">
        <v>0</v>
      </c>
      <c r="P24" s="164">
        <v>0</v>
      </c>
      <c r="Q24" s="164">
        <v>0</v>
      </c>
      <c r="R24" s="164">
        <v>32127.950191497803</v>
      </c>
      <c r="S24" s="164">
        <v>32365.608215332031</v>
      </c>
      <c r="T24" s="164">
        <v>32011.541604995728</v>
      </c>
      <c r="U24" s="164">
        <v>31173.08235168457</v>
      </c>
      <c r="V24" s="164">
        <v>29360.443711280823</v>
      </c>
      <c r="W24" s="164">
        <v>28625.120520591736</v>
      </c>
      <c r="X24" s="164">
        <v>25260.259747505188</v>
      </c>
      <c r="Y24" s="164">
        <v>23710.303544998169</v>
      </c>
      <c r="Z24" s="164">
        <v>23138.951778411865</v>
      </c>
      <c r="AA24" s="164">
        <v>24376.05082988739</v>
      </c>
      <c r="AB24" s="164">
        <v>22721.598505973816</v>
      </c>
      <c r="AC24" s="164">
        <v>22087.303876876831</v>
      </c>
      <c r="AD24" s="164">
        <v>66447.323799133301</v>
      </c>
      <c r="AE24" s="164">
        <v>69668.481826782227</v>
      </c>
      <c r="AF24" s="164">
        <v>67518.844604492188</v>
      </c>
      <c r="AG24" s="164">
        <v>85840.227127075195</v>
      </c>
      <c r="AH24" s="164">
        <v>81578.685283660889</v>
      </c>
      <c r="AI24" s="164">
        <v>79505.393266677856</v>
      </c>
      <c r="AJ24" s="164">
        <v>89254.120826721191</v>
      </c>
      <c r="AK24" s="164">
        <v>90422.086238861084</v>
      </c>
      <c r="AL24" s="164">
        <v>69367.462158203125</v>
      </c>
    </row>
    <row r="25" spans="1:38" ht="17.25" customHeight="1" x14ac:dyDescent="0.35">
      <c r="A25" s="31">
        <v>3</v>
      </c>
      <c r="B25" s="8" t="s">
        <v>238</v>
      </c>
      <c r="C25" s="8"/>
      <c r="D25" s="55"/>
      <c r="E25" s="169"/>
      <c r="F25" s="169"/>
      <c r="G25" s="169"/>
      <c r="H25" s="169"/>
      <c r="I25" s="169"/>
      <c r="J25" s="163"/>
      <c r="K25" s="170">
        <v>1091586.21</v>
      </c>
      <c r="L25" s="170">
        <v>1103941.4099999999</v>
      </c>
      <c r="M25" s="170">
        <v>1302844.8829433441</v>
      </c>
      <c r="N25" s="170">
        <v>1332974.2491304493</v>
      </c>
      <c r="O25" s="170">
        <v>1387296.9463423348</v>
      </c>
      <c r="P25" s="170">
        <v>1416208.1378425406</v>
      </c>
      <c r="Q25" s="170">
        <v>1444698.4437200164</v>
      </c>
      <c r="R25" s="170">
        <v>1901925.4048019981</v>
      </c>
      <c r="S25" s="170">
        <v>1928657.8337851334</v>
      </c>
      <c r="T25" s="170">
        <v>1978298.691852951</v>
      </c>
      <c r="U25" s="170">
        <v>1993355.8849057769</v>
      </c>
      <c r="V25" s="170">
        <v>1997081.7412476158</v>
      </c>
      <c r="W25" s="170">
        <v>1998255.9466544723</v>
      </c>
      <c r="X25" s="170">
        <v>1950998.4182059574</v>
      </c>
      <c r="Y25" s="170">
        <v>1945388.0913071823</v>
      </c>
      <c r="Z25" s="170">
        <v>1945284.3425720977</v>
      </c>
      <c r="AA25" s="170">
        <v>1969618.0915340804</v>
      </c>
      <c r="AB25" s="170">
        <v>1958334.9188652134</v>
      </c>
      <c r="AC25" s="170">
        <v>1953216.661204319</v>
      </c>
      <c r="AD25" s="170">
        <v>1998138.7744278717</v>
      </c>
      <c r="AE25" s="170">
        <v>2025663.4125954914</v>
      </c>
      <c r="AF25" s="170">
        <v>2034438.5686499882</v>
      </c>
      <c r="AG25" s="170">
        <v>2033940.885270338</v>
      </c>
      <c r="AH25" s="170">
        <v>2016807.2268373775</v>
      </c>
      <c r="AI25" s="170">
        <v>2018978.5243201065</v>
      </c>
      <c r="AJ25" s="170">
        <v>2080489.3802842903</v>
      </c>
      <c r="AK25" s="170">
        <v>2093653.524921875</v>
      </c>
      <c r="AL25" s="170">
        <v>2060063.212468605</v>
      </c>
    </row>
    <row r="26" spans="1:38" ht="17.25" customHeight="1" x14ac:dyDescent="0.35">
      <c r="A26" s="31">
        <v>4</v>
      </c>
      <c r="B26" s="8" t="s">
        <v>239</v>
      </c>
      <c r="C26" s="8"/>
      <c r="D26" s="55"/>
      <c r="E26" s="103"/>
      <c r="F26" s="103"/>
      <c r="G26" s="103"/>
      <c r="H26" s="103"/>
      <c r="I26" s="103"/>
      <c r="J26" s="57"/>
      <c r="K26" s="171">
        <v>1029196.8006774902</v>
      </c>
      <c r="L26" s="171">
        <v>1034932.6626116321</v>
      </c>
      <c r="M26" s="171">
        <v>1126064.3299694436</v>
      </c>
      <c r="N26" s="171">
        <v>1138462.679162225</v>
      </c>
      <c r="O26" s="171">
        <v>1153458.0790516052</v>
      </c>
      <c r="P26" s="171">
        <v>1172008.6171048917</v>
      </c>
      <c r="Q26" s="171">
        <v>1192179.0823158487</v>
      </c>
      <c r="R26" s="171">
        <v>1214954.0790703094</v>
      </c>
      <c r="S26" s="171">
        <v>1238463.8535311494</v>
      </c>
      <c r="T26" s="171">
        <v>1259593.2702513388</v>
      </c>
      <c r="U26" s="171">
        <v>1280313.4376028562</v>
      </c>
      <c r="V26" s="171">
        <v>1298697.1328152544</v>
      </c>
      <c r="W26" s="171">
        <v>1310053.7582223979</v>
      </c>
      <c r="X26" s="171">
        <v>1320884.4949643372</v>
      </c>
      <c r="Y26" s="171">
        <v>1330738.057238058</v>
      </c>
      <c r="Z26" s="171">
        <v>1340302.2116071952</v>
      </c>
      <c r="AA26" s="171">
        <v>1349147.0753032602</v>
      </c>
      <c r="AB26" s="171">
        <v>1357753.6180509548</v>
      </c>
      <c r="AC26" s="171">
        <v>1365941.1442960424</v>
      </c>
      <c r="AD26" s="171">
        <v>1373628.8875382759</v>
      </c>
      <c r="AE26" s="171">
        <v>1381149.6293714133</v>
      </c>
      <c r="AF26" s="171">
        <v>1388623.8233525574</v>
      </c>
      <c r="AG26" s="171">
        <v>1396149.9159985464</v>
      </c>
      <c r="AH26" s="171">
        <v>1403806.2044758061</v>
      </c>
      <c r="AI26" s="171">
        <v>1411652.4086427647</v>
      </c>
      <c r="AJ26" s="171">
        <v>1419731.8763045168</v>
      </c>
      <c r="AK26" s="171">
        <v>1428073.5090537611</v>
      </c>
      <c r="AL26" s="171">
        <v>1436693.6589780685</v>
      </c>
    </row>
    <row r="27" spans="1:38" ht="17.25" customHeight="1" x14ac:dyDescent="0.35">
      <c r="A27" s="31">
        <v>5</v>
      </c>
      <c r="B27" s="8" t="s">
        <v>240</v>
      </c>
      <c r="C27" s="8"/>
      <c r="D27" s="55"/>
      <c r="E27" s="67"/>
      <c r="F27" s="67"/>
      <c r="G27" s="67"/>
      <c r="H27" s="67"/>
      <c r="I27" s="67"/>
      <c r="J27" s="163"/>
      <c r="K27" s="172">
        <v>1072080</v>
      </c>
      <c r="L27" s="172">
        <v>1078055</v>
      </c>
      <c r="M27" s="172">
        <v>1271372.9329433441</v>
      </c>
      <c r="N27" s="172">
        <v>1296461.5391304493</v>
      </c>
      <c r="O27" s="172">
        <v>1346313.8363423347</v>
      </c>
      <c r="P27" s="172">
        <v>1371162.2578425407</v>
      </c>
      <c r="Q27" s="172">
        <v>1395907.5337200165</v>
      </c>
      <c r="R27" s="172">
        <v>1849708.7448019981</v>
      </c>
      <c r="S27" s="172">
        <v>1873273.0037851334</v>
      </c>
      <c r="T27" s="172">
        <v>1920577.541852951</v>
      </c>
      <c r="U27" s="172">
        <v>1933189.424905777</v>
      </c>
      <c r="V27" s="172">
        <v>1934675.7812476158</v>
      </c>
      <c r="W27" s="172">
        <v>1933922.7866544724</v>
      </c>
      <c r="X27" s="172">
        <v>1885004.1882059574</v>
      </c>
      <c r="Y27" s="172">
        <v>1878082.8213071823</v>
      </c>
      <c r="Z27" s="172">
        <v>1877506.4625720978</v>
      </c>
      <c r="AA27" s="172">
        <v>1901529.6515340805</v>
      </c>
      <c r="AB27" s="172">
        <v>1890382.4088652134</v>
      </c>
      <c r="AC27" s="172">
        <v>1885461.181204319</v>
      </c>
      <c r="AD27" s="172">
        <v>1930383.2944278717</v>
      </c>
      <c r="AE27" s="172">
        <v>1957907.9325954914</v>
      </c>
      <c r="AF27" s="172">
        <v>1966683.0886499882</v>
      </c>
      <c r="AG27" s="172">
        <v>1966185.4052703381</v>
      </c>
      <c r="AH27" s="172">
        <v>1949051.7468373775</v>
      </c>
      <c r="AI27" s="172">
        <v>1951223.0443201065</v>
      </c>
      <c r="AJ27" s="172">
        <v>2012733.9002842903</v>
      </c>
      <c r="AK27" s="172">
        <v>2025898.044921875</v>
      </c>
      <c r="AL27" s="172">
        <v>1992307.732468605</v>
      </c>
    </row>
    <row r="28" spans="1:38" ht="18" customHeight="1" x14ac:dyDescent="0.35">
      <c r="A28" s="31">
        <v>6</v>
      </c>
      <c r="B28" s="8" t="s">
        <v>241</v>
      </c>
      <c r="C28" s="62"/>
      <c r="D28" s="63"/>
      <c r="E28" s="103"/>
      <c r="F28" s="103"/>
      <c r="G28" s="103"/>
      <c r="H28" s="103"/>
      <c r="I28" s="103"/>
      <c r="J28" s="173"/>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row>
    <row r="29" spans="1:38" ht="17.25" customHeight="1" x14ac:dyDescent="0.35">
      <c r="A29" s="31">
        <v>7</v>
      </c>
      <c r="B29" s="36" t="s">
        <v>242</v>
      </c>
      <c r="C29" s="8"/>
      <c r="D29" s="55"/>
      <c r="E29" s="174"/>
      <c r="F29" s="174"/>
      <c r="G29" s="174"/>
      <c r="H29" s="174"/>
      <c r="I29" s="174"/>
      <c r="J29" s="163"/>
      <c r="K29" s="175">
        <f>K27+K28</f>
        <v>1072080</v>
      </c>
      <c r="L29" s="175">
        <f t="shared" ref="L29:AL29" si="0">L27+L28</f>
        <v>1078055</v>
      </c>
      <c r="M29" s="175">
        <f t="shared" si="0"/>
        <v>1271372.9329433441</v>
      </c>
      <c r="N29" s="175">
        <f t="shared" si="0"/>
        <v>1296461.5391304493</v>
      </c>
      <c r="O29" s="175">
        <f t="shared" si="0"/>
        <v>1346313.8363423347</v>
      </c>
      <c r="P29" s="175">
        <f t="shared" si="0"/>
        <v>1371162.2578425407</v>
      </c>
      <c r="Q29" s="175">
        <f t="shared" si="0"/>
        <v>1395907.5337200165</v>
      </c>
      <c r="R29" s="175">
        <f t="shared" si="0"/>
        <v>1849708.7448019981</v>
      </c>
      <c r="S29" s="175">
        <f t="shared" si="0"/>
        <v>1873273.0037851334</v>
      </c>
      <c r="T29" s="175">
        <f t="shared" si="0"/>
        <v>1920577.541852951</v>
      </c>
      <c r="U29" s="175">
        <f t="shared" si="0"/>
        <v>1933189.424905777</v>
      </c>
      <c r="V29" s="175">
        <f t="shared" si="0"/>
        <v>1934675.7812476158</v>
      </c>
      <c r="W29" s="175">
        <f t="shared" si="0"/>
        <v>1933922.7866544724</v>
      </c>
      <c r="X29" s="175">
        <f t="shared" si="0"/>
        <v>1885004.1882059574</v>
      </c>
      <c r="Y29" s="175">
        <f t="shared" si="0"/>
        <v>1878082.8213071823</v>
      </c>
      <c r="Z29" s="175">
        <f t="shared" si="0"/>
        <v>1877506.4625720978</v>
      </c>
      <c r="AA29" s="175">
        <f t="shared" si="0"/>
        <v>1901529.6515340805</v>
      </c>
      <c r="AB29" s="175">
        <f t="shared" si="0"/>
        <v>1890382.4088652134</v>
      </c>
      <c r="AC29" s="175">
        <f t="shared" si="0"/>
        <v>1885461.181204319</v>
      </c>
      <c r="AD29" s="175">
        <f t="shared" si="0"/>
        <v>1930383.2944278717</v>
      </c>
      <c r="AE29" s="175">
        <f t="shared" si="0"/>
        <v>1957907.9325954914</v>
      </c>
      <c r="AF29" s="175">
        <f t="shared" si="0"/>
        <v>1966683.0886499882</v>
      </c>
      <c r="AG29" s="175">
        <f t="shared" si="0"/>
        <v>1966185.4052703381</v>
      </c>
      <c r="AH29" s="175">
        <f t="shared" si="0"/>
        <v>1949051.7468373775</v>
      </c>
      <c r="AI29" s="175">
        <f t="shared" si="0"/>
        <v>1951223.0443201065</v>
      </c>
      <c r="AJ29" s="175">
        <f t="shared" si="0"/>
        <v>2012733.9002842903</v>
      </c>
      <c r="AK29" s="175">
        <f t="shared" si="0"/>
        <v>2025898.044921875</v>
      </c>
      <c r="AL29" s="175">
        <f t="shared" si="0"/>
        <v>1992307.732468605</v>
      </c>
    </row>
    <row r="30" spans="1:38" ht="17.25" customHeight="1" x14ac:dyDescent="0.35">
      <c r="A30" s="31"/>
      <c r="C30" s="8"/>
      <c r="D30" s="8"/>
      <c r="E30" s="176"/>
      <c r="F30" s="176"/>
      <c r="G30" s="176"/>
      <c r="H30" s="176"/>
      <c r="I30" s="176"/>
      <c r="J30" s="176"/>
      <c r="K30" s="177"/>
      <c r="L30" s="177"/>
      <c r="M30" s="177"/>
      <c r="N30" s="177"/>
      <c r="O30" s="178"/>
      <c r="P30" s="178"/>
      <c r="Q30" s="178"/>
      <c r="R30" s="178"/>
      <c r="S30" s="179"/>
      <c r="T30" s="179"/>
      <c r="U30" s="179"/>
      <c r="V30" s="179"/>
      <c r="W30" s="179"/>
      <c r="X30" s="179"/>
      <c r="Y30" s="179"/>
      <c r="Z30" s="179"/>
      <c r="AA30" s="179"/>
      <c r="AB30" s="179"/>
      <c r="AC30" s="179"/>
      <c r="AD30" s="179"/>
      <c r="AE30" s="179"/>
      <c r="AF30" s="179"/>
      <c r="AG30" s="179"/>
      <c r="AH30" s="179"/>
      <c r="AI30" s="179"/>
      <c r="AJ30" s="179"/>
      <c r="AK30" s="179"/>
      <c r="AL30" s="179"/>
    </row>
    <row r="31" spans="1:38" ht="17.25" customHeight="1" x14ac:dyDescent="0.35">
      <c r="A31" s="31">
        <v>8</v>
      </c>
      <c r="B31" s="8" t="s">
        <v>243</v>
      </c>
      <c r="C31" s="8"/>
      <c r="D31" s="55"/>
      <c r="E31" s="103"/>
      <c r="F31" s="103"/>
      <c r="G31" s="103"/>
      <c r="H31" s="103"/>
      <c r="I31" s="103"/>
      <c r="J31" s="173"/>
      <c r="K31" s="164">
        <v>57838.321523382299</v>
      </c>
      <c r="L31" s="164">
        <v>62350.332986174297</v>
      </c>
      <c r="M31" s="164">
        <v>66608.079236668593</v>
      </c>
      <c r="N31" s="164">
        <v>71103.096965206001</v>
      </c>
      <c r="O31" s="164">
        <v>75793.420828988994</v>
      </c>
      <c r="P31" s="164">
        <v>80664.808416771004</v>
      </c>
      <c r="Q31" s="164">
        <v>85713.678193106098</v>
      </c>
      <c r="R31" s="164">
        <v>90950.165435538802</v>
      </c>
      <c r="S31" s="164">
        <v>96365.7846161052</v>
      </c>
      <c r="T31" s="164">
        <v>101934.11889985899</v>
      </c>
      <c r="U31" s="164">
        <v>107616.555148464</v>
      </c>
      <c r="V31" s="164">
        <v>113373.75747024</v>
      </c>
      <c r="W31" s="164">
        <v>119170.354391303</v>
      </c>
      <c r="X31" s="164">
        <v>125152.00344205899</v>
      </c>
      <c r="Y31" s="164">
        <v>131237.21464970501</v>
      </c>
      <c r="Z31" s="164">
        <v>137418.51728181</v>
      </c>
      <c r="AA31" s="164">
        <v>143688.31331661501</v>
      </c>
      <c r="AB31" s="164">
        <v>150038.91323668699</v>
      </c>
      <c r="AC31" s="164">
        <v>156462.57061476901</v>
      </c>
      <c r="AD31" s="164">
        <v>162951.515303803</v>
      </c>
      <c r="AE31" s="164">
        <v>169497.985071314</v>
      </c>
      <c r="AF31" s="164">
        <v>176094.2555458</v>
      </c>
      <c r="AG31" s="164">
        <v>182732.66836915299</v>
      </c>
      <c r="AH31" s="164">
        <v>189405.657474254</v>
      </c>
      <c r="AI31" s="164">
        <v>196105.77343046799</v>
      </c>
      <c r="AJ31" s="164">
        <v>202825.70582171201</v>
      </c>
      <c r="AK31" s="164">
        <v>209558.30364200601</v>
      </c>
      <c r="AL31" s="164">
        <v>216296.59371174901</v>
      </c>
    </row>
    <row r="32" spans="1:38" ht="17.25" customHeight="1" x14ac:dyDescent="0.35">
      <c r="A32" s="31">
        <v>9</v>
      </c>
      <c r="B32" s="8" t="s">
        <v>244</v>
      </c>
      <c r="C32" s="8"/>
      <c r="D32" s="55"/>
      <c r="E32" s="103"/>
      <c r="F32" s="103"/>
      <c r="G32" s="103"/>
      <c r="H32" s="103"/>
      <c r="I32" s="103"/>
      <c r="J32" s="173"/>
      <c r="K32" s="164">
        <v>39427.814952734385</v>
      </c>
      <c r="L32" s="164">
        <v>50945.23005400585</v>
      </c>
      <c r="M32" s="164">
        <v>64260.016329014703</v>
      </c>
      <c r="N32" s="164">
        <v>79439.295793898404</v>
      </c>
      <c r="O32" s="164">
        <v>96969.559986483902</v>
      </c>
      <c r="P32" s="164">
        <v>115251.2576030046</v>
      </c>
      <c r="Q32" s="164">
        <v>135436.0882683293</v>
      </c>
      <c r="R32" s="164">
        <v>157144.4572743616</v>
      </c>
      <c r="S32" s="164">
        <v>179725.54017398768</v>
      </c>
      <c r="T32" s="164">
        <v>196481.33386116859</v>
      </c>
      <c r="U32" s="164">
        <v>211388.76418973552</v>
      </c>
      <c r="V32" s="164">
        <v>224442.32995342102</v>
      </c>
      <c r="W32" s="164">
        <v>235736.88011447381</v>
      </c>
      <c r="X32" s="164">
        <v>245423.98640423553</v>
      </c>
      <c r="Y32" s="164">
        <v>253680.03806309402</v>
      </c>
      <c r="Z32" s="164">
        <v>260685.24078937201</v>
      </c>
      <c r="AA32" s="164">
        <v>266611.14624264801</v>
      </c>
      <c r="AB32" s="164">
        <v>271614.17429586197</v>
      </c>
      <c r="AC32" s="164">
        <v>275833.01443332201</v>
      </c>
      <c r="AD32" s="164">
        <v>279388.35529543</v>
      </c>
      <c r="AE32" s="164">
        <v>282383.89371518599</v>
      </c>
      <c r="AF32" s="164">
        <v>284907.95728112699</v>
      </c>
      <c r="AG32" s="164">
        <v>287035.34084266203</v>
      </c>
      <c r="AH32" s="164">
        <v>288829.13181049796</v>
      </c>
      <c r="AI32" s="164">
        <v>290342.40803097503</v>
      </c>
      <c r="AJ32" s="164">
        <v>291619.75716666103</v>
      </c>
      <c r="AK32" s="164">
        <v>292698.60371546401</v>
      </c>
      <c r="AL32" s="164">
        <v>293610.34977913299</v>
      </c>
    </row>
    <row r="33" spans="1:38" ht="17.25" customHeight="1" x14ac:dyDescent="0.35">
      <c r="A33" s="31">
        <v>10</v>
      </c>
      <c r="B33" s="180" t="s">
        <v>245</v>
      </c>
      <c r="C33" s="8"/>
      <c r="D33" s="8"/>
      <c r="E33" s="103"/>
      <c r="F33" s="103"/>
      <c r="G33" s="103"/>
      <c r="H33" s="103"/>
      <c r="I33" s="103"/>
      <c r="J33" s="173"/>
      <c r="K33" s="164">
        <v>242.37725922650199</v>
      </c>
      <c r="L33" s="164">
        <v>422.59705761891502</v>
      </c>
      <c r="M33" s="164">
        <v>2827.2077357784101</v>
      </c>
      <c r="N33" s="164">
        <v>4605.4124678893504</v>
      </c>
      <c r="O33" s="164">
        <v>6952.0951393314999</v>
      </c>
      <c r="P33" s="164">
        <v>9777.1290440267112</v>
      </c>
      <c r="Q33" s="164">
        <v>12776.82445997075</v>
      </c>
      <c r="R33" s="164">
        <v>15881.074271888239</v>
      </c>
      <c r="S33" s="164">
        <v>19788.907195366271</v>
      </c>
      <c r="T33" s="164">
        <v>23677.152185960498</v>
      </c>
      <c r="U33" s="164">
        <v>30057.537523919302</v>
      </c>
      <c r="V33" s="164">
        <v>35905.658344858297</v>
      </c>
      <c r="W33" s="164">
        <v>41938.846821640705</v>
      </c>
      <c r="X33" s="164">
        <v>48054.325051805397</v>
      </c>
      <c r="Y33" s="164">
        <v>54510.718624671499</v>
      </c>
      <c r="Z33" s="164">
        <v>61339.935781043299</v>
      </c>
      <c r="AA33" s="164">
        <v>68579.817738591693</v>
      </c>
      <c r="AB33" s="164">
        <v>76269.393479079503</v>
      </c>
      <c r="AC33" s="164">
        <v>84445.168389972096</v>
      </c>
      <c r="AD33" s="164">
        <v>93138.461559721211</v>
      </c>
      <c r="AE33" s="164">
        <v>102373.669517081</v>
      </c>
      <c r="AF33" s="164">
        <v>112167.2842027039</v>
      </c>
      <c r="AG33" s="164">
        <v>122527.4921246396</v>
      </c>
      <c r="AH33" s="164">
        <v>133454.20347217371</v>
      </c>
      <c r="AI33" s="164">
        <v>144939.3886368564</v>
      </c>
      <c r="AJ33" s="164">
        <v>156967.6270749126</v>
      </c>
      <c r="AK33" s="164">
        <v>169516.79651127401</v>
      </c>
      <c r="AL33" s="164">
        <v>182558.8484982643</v>
      </c>
    </row>
    <row r="34" spans="1:38" ht="17.25" customHeight="1" x14ac:dyDescent="0.35">
      <c r="A34" s="31">
        <v>11</v>
      </c>
      <c r="B34" s="180" t="s">
        <v>246</v>
      </c>
      <c r="C34" s="8"/>
      <c r="D34" s="8"/>
      <c r="E34" s="103"/>
      <c r="F34" s="103"/>
      <c r="G34" s="103"/>
      <c r="H34" s="103"/>
      <c r="I34" s="103"/>
      <c r="J34" s="173"/>
      <c r="K34" s="164">
        <v>2914.2753352974</v>
      </c>
      <c r="L34" s="164">
        <v>4798.3625944891801</v>
      </c>
      <c r="M34" s="164">
        <v>6832.5196870049504</v>
      </c>
      <c r="N34" s="164">
        <v>8429.8563628373104</v>
      </c>
      <c r="O34" s="164">
        <v>10124.059824084799</v>
      </c>
      <c r="P34" s="164">
        <v>11932.073571069899</v>
      </c>
      <c r="Q34" s="164">
        <v>13819.7781870783</v>
      </c>
      <c r="R34" s="164">
        <v>15789.6264984504</v>
      </c>
      <c r="S34" s="164">
        <v>17831.604576231901</v>
      </c>
      <c r="T34" s="164">
        <v>19923.9059418455</v>
      </c>
      <c r="U34" s="164">
        <v>21927.211014954599</v>
      </c>
      <c r="V34" s="164">
        <v>23779.002914820499</v>
      </c>
      <c r="W34" s="164">
        <v>25448.2372760873</v>
      </c>
      <c r="X34" s="164">
        <v>26855.696119910001</v>
      </c>
      <c r="Y34" s="164">
        <v>28108.823327258899</v>
      </c>
      <c r="Z34" s="164">
        <v>29215.401647451301</v>
      </c>
      <c r="AA34" s="164">
        <v>30185.759889736699</v>
      </c>
      <c r="AB34" s="164">
        <v>31031.6288671904</v>
      </c>
      <c r="AC34" s="164">
        <v>31765.274443242899</v>
      </c>
      <c r="AD34" s="164">
        <v>32398.874326722598</v>
      </c>
      <c r="AE34" s="164">
        <v>32944.096041602301</v>
      </c>
      <c r="AF34" s="164">
        <v>33411.832868255398</v>
      </c>
      <c r="AG34" s="164">
        <v>33812.058608129999</v>
      </c>
      <c r="AH34" s="164">
        <v>34153.768125663897</v>
      </c>
      <c r="AI34" s="164">
        <v>34444.977153222302</v>
      </c>
      <c r="AJ34" s="164">
        <v>34692.760922903501</v>
      </c>
      <c r="AK34" s="164">
        <v>34903.3164103706</v>
      </c>
      <c r="AL34" s="164">
        <v>35082.037227646397</v>
      </c>
    </row>
    <row r="35" spans="1:38" x14ac:dyDescent="0.35">
      <c r="A35" s="181"/>
      <c r="B35" s="71"/>
      <c r="C35" s="71"/>
      <c r="D35" s="182"/>
      <c r="E35" s="183"/>
      <c r="F35" s="183"/>
      <c r="G35" s="183"/>
      <c r="H35" s="183"/>
      <c r="I35" s="183"/>
      <c r="J35" s="183"/>
      <c r="K35" s="184"/>
      <c r="L35" s="184"/>
      <c r="M35" s="184"/>
      <c r="N35" s="184"/>
      <c r="O35" s="185"/>
      <c r="P35" s="185"/>
      <c r="Q35" s="185"/>
      <c r="R35" s="185"/>
      <c r="S35" s="186"/>
      <c r="T35" s="186"/>
      <c r="U35" s="186"/>
      <c r="V35" s="186"/>
      <c r="W35" s="186"/>
      <c r="X35" s="186"/>
      <c r="Y35" s="186"/>
      <c r="Z35" s="186"/>
      <c r="AA35" s="186"/>
      <c r="AB35" s="186"/>
      <c r="AC35" s="186"/>
      <c r="AD35" s="186"/>
      <c r="AE35" s="186"/>
      <c r="AF35" s="186"/>
      <c r="AG35" s="186"/>
      <c r="AH35" s="186"/>
      <c r="AI35" s="186"/>
      <c r="AJ35" s="186"/>
      <c r="AK35" s="186"/>
      <c r="AL35" s="186"/>
    </row>
    <row r="36" spans="1:38" ht="18.75" customHeight="1" x14ac:dyDescent="0.45">
      <c r="B36" s="51" t="s">
        <v>247</v>
      </c>
      <c r="C36" s="52"/>
      <c r="D36" s="31"/>
      <c r="E36" s="75"/>
      <c r="F36" s="75"/>
      <c r="G36" s="75"/>
      <c r="H36" s="75"/>
      <c r="I36" s="75"/>
      <c r="J36" s="75"/>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row>
    <row r="37" spans="1:38" ht="15.75" customHeight="1" x14ac:dyDescent="0.35">
      <c r="A37" s="83"/>
      <c r="B37" s="36" t="s">
        <v>248</v>
      </c>
      <c r="C37" s="78"/>
      <c r="D37" s="36"/>
      <c r="E37" s="79"/>
      <c r="F37" s="79"/>
      <c r="G37" s="79"/>
      <c r="H37" s="79"/>
      <c r="I37" s="79"/>
      <c r="J37" s="79"/>
      <c r="K37" s="188"/>
      <c r="L37" s="188"/>
      <c r="M37" s="188"/>
      <c r="N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row>
    <row r="38" spans="1:38" x14ac:dyDescent="0.35">
      <c r="A38" s="83"/>
      <c r="B38" s="8" t="s">
        <v>87</v>
      </c>
      <c r="D38" s="81" t="s">
        <v>88</v>
      </c>
      <c r="E38" s="53" t="s">
        <v>200</v>
      </c>
      <c r="F38" s="53" t="s">
        <v>201</v>
      </c>
      <c r="G38" s="53" t="s">
        <v>148</v>
      </c>
      <c r="H38" s="53" t="s">
        <v>41</v>
      </c>
      <c r="I38" s="53" t="s">
        <v>42</v>
      </c>
      <c r="J38" s="53" t="s">
        <v>43</v>
      </c>
      <c r="K38" s="190" t="s">
        <v>44</v>
      </c>
      <c r="L38" s="190" t="s">
        <v>45</v>
      </c>
      <c r="M38" s="190" t="s">
        <v>46</v>
      </c>
      <c r="N38" s="190" t="s">
        <v>47</v>
      </c>
      <c r="O38" s="190" t="s">
        <v>48</v>
      </c>
      <c r="P38" s="190" t="s">
        <v>49</v>
      </c>
      <c r="Q38" s="190" t="s">
        <v>50</v>
      </c>
      <c r="R38" s="190" t="s">
        <v>51</v>
      </c>
      <c r="S38" s="191" t="s">
        <v>52</v>
      </c>
      <c r="T38" s="190" t="s">
        <v>53</v>
      </c>
      <c r="U38" s="190" t="s">
        <v>54</v>
      </c>
      <c r="V38" s="190" t="s">
        <v>55</v>
      </c>
      <c r="W38" s="190" t="s">
        <v>56</v>
      </c>
      <c r="X38" s="190" t="s">
        <v>57</v>
      </c>
      <c r="Y38" s="190" t="s">
        <v>58</v>
      </c>
      <c r="Z38" s="190" t="s">
        <v>59</v>
      </c>
      <c r="AA38" s="190" t="s">
        <v>60</v>
      </c>
      <c r="AB38" s="190" t="s">
        <v>61</v>
      </c>
      <c r="AC38" s="190" t="s">
        <v>62</v>
      </c>
      <c r="AD38" s="190" t="s">
        <v>63</v>
      </c>
      <c r="AE38" s="190" t="s">
        <v>64</v>
      </c>
      <c r="AF38" s="190" t="s">
        <v>65</v>
      </c>
      <c r="AG38" s="190" t="s">
        <v>66</v>
      </c>
      <c r="AH38" s="190" t="s">
        <v>67</v>
      </c>
      <c r="AI38" s="190" t="s">
        <v>68</v>
      </c>
      <c r="AJ38" s="190" t="s">
        <v>69</v>
      </c>
      <c r="AK38" s="190" t="s">
        <v>70</v>
      </c>
      <c r="AL38" s="190" t="s">
        <v>71</v>
      </c>
    </row>
    <row r="39" spans="1:38" x14ac:dyDescent="0.35">
      <c r="A39" s="83" t="s">
        <v>120</v>
      </c>
      <c r="B39" s="84" t="s">
        <v>90</v>
      </c>
      <c r="C39" s="85"/>
      <c r="D39" s="86" t="s">
        <v>91</v>
      </c>
      <c r="E39" s="87"/>
      <c r="F39" s="87"/>
      <c r="G39" s="87"/>
      <c r="H39" s="87"/>
      <c r="I39" s="87"/>
      <c r="J39" s="56"/>
      <c r="K39" s="164">
        <v>1013.5540962219238</v>
      </c>
      <c r="L39" s="164">
        <v>354.08005118370056</v>
      </c>
      <c r="M39" s="164">
        <v>0</v>
      </c>
      <c r="N39" s="164">
        <v>0</v>
      </c>
      <c r="O39" s="192">
        <v>0</v>
      </c>
      <c r="P39" s="192">
        <v>2374.8841881752014</v>
      </c>
      <c r="Q39" s="192">
        <v>2579.2760848999023</v>
      </c>
      <c r="R39" s="192">
        <v>0</v>
      </c>
      <c r="S39" s="193">
        <v>0</v>
      </c>
      <c r="T39" s="192">
        <v>0</v>
      </c>
      <c r="U39" s="192">
        <v>0</v>
      </c>
      <c r="V39" s="192">
        <v>0</v>
      </c>
      <c r="W39" s="192">
        <v>0</v>
      </c>
      <c r="X39" s="192">
        <v>0</v>
      </c>
      <c r="Y39" s="192">
        <v>0</v>
      </c>
      <c r="Z39" s="192">
        <v>0</v>
      </c>
      <c r="AA39" s="192">
        <v>0</v>
      </c>
      <c r="AB39" s="192">
        <v>0</v>
      </c>
      <c r="AC39" s="192">
        <v>0</v>
      </c>
      <c r="AD39" s="192">
        <v>0</v>
      </c>
      <c r="AE39" s="192">
        <v>0</v>
      </c>
      <c r="AF39" s="192">
        <v>0</v>
      </c>
      <c r="AG39" s="192">
        <v>0</v>
      </c>
      <c r="AH39" s="192">
        <v>0</v>
      </c>
      <c r="AI39" s="192">
        <v>0</v>
      </c>
      <c r="AJ39" s="192">
        <v>0</v>
      </c>
      <c r="AK39" s="192">
        <v>0</v>
      </c>
      <c r="AL39" s="192">
        <v>0</v>
      </c>
    </row>
    <row r="40" spans="1:38" x14ac:dyDescent="0.35">
      <c r="A40" s="83" t="s">
        <v>249</v>
      </c>
      <c r="B40" s="84" t="s">
        <v>93</v>
      </c>
      <c r="C40" s="85"/>
      <c r="D40" s="89" t="s">
        <v>91</v>
      </c>
      <c r="E40" s="87"/>
      <c r="F40" s="87"/>
      <c r="G40" s="87"/>
      <c r="H40" s="87"/>
      <c r="I40" s="87"/>
      <c r="J40" s="354"/>
      <c r="K40" s="164">
        <v>3227.1965146064758</v>
      </c>
      <c r="L40" s="164">
        <v>3222.7204442024231</v>
      </c>
      <c r="M40" s="164">
        <v>375.9840726852417</v>
      </c>
      <c r="N40" s="164">
        <v>0</v>
      </c>
      <c r="O40" s="192">
        <v>1110.0481748580933</v>
      </c>
      <c r="P40" s="192">
        <v>2983.6001992225647</v>
      </c>
      <c r="Q40" s="192">
        <v>3124.2484450340271</v>
      </c>
      <c r="R40" s="192">
        <v>0</v>
      </c>
      <c r="S40" s="193">
        <v>0</v>
      </c>
      <c r="T40" s="192">
        <v>0</v>
      </c>
      <c r="U40" s="192">
        <v>0</v>
      </c>
      <c r="V40" s="192">
        <v>0</v>
      </c>
      <c r="W40" s="192">
        <v>0</v>
      </c>
      <c r="X40" s="192">
        <v>0</v>
      </c>
      <c r="Y40" s="192">
        <v>0</v>
      </c>
      <c r="Z40" s="192">
        <v>0</v>
      </c>
      <c r="AA40" s="192">
        <v>0</v>
      </c>
      <c r="AB40" s="192">
        <v>0</v>
      </c>
      <c r="AC40" s="192">
        <v>0</v>
      </c>
      <c r="AD40" s="192">
        <v>0</v>
      </c>
      <c r="AE40" s="192">
        <v>0</v>
      </c>
      <c r="AF40" s="192">
        <v>0</v>
      </c>
      <c r="AG40" s="192">
        <v>0</v>
      </c>
      <c r="AH40" s="192">
        <v>0</v>
      </c>
      <c r="AI40" s="192">
        <v>0</v>
      </c>
      <c r="AJ40" s="192">
        <v>0</v>
      </c>
      <c r="AK40" s="192">
        <v>0</v>
      </c>
      <c r="AL40" s="192">
        <v>0</v>
      </c>
    </row>
    <row r="41" spans="1:38" x14ac:dyDescent="0.35">
      <c r="A41" s="83" t="s">
        <v>250</v>
      </c>
      <c r="B41" s="84" t="s">
        <v>95</v>
      </c>
      <c r="C41" s="85"/>
      <c r="D41" s="89" t="s">
        <v>91</v>
      </c>
      <c r="E41" s="87"/>
      <c r="F41" s="87"/>
      <c r="G41" s="87"/>
      <c r="H41" s="87"/>
      <c r="I41" s="87"/>
      <c r="J41" s="56"/>
      <c r="K41" s="164">
        <v>25953.132629394531</v>
      </c>
      <c r="L41" s="164">
        <v>37902.514934539795</v>
      </c>
      <c r="M41" s="164">
        <v>37180.817127227783</v>
      </c>
      <c r="N41" s="164">
        <v>36777.440071105957</v>
      </c>
      <c r="O41" s="192">
        <v>35816.226005554199</v>
      </c>
      <c r="P41" s="192">
        <v>39263.630867004395</v>
      </c>
      <c r="Q41" s="192">
        <v>35727.190852165222</v>
      </c>
      <c r="R41" s="192">
        <v>0</v>
      </c>
      <c r="S41" s="193">
        <v>0</v>
      </c>
      <c r="T41" s="192">
        <v>0</v>
      </c>
      <c r="U41" s="192">
        <v>0</v>
      </c>
      <c r="V41" s="192">
        <v>0</v>
      </c>
      <c r="W41" s="192">
        <v>0</v>
      </c>
      <c r="X41" s="192">
        <v>0</v>
      </c>
      <c r="Y41" s="192">
        <v>0</v>
      </c>
      <c r="Z41" s="192">
        <v>0</v>
      </c>
      <c r="AA41" s="192">
        <v>0</v>
      </c>
      <c r="AB41" s="192">
        <v>0</v>
      </c>
      <c r="AC41" s="192">
        <v>0</v>
      </c>
      <c r="AD41" s="192">
        <v>0</v>
      </c>
      <c r="AE41" s="192">
        <v>0</v>
      </c>
      <c r="AF41" s="192">
        <v>0</v>
      </c>
      <c r="AG41" s="192">
        <v>0</v>
      </c>
      <c r="AH41" s="192">
        <v>0</v>
      </c>
      <c r="AI41" s="192">
        <v>0</v>
      </c>
      <c r="AJ41" s="192">
        <v>0</v>
      </c>
      <c r="AK41" s="192">
        <v>0</v>
      </c>
      <c r="AL41" s="192">
        <v>0</v>
      </c>
    </row>
    <row r="42" spans="1:38" x14ac:dyDescent="0.35">
      <c r="A42" s="83" t="s">
        <v>251</v>
      </c>
      <c r="B42" s="84" t="s">
        <v>97</v>
      </c>
      <c r="C42" s="85"/>
      <c r="D42" s="89" t="s">
        <v>91</v>
      </c>
      <c r="E42" s="87"/>
      <c r="F42" s="87"/>
      <c r="G42" s="87"/>
      <c r="H42" s="87"/>
      <c r="I42" s="87"/>
      <c r="J42" s="355"/>
      <c r="K42" s="194">
        <v>23672.422885894775</v>
      </c>
      <c r="L42" s="194">
        <v>34569.09167766571</v>
      </c>
      <c r="M42" s="194">
        <v>35607.852458953857</v>
      </c>
      <c r="N42" s="194">
        <v>35131.957054138184</v>
      </c>
      <c r="O42" s="195">
        <v>33668.397903442383</v>
      </c>
      <c r="P42" s="195">
        <v>36968.093395233154</v>
      </c>
      <c r="Q42" s="195">
        <v>32130.341768264771</v>
      </c>
      <c r="R42" s="195">
        <v>0</v>
      </c>
      <c r="S42" s="196">
        <v>0</v>
      </c>
      <c r="T42" s="195">
        <v>0</v>
      </c>
      <c r="U42" s="195">
        <v>0</v>
      </c>
      <c r="V42" s="195">
        <v>0</v>
      </c>
      <c r="W42" s="195">
        <v>0</v>
      </c>
      <c r="X42" s="195">
        <v>0</v>
      </c>
      <c r="Y42" s="195">
        <v>0</v>
      </c>
      <c r="Z42" s="195">
        <v>0</v>
      </c>
      <c r="AA42" s="195">
        <v>0</v>
      </c>
      <c r="AB42" s="195">
        <v>0</v>
      </c>
      <c r="AC42" s="195">
        <v>0</v>
      </c>
      <c r="AD42" s="195">
        <v>0</v>
      </c>
      <c r="AE42" s="195">
        <v>0</v>
      </c>
      <c r="AF42" s="195">
        <v>0</v>
      </c>
      <c r="AG42" s="195">
        <v>0</v>
      </c>
      <c r="AH42" s="195">
        <v>0</v>
      </c>
      <c r="AI42" s="195">
        <v>0</v>
      </c>
      <c r="AJ42" s="195">
        <v>0</v>
      </c>
      <c r="AK42" s="195">
        <v>0</v>
      </c>
      <c r="AL42" s="195">
        <v>0</v>
      </c>
    </row>
    <row r="43" spans="1:38" x14ac:dyDescent="0.35">
      <c r="A43" s="83" t="s">
        <v>252</v>
      </c>
      <c r="B43" s="84" t="s">
        <v>99</v>
      </c>
      <c r="C43" s="85"/>
      <c r="D43" s="89" t="s">
        <v>91</v>
      </c>
      <c r="E43" s="87"/>
      <c r="F43" s="87"/>
      <c r="G43" s="87"/>
      <c r="H43" s="87"/>
      <c r="I43" s="87"/>
      <c r="J43" s="87"/>
      <c r="K43" s="164">
        <v>57448.94552230835</v>
      </c>
      <c r="L43" s="164">
        <v>57807.510852813721</v>
      </c>
      <c r="M43" s="164">
        <v>56245.807766914368</v>
      </c>
      <c r="N43" s="164">
        <v>55844.037249684334</v>
      </c>
      <c r="O43" s="192">
        <v>56791.690111160278</v>
      </c>
      <c r="P43" s="192">
        <v>57680.048942565918</v>
      </c>
      <c r="Q43" s="192">
        <v>55895.792484283447</v>
      </c>
      <c r="R43" s="192">
        <v>0</v>
      </c>
      <c r="S43" s="193">
        <v>0</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row>
    <row r="44" spans="1:38" x14ac:dyDescent="0.35">
      <c r="A44" s="83"/>
      <c r="D44" s="8"/>
      <c r="E44" s="92"/>
      <c r="F44" s="92"/>
      <c r="G44" s="92"/>
      <c r="H44" s="92"/>
      <c r="I44" s="92"/>
      <c r="J44" s="92"/>
      <c r="K44" s="197"/>
      <c r="L44" s="197"/>
      <c r="M44" s="197"/>
      <c r="N44" s="197"/>
      <c r="O44" s="198"/>
      <c r="P44" s="198"/>
      <c r="Q44" s="198"/>
      <c r="R44" s="198"/>
      <c r="S44" s="199"/>
      <c r="T44" s="199"/>
      <c r="U44" s="199"/>
      <c r="V44" s="199"/>
      <c r="W44" s="199"/>
      <c r="X44" s="199"/>
      <c r="Y44" s="199"/>
      <c r="Z44" s="199"/>
      <c r="AA44" s="199"/>
      <c r="AB44" s="199"/>
      <c r="AC44" s="199"/>
      <c r="AD44" s="199"/>
      <c r="AE44" s="199"/>
      <c r="AF44" s="199"/>
      <c r="AG44" s="199"/>
      <c r="AH44" s="199"/>
      <c r="AI44" s="199"/>
      <c r="AJ44" s="199"/>
      <c r="AK44" s="199"/>
      <c r="AL44" s="199"/>
    </row>
    <row r="45" spans="1:38" x14ac:dyDescent="0.35">
      <c r="A45" s="83"/>
      <c r="B45" s="36" t="s">
        <v>100</v>
      </c>
      <c r="C45" s="78"/>
      <c r="D45" s="36"/>
      <c r="E45" s="97"/>
      <c r="F45" s="97"/>
      <c r="G45" s="97"/>
      <c r="H45" s="97"/>
      <c r="I45" s="97"/>
      <c r="J45" s="97"/>
      <c r="K45" s="200"/>
      <c r="L45" s="200"/>
      <c r="M45" s="200"/>
      <c r="N45" s="200"/>
      <c r="O45" s="201"/>
      <c r="P45" s="201"/>
      <c r="Q45" s="201"/>
      <c r="R45" s="201"/>
      <c r="S45" s="202"/>
      <c r="T45" s="202"/>
      <c r="U45" s="202"/>
      <c r="V45" s="202"/>
      <c r="W45" s="202"/>
      <c r="X45" s="202"/>
      <c r="Y45" s="202"/>
      <c r="Z45" s="202"/>
      <c r="AA45" s="202"/>
      <c r="AB45" s="202"/>
      <c r="AC45" s="202"/>
      <c r="AD45" s="202"/>
      <c r="AE45" s="202"/>
      <c r="AF45" s="202"/>
      <c r="AG45" s="202"/>
      <c r="AH45" s="202"/>
      <c r="AI45" s="202"/>
      <c r="AJ45" s="202"/>
      <c r="AK45" s="202"/>
      <c r="AL45" s="202"/>
    </row>
    <row r="46" spans="1:38" x14ac:dyDescent="0.35">
      <c r="A46" s="83"/>
      <c r="B46" s="8" t="s">
        <v>101</v>
      </c>
      <c r="D46" s="81" t="s">
        <v>88</v>
      </c>
      <c r="E46" s="53" t="s">
        <v>200</v>
      </c>
      <c r="F46" s="53" t="s">
        <v>201</v>
      </c>
      <c r="G46" s="53" t="s">
        <v>148</v>
      </c>
      <c r="H46" s="53" t="s">
        <v>41</v>
      </c>
      <c r="I46" s="53" t="s">
        <v>42</v>
      </c>
      <c r="J46" s="53" t="s">
        <v>43</v>
      </c>
      <c r="K46" s="190" t="s">
        <v>44</v>
      </c>
      <c r="L46" s="190" t="s">
        <v>45</v>
      </c>
      <c r="M46" s="190" t="s">
        <v>46</v>
      </c>
      <c r="N46" s="190" t="s">
        <v>47</v>
      </c>
      <c r="O46" s="190" t="s">
        <v>48</v>
      </c>
      <c r="P46" s="190" t="s">
        <v>49</v>
      </c>
      <c r="Q46" s="190" t="s">
        <v>50</v>
      </c>
      <c r="R46" s="190" t="s">
        <v>51</v>
      </c>
      <c r="S46" s="191" t="s">
        <v>52</v>
      </c>
      <c r="T46" s="190" t="s">
        <v>53</v>
      </c>
      <c r="U46" s="190" t="s">
        <v>54</v>
      </c>
      <c r="V46" s="190" t="s">
        <v>55</v>
      </c>
      <c r="W46" s="190" t="s">
        <v>56</v>
      </c>
      <c r="X46" s="190" t="s">
        <v>57</v>
      </c>
      <c r="Y46" s="190" t="s">
        <v>58</v>
      </c>
      <c r="Z46" s="190" t="s">
        <v>59</v>
      </c>
      <c r="AA46" s="190" t="s">
        <v>60</v>
      </c>
      <c r="AB46" s="190" t="s">
        <v>61</v>
      </c>
      <c r="AC46" s="190" t="s">
        <v>62</v>
      </c>
      <c r="AD46" s="190" t="s">
        <v>63</v>
      </c>
      <c r="AE46" s="190" t="s">
        <v>64</v>
      </c>
      <c r="AF46" s="190" t="s">
        <v>65</v>
      </c>
      <c r="AG46" s="190" t="s">
        <v>66</v>
      </c>
      <c r="AH46" s="190" t="s">
        <v>67</v>
      </c>
      <c r="AI46" s="190" t="s">
        <v>68</v>
      </c>
      <c r="AJ46" s="190" t="s">
        <v>69</v>
      </c>
      <c r="AK46" s="190" t="s">
        <v>70</v>
      </c>
      <c r="AL46" s="190" t="s">
        <v>71</v>
      </c>
    </row>
    <row r="47" spans="1:38" x14ac:dyDescent="0.35">
      <c r="A47" s="83" t="s">
        <v>253</v>
      </c>
      <c r="B47" s="84" t="s">
        <v>103</v>
      </c>
      <c r="C47" s="101"/>
      <c r="D47" s="102" t="s">
        <v>104</v>
      </c>
      <c r="E47" s="87"/>
      <c r="F47" s="87"/>
      <c r="G47" s="87"/>
      <c r="H47" s="87"/>
      <c r="I47" s="87"/>
      <c r="J47" s="56"/>
      <c r="K47" s="203">
        <v>306557.08587169647</v>
      </c>
      <c r="L47" s="203">
        <v>321866.67013168335</v>
      </c>
      <c r="M47" s="203">
        <v>69892.577648162842</v>
      </c>
      <c r="N47" s="203">
        <v>0</v>
      </c>
      <c r="O47" s="204">
        <v>0</v>
      </c>
      <c r="P47" s="204">
        <v>0</v>
      </c>
      <c r="Q47" s="204">
        <v>0</v>
      </c>
      <c r="R47" s="204">
        <v>0</v>
      </c>
      <c r="S47" s="205">
        <v>0</v>
      </c>
      <c r="T47" s="204">
        <v>0</v>
      </c>
      <c r="U47" s="204">
        <v>0</v>
      </c>
      <c r="V47" s="204">
        <v>0</v>
      </c>
      <c r="W47" s="204">
        <v>0</v>
      </c>
      <c r="X47" s="204">
        <v>0</v>
      </c>
      <c r="Y47" s="204">
        <v>0</v>
      </c>
      <c r="Z47" s="204">
        <v>0</v>
      </c>
      <c r="AA47" s="204">
        <v>0</v>
      </c>
      <c r="AB47" s="204">
        <v>0</v>
      </c>
      <c r="AC47" s="204">
        <v>0</v>
      </c>
      <c r="AD47" s="204">
        <v>0</v>
      </c>
      <c r="AE47" s="204">
        <v>0</v>
      </c>
      <c r="AF47" s="204">
        <v>0</v>
      </c>
      <c r="AG47" s="204">
        <v>0</v>
      </c>
      <c r="AH47" s="204">
        <v>0</v>
      </c>
      <c r="AI47" s="204">
        <v>0</v>
      </c>
      <c r="AJ47" s="204">
        <v>0</v>
      </c>
      <c r="AK47" s="204">
        <v>0</v>
      </c>
      <c r="AL47" s="204">
        <v>0</v>
      </c>
    </row>
    <row r="48" spans="1:38" x14ac:dyDescent="0.35">
      <c r="A48" s="83" t="s">
        <v>254</v>
      </c>
      <c r="B48" s="84" t="s">
        <v>106</v>
      </c>
      <c r="C48" s="101"/>
      <c r="D48" s="102" t="s">
        <v>91</v>
      </c>
      <c r="E48" s="87"/>
      <c r="F48" s="87"/>
      <c r="G48" s="87"/>
      <c r="H48" s="87"/>
      <c r="I48" s="87"/>
      <c r="J48" s="354"/>
      <c r="K48" s="206">
        <v>0</v>
      </c>
      <c r="L48" s="206">
        <v>0</v>
      </c>
      <c r="M48" s="164">
        <v>186642.82035827637</v>
      </c>
      <c r="N48" s="164">
        <v>342781.88037872314</v>
      </c>
      <c r="O48" s="192">
        <v>138389.11533355713</v>
      </c>
      <c r="P48" s="192">
        <v>0</v>
      </c>
      <c r="Q48" s="192">
        <v>0</v>
      </c>
      <c r="R48" s="192">
        <v>0</v>
      </c>
      <c r="S48" s="193">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0</v>
      </c>
      <c r="AL48" s="192">
        <v>0</v>
      </c>
    </row>
    <row r="49" spans="1:38" x14ac:dyDescent="0.35">
      <c r="A49" s="83" t="s">
        <v>255</v>
      </c>
      <c r="B49" s="84" t="s">
        <v>108</v>
      </c>
      <c r="C49" s="101"/>
      <c r="D49" s="102" t="s">
        <v>91</v>
      </c>
      <c r="E49" s="87"/>
      <c r="F49" s="87"/>
      <c r="G49" s="87"/>
      <c r="H49" s="87"/>
      <c r="I49" s="87"/>
      <c r="J49" s="56"/>
      <c r="K49" s="164">
        <v>89456.000089645386</v>
      </c>
      <c r="L49" s="164">
        <v>94639.999866485596</v>
      </c>
      <c r="M49" s="164">
        <v>82376.000881195068</v>
      </c>
      <c r="N49" s="164">
        <v>70415.999889373779</v>
      </c>
      <c r="O49" s="192">
        <v>76711.999893188477</v>
      </c>
      <c r="P49" s="192">
        <v>74656.000137329102</v>
      </c>
      <c r="Q49" s="192">
        <v>70362.000465393066</v>
      </c>
      <c r="R49" s="192">
        <v>0</v>
      </c>
      <c r="S49" s="193">
        <v>0</v>
      </c>
      <c r="T49" s="192">
        <v>0</v>
      </c>
      <c r="U49" s="192">
        <v>0</v>
      </c>
      <c r="V49" s="192">
        <v>0</v>
      </c>
      <c r="W49" s="192">
        <v>0</v>
      </c>
      <c r="X49" s="192">
        <v>0</v>
      </c>
      <c r="Y49" s="192">
        <v>0</v>
      </c>
      <c r="Z49" s="192">
        <v>0</v>
      </c>
      <c r="AA49" s="192">
        <v>0</v>
      </c>
      <c r="AB49" s="192">
        <v>0</v>
      </c>
      <c r="AC49" s="192">
        <v>0</v>
      </c>
      <c r="AD49" s="192">
        <v>0</v>
      </c>
      <c r="AE49" s="192">
        <v>0</v>
      </c>
      <c r="AF49" s="192">
        <v>0</v>
      </c>
      <c r="AG49" s="192">
        <v>0</v>
      </c>
      <c r="AH49" s="192">
        <v>0</v>
      </c>
      <c r="AI49" s="192">
        <v>0</v>
      </c>
      <c r="AJ49" s="192">
        <v>0</v>
      </c>
      <c r="AK49" s="192">
        <v>0</v>
      </c>
      <c r="AL49" s="192">
        <v>0</v>
      </c>
    </row>
    <row r="50" spans="1:38" x14ac:dyDescent="0.35">
      <c r="A50" s="83" t="s">
        <v>256</v>
      </c>
      <c r="B50" s="84" t="s">
        <v>110</v>
      </c>
      <c r="C50" s="101"/>
      <c r="D50" s="102" t="s">
        <v>111</v>
      </c>
      <c r="E50" s="87"/>
      <c r="F50" s="87"/>
      <c r="G50" s="87"/>
      <c r="H50" s="87"/>
      <c r="I50" s="87"/>
      <c r="J50" s="355"/>
      <c r="K50" s="164">
        <v>43072.621822357178</v>
      </c>
      <c r="L50" s="164">
        <v>43191.424608230591</v>
      </c>
      <c r="M50" s="164">
        <v>43163.821458816528</v>
      </c>
      <c r="N50" s="164">
        <v>43163.822889328003</v>
      </c>
      <c r="O50" s="192">
        <v>43178.862810134888</v>
      </c>
      <c r="P50" s="192">
        <v>42205.122947692871</v>
      </c>
      <c r="Q50" s="192">
        <v>42692.034006118774</v>
      </c>
      <c r="R50" s="192">
        <v>42179.666519165039</v>
      </c>
      <c r="S50" s="193">
        <v>42679.37707901001</v>
      </c>
      <c r="T50" s="192">
        <v>43272.032737731934</v>
      </c>
      <c r="U50" s="192">
        <v>42872.888088226318</v>
      </c>
      <c r="V50" s="192">
        <v>43022.572040557861</v>
      </c>
      <c r="W50" s="192">
        <v>43072.623014450073</v>
      </c>
      <c r="X50" s="192">
        <v>43282.621622085571</v>
      </c>
      <c r="Y50" s="192">
        <v>43163.822889328003</v>
      </c>
      <c r="Z50" s="192">
        <v>43178.862810134888</v>
      </c>
      <c r="AA50" s="192">
        <v>43158.142328262329</v>
      </c>
      <c r="AB50" s="192">
        <v>43090.862512588501</v>
      </c>
      <c r="AC50" s="192">
        <v>43163.824319839478</v>
      </c>
      <c r="AD50" s="192">
        <v>43163.821458816528</v>
      </c>
      <c r="AE50" s="192">
        <v>43184.543609619141</v>
      </c>
      <c r="AF50" s="192">
        <v>43271.261692047119</v>
      </c>
      <c r="AG50" s="192">
        <v>43063.261985778809</v>
      </c>
      <c r="AH50" s="192">
        <v>43072.623014450073</v>
      </c>
      <c r="AI50" s="192">
        <v>43163.824319839478</v>
      </c>
      <c r="AJ50" s="192">
        <v>43282.622814178467</v>
      </c>
      <c r="AK50" s="192">
        <v>43178.862810134888</v>
      </c>
      <c r="AL50" s="192">
        <v>43158.142328262329</v>
      </c>
    </row>
    <row r="51" spans="1:38" x14ac:dyDescent="0.35">
      <c r="A51" s="83" t="s">
        <v>257</v>
      </c>
      <c r="B51" s="84" t="s">
        <v>113</v>
      </c>
      <c r="C51" s="101"/>
      <c r="D51" s="102" t="s">
        <v>114</v>
      </c>
      <c r="E51" s="87"/>
      <c r="F51" s="87"/>
      <c r="G51" s="87"/>
      <c r="H51" s="87"/>
      <c r="I51" s="87"/>
      <c r="J51" s="87"/>
      <c r="K51" s="164">
        <v>65698.988914489746</v>
      </c>
      <c r="L51" s="164">
        <v>65204.474449157715</v>
      </c>
      <c r="M51" s="164">
        <v>65003.661155700684</v>
      </c>
      <c r="N51" s="164">
        <v>64706.589221954346</v>
      </c>
      <c r="O51" s="192">
        <v>63937.167406082153</v>
      </c>
      <c r="P51" s="192">
        <v>63674.922943115234</v>
      </c>
      <c r="Q51" s="192">
        <v>63465.013265609741</v>
      </c>
      <c r="R51" s="192">
        <v>62583.339691162109</v>
      </c>
      <c r="S51" s="193">
        <v>63239.75133895874</v>
      </c>
      <c r="T51" s="192">
        <v>63687.484979629517</v>
      </c>
      <c r="U51" s="192">
        <v>63054.733276367188</v>
      </c>
      <c r="V51" s="192">
        <v>63271.731376647949</v>
      </c>
      <c r="W51" s="192">
        <v>63434.858083724976</v>
      </c>
      <c r="X51" s="192">
        <v>63087.521553039551</v>
      </c>
      <c r="Y51" s="192">
        <v>62734.01403427124</v>
      </c>
      <c r="Z51" s="192">
        <v>62942.792654037476</v>
      </c>
      <c r="AA51" s="192">
        <v>62817.523241043091</v>
      </c>
      <c r="AB51" s="192">
        <v>63033.199548721313</v>
      </c>
      <c r="AC51" s="192">
        <v>62938.235759735107</v>
      </c>
      <c r="AD51" s="192">
        <v>63206.703662872314</v>
      </c>
      <c r="AE51" s="192">
        <v>62847.757816314697</v>
      </c>
      <c r="AF51" s="192">
        <v>63359.392404556274</v>
      </c>
      <c r="AG51" s="192">
        <v>47704.923033714294</v>
      </c>
      <c r="AH51" s="192">
        <v>24872.605383396149</v>
      </c>
      <c r="AI51" s="192">
        <v>16814.192771911621</v>
      </c>
      <c r="AJ51" s="192">
        <v>0</v>
      </c>
      <c r="AK51" s="192">
        <v>0</v>
      </c>
      <c r="AL51" s="192">
        <v>0</v>
      </c>
    </row>
    <row r="52" spans="1:38" x14ac:dyDescent="0.35">
      <c r="A52" s="83" t="s">
        <v>258</v>
      </c>
      <c r="B52" s="84" t="s">
        <v>115</v>
      </c>
      <c r="C52" s="101"/>
      <c r="D52" s="102" t="s">
        <v>116</v>
      </c>
      <c r="E52" s="87"/>
      <c r="F52" s="87"/>
      <c r="G52" s="87"/>
      <c r="H52" s="87"/>
      <c r="I52" s="87"/>
      <c r="J52" s="87"/>
      <c r="K52" s="164">
        <v>0</v>
      </c>
      <c r="L52" s="164">
        <v>0</v>
      </c>
      <c r="M52" s="164">
        <v>0</v>
      </c>
      <c r="N52" s="164">
        <v>0</v>
      </c>
      <c r="O52" s="192">
        <v>19382.12925195694</v>
      </c>
      <c r="P52" s="192">
        <v>22549.775242805481</v>
      </c>
      <c r="Q52" s="192">
        <v>23963.695526123047</v>
      </c>
      <c r="R52" s="192">
        <v>23547.21474647522</v>
      </c>
      <c r="S52" s="193">
        <v>22484.435677528381</v>
      </c>
      <c r="T52" s="192">
        <v>20050.963044166565</v>
      </c>
      <c r="U52" s="192">
        <v>18870.164453983307</v>
      </c>
      <c r="V52" s="192">
        <v>17362.997889518738</v>
      </c>
      <c r="W52" s="192">
        <v>15807.918667793274</v>
      </c>
      <c r="X52" s="192">
        <v>10914.894282817841</v>
      </c>
      <c r="Y52" s="192">
        <v>9129.8311948776245</v>
      </c>
      <c r="Z52" s="192">
        <v>9069.870263338089</v>
      </c>
      <c r="AA52" s="192">
        <v>9775.0193476676941</v>
      </c>
      <c r="AB52" s="192">
        <v>9350.2069413661957</v>
      </c>
      <c r="AC52" s="192">
        <v>8979.4092774391174</v>
      </c>
      <c r="AD52" s="192">
        <v>8458.1224322319031</v>
      </c>
      <c r="AE52" s="192">
        <v>8605.6782901287079</v>
      </c>
      <c r="AF52" s="192">
        <v>8479.7492027282715</v>
      </c>
      <c r="AG52" s="192">
        <v>8286.0102653503418</v>
      </c>
      <c r="AH52" s="192">
        <v>8198.5179036855698</v>
      </c>
      <c r="AI52" s="192">
        <v>0</v>
      </c>
      <c r="AJ52" s="192">
        <v>0</v>
      </c>
      <c r="AK52" s="192">
        <v>0</v>
      </c>
      <c r="AL52" s="192">
        <v>0</v>
      </c>
    </row>
    <row r="53" spans="1:38" x14ac:dyDescent="0.35">
      <c r="A53" s="83">
        <v>12</v>
      </c>
      <c r="B53" s="111" t="s">
        <v>259</v>
      </c>
      <c r="C53" s="129"/>
      <c r="D53" s="207"/>
      <c r="E53" s="208">
        <f t="shared" ref="E53:AL53" si="1">SUM(E39:E43,E47:E52)</f>
        <v>0</v>
      </c>
      <c r="F53" s="208">
        <f t="shared" si="1"/>
        <v>0</v>
      </c>
      <c r="G53" s="208">
        <f t="shared" si="1"/>
        <v>0</v>
      </c>
      <c r="H53" s="208">
        <f t="shared" si="1"/>
        <v>0</v>
      </c>
      <c r="I53" s="208">
        <f t="shared" si="1"/>
        <v>0</v>
      </c>
      <c r="J53" s="208">
        <f t="shared" ref="J53" si="2">SUM(J36:J42,J46:J52)</f>
        <v>0</v>
      </c>
      <c r="K53" s="210">
        <f t="shared" si="1"/>
        <v>616099.94834661484</v>
      </c>
      <c r="L53" s="209">
        <f t="shared" si="1"/>
        <v>658758.4870159626</v>
      </c>
      <c r="M53" s="209">
        <f t="shared" si="1"/>
        <v>576489.34292793274</v>
      </c>
      <c r="N53" s="209">
        <f t="shared" si="1"/>
        <v>648821.72675430775</v>
      </c>
      <c r="O53" s="209">
        <f t="shared" si="1"/>
        <v>468985.63688993454</v>
      </c>
      <c r="P53" s="209">
        <f t="shared" si="1"/>
        <v>342356.07886314392</v>
      </c>
      <c r="Q53" s="209">
        <f t="shared" si="1"/>
        <v>329939.592897892</v>
      </c>
      <c r="R53" s="209">
        <f t="shared" si="1"/>
        <v>128310.22095680237</v>
      </c>
      <c r="S53" s="210">
        <f t="shared" si="1"/>
        <v>128403.56409549713</v>
      </c>
      <c r="T53" s="209">
        <f t="shared" si="1"/>
        <v>127010.48076152802</v>
      </c>
      <c r="U53" s="209">
        <f t="shared" si="1"/>
        <v>124797.78581857681</v>
      </c>
      <c r="V53" s="209">
        <f t="shared" si="1"/>
        <v>123657.30130672455</v>
      </c>
      <c r="W53" s="209">
        <f t="shared" si="1"/>
        <v>122315.39976596832</v>
      </c>
      <c r="X53" s="209">
        <f t="shared" si="1"/>
        <v>117285.03745794296</v>
      </c>
      <c r="Y53" s="209">
        <f t="shared" si="1"/>
        <v>115027.66811847687</v>
      </c>
      <c r="Z53" s="209">
        <f t="shared" si="1"/>
        <v>115191.52572751045</v>
      </c>
      <c r="AA53" s="209">
        <f t="shared" si="1"/>
        <v>115750.68491697311</v>
      </c>
      <c r="AB53" s="209">
        <f t="shared" si="1"/>
        <v>115474.26900267601</v>
      </c>
      <c r="AC53" s="209">
        <f t="shared" si="1"/>
        <v>115081.4693570137</v>
      </c>
      <c r="AD53" s="209">
        <f t="shared" si="1"/>
        <v>114828.64755392075</v>
      </c>
      <c r="AE53" s="209">
        <f t="shared" si="1"/>
        <v>114637.97971606255</v>
      </c>
      <c r="AF53" s="209">
        <f t="shared" si="1"/>
        <v>115110.40329933167</v>
      </c>
      <c r="AG53" s="209">
        <f t="shared" si="1"/>
        <v>99054.195284843445</v>
      </c>
      <c r="AH53" s="209">
        <f t="shared" si="1"/>
        <v>76143.746301531792</v>
      </c>
      <c r="AI53" s="209">
        <f t="shared" si="1"/>
        <v>59978.017091751099</v>
      </c>
      <c r="AJ53" s="209">
        <f t="shared" si="1"/>
        <v>43282.622814178467</v>
      </c>
      <c r="AK53" s="209">
        <f t="shared" si="1"/>
        <v>43178.862810134888</v>
      </c>
      <c r="AL53" s="209">
        <f t="shared" si="1"/>
        <v>43158.142328262329</v>
      </c>
    </row>
    <row r="54" spans="1:38" x14ac:dyDescent="0.35">
      <c r="A54" s="83"/>
      <c r="B54" s="78"/>
      <c r="C54" s="78"/>
      <c r="D54" s="36"/>
      <c r="E54" s="211"/>
      <c r="F54" s="211"/>
      <c r="G54" s="211"/>
      <c r="H54" s="211"/>
      <c r="I54" s="211"/>
      <c r="J54" s="211"/>
      <c r="K54" s="212"/>
      <c r="L54" s="212"/>
      <c r="M54" s="212"/>
      <c r="N54" s="212"/>
      <c r="O54" s="212"/>
      <c r="P54" s="212"/>
      <c r="Q54" s="212"/>
      <c r="R54" s="212"/>
      <c r="S54" s="213"/>
      <c r="T54" s="213"/>
      <c r="U54" s="213"/>
      <c r="V54" s="213"/>
      <c r="W54" s="213"/>
      <c r="X54" s="213"/>
      <c r="Y54" s="213"/>
      <c r="Z54" s="213"/>
      <c r="AA54" s="213"/>
      <c r="AB54" s="213"/>
      <c r="AC54" s="213"/>
      <c r="AD54" s="213"/>
      <c r="AE54" s="213"/>
      <c r="AF54" s="213"/>
      <c r="AG54" s="213"/>
      <c r="AH54" s="213"/>
      <c r="AI54" s="213"/>
      <c r="AJ54" s="213"/>
      <c r="AK54" s="213"/>
      <c r="AL54" s="213"/>
    </row>
    <row r="55" spans="1:38" x14ac:dyDescent="0.35">
      <c r="A55" s="83"/>
      <c r="B55" s="36" t="s">
        <v>260</v>
      </c>
      <c r="C55" s="78"/>
      <c r="D55" s="8"/>
      <c r="E55" s="118"/>
      <c r="F55" s="118"/>
      <c r="G55" s="118"/>
      <c r="H55" s="118"/>
      <c r="I55" s="118"/>
      <c r="J55" s="118"/>
      <c r="K55" s="214"/>
      <c r="L55" s="214"/>
      <c r="M55" s="214"/>
      <c r="N55" s="214"/>
      <c r="O55" s="201"/>
      <c r="P55" s="201"/>
      <c r="Q55" s="201"/>
      <c r="R55" s="201"/>
      <c r="S55" s="202"/>
      <c r="T55" s="202"/>
      <c r="U55" s="202"/>
      <c r="V55" s="202"/>
      <c r="W55" s="202"/>
      <c r="X55" s="202"/>
      <c r="Y55" s="202"/>
      <c r="Z55" s="202"/>
      <c r="AA55" s="202"/>
      <c r="AB55" s="202"/>
      <c r="AC55" s="202"/>
      <c r="AD55" s="202"/>
      <c r="AE55" s="202"/>
      <c r="AF55" s="202"/>
      <c r="AG55" s="202"/>
      <c r="AH55" s="202"/>
      <c r="AI55" s="202"/>
      <c r="AJ55" s="202"/>
      <c r="AK55" s="202"/>
      <c r="AL55" s="202"/>
    </row>
    <row r="56" spans="1:38" x14ac:dyDescent="0.35">
      <c r="A56" s="83"/>
      <c r="B56" s="8" t="s">
        <v>119</v>
      </c>
      <c r="D56" s="81" t="s">
        <v>88</v>
      </c>
      <c r="E56" s="53" t="s">
        <v>200</v>
      </c>
      <c r="F56" s="53" t="s">
        <v>201</v>
      </c>
      <c r="G56" s="53" t="s">
        <v>148</v>
      </c>
      <c r="H56" s="53" t="s">
        <v>41</v>
      </c>
      <c r="I56" s="53" t="s">
        <v>42</v>
      </c>
      <c r="J56" s="53" t="s">
        <v>43</v>
      </c>
      <c r="K56" s="190" t="s">
        <v>44</v>
      </c>
      <c r="L56" s="190" t="s">
        <v>45</v>
      </c>
      <c r="M56" s="190" t="s">
        <v>46</v>
      </c>
      <c r="N56" s="190" t="s">
        <v>47</v>
      </c>
      <c r="O56" s="190" t="s">
        <v>48</v>
      </c>
      <c r="P56" s="190" t="s">
        <v>49</v>
      </c>
      <c r="Q56" s="190" t="s">
        <v>50</v>
      </c>
      <c r="R56" s="190" t="s">
        <v>51</v>
      </c>
      <c r="S56" s="191" t="s">
        <v>52</v>
      </c>
      <c r="T56" s="190" t="s">
        <v>53</v>
      </c>
      <c r="U56" s="190" t="s">
        <v>54</v>
      </c>
      <c r="V56" s="190" t="s">
        <v>55</v>
      </c>
      <c r="W56" s="190" t="s">
        <v>56</v>
      </c>
      <c r="X56" s="190" t="s">
        <v>57</v>
      </c>
      <c r="Y56" s="190" t="s">
        <v>58</v>
      </c>
      <c r="Z56" s="190" t="s">
        <v>59</v>
      </c>
      <c r="AA56" s="190" t="s">
        <v>60</v>
      </c>
      <c r="AB56" s="190" t="s">
        <v>61</v>
      </c>
      <c r="AC56" s="190" t="s">
        <v>62</v>
      </c>
      <c r="AD56" s="190" t="s">
        <v>63</v>
      </c>
      <c r="AE56" s="190" t="s">
        <v>64</v>
      </c>
      <c r="AF56" s="190" t="s">
        <v>65</v>
      </c>
      <c r="AG56" s="190" t="s">
        <v>66</v>
      </c>
      <c r="AH56" s="190" t="s">
        <v>67</v>
      </c>
      <c r="AI56" s="190" t="s">
        <v>68</v>
      </c>
      <c r="AJ56" s="190" t="s">
        <v>69</v>
      </c>
      <c r="AK56" s="190" t="s">
        <v>70</v>
      </c>
      <c r="AL56" s="190" t="s">
        <v>71</v>
      </c>
    </row>
    <row r="57" spans="1:38" x14ac:dyDescent="0.35">
      <c r="A57" s="83" t="s">
        <v>261</v>
      </c>
      <c r="B57" s="84"/>
      <c r="C57" s="101"/>
      <c r="D57" s="215"/>
      <c r="E57" s="87"/>
      <c r="F57" s="103"/>
      <c r="G57" s="103"/>
      <c r="H57" s="103"/>
      <c r="I57" s="103"/>
      <c r="J57" s="103"/>
      <c r="K57" s="216"/>
      <c r="L57" s="216"/>
      <c r="M57" s="216"/>
      <c r="N57" s="216"/>
      <c r="O57" s="216"/>
      <c r="P57" s="216"/>
      <c r="Q57" s="216"/>
      <c r="R57" s="216"/>
      <c r="S57" s="217"/>
      <c r="T57" s="218"/>
      <c r="U57" s="218"/>
      <c r="V57" s="218"/>
      <c r="W57" s="218"/>
      <c r="X57" s="218"/>
      <c r="Y57" s="218"/>
      <c r="Z57" s="218"/>
      <c r="AA57" s="218"/>
      <c r="AB57" s="218"/>
      <c r="AC57" s="218"/>
      <c r="AD57" s="218"/>
      <c r="AE57" s="218"/>
      <c r="AF57" s="218"/>
      <c r="AG57" s="218"/>
      <c r="AH57" s="218"/>
      <c r="AI57" s="218"/>
      <c r="AJ57" s="218"/>
      <c r="AK57" s="218"/>
      <c r="AL57" s="218"/>
    </row>
    <row r="58" spans="1:38" x14ac:dyDescent="0.35">
      <c r="A58" s="83"/>
      <c r="B58" s="219"/>
      <c r="C58" s="219"/>
      <c r="D58" s="220"/>
      <c r="E58" s="221"/>
      <c r="F58" s="221"/>
      <c r="G58" s="221"/>
      <c r="H58" s="221"/>
      <c r="I58" s="221"/>
      <c r="J58" s="221"/>
      <c r="K58" s="222"/>
      <c r="L58" s="222"/>
      <c r="M58" s="222"/>
      <c r="N58" s="222"/>
      <c r="O58" s="223"/>
      <c r="P58" s="223"/>
      <c r="Q58" s="223"/>
      <c r="R58" s="223"/>
      <c r="S58" s="224"/>
      <c r="T58" s="224"/>
      <c r="U58" s="224"/>
      <c r="V58" s="224"/>
      <c r="W58" s="224"/>
      <c r="X58" s="224"/>
      <c r="Y58" s="224"/>
      <c r="Z58" s="224"/>
      <c r="AA58" s="224"/>
      <c r="AB58" s="224"/>
      <c r="AC58" s="224"/>
      <c r="AD58" s="224"/>
      <c r="AE58" s="224"/>
      <c r="AF58" s="224"/>
      <c r="AG58" s="224"/>
      <c r="AH58" s="224"/>
      <c r="AI58" s="224"/>
      <c r="AJ58" s="224"/>
      <c r="AK58" s="224"/>
      <c r="AL58" s="224"/>
    </row>
    <row r="59" spans="1:38" x14ac:dyDescent="0.35">
      <c r="A59" s="83"/>
      <c r="B59" s="225"/>
      <c r="C59" s="225"/>
      <c r="D59" s="226"/>
      <c r="E59" s="227"/>
      <c r="F59" s="227"/>
      <c r="G59" s="227"/>
      <c r="H59" s="227"/>
      <c r="I59" s="227"/>
      <c r="J59" s="227"/>
      <c r="K59" s="228"/>
      <c r="L59" s="228"/>
      <c r="M59" s="228"/>
      <c r="N59" s="228"/>
      <c r="O59" s="229"/>
      <c r="P59" s="229"/>
      <c r="Q59" s="229"/>
      <c r="R59" s="229"/>
      <c r="S59" s="230"/>
      <c r="T59" s="230"/>
      <c r="U59" s="230"/>
      <c r="V59" s="230"/>
      <c r="W59" s="230"/>
      <c r="X59" s="230"/>
      <c r="Y59" s="230"/>
      <c r="Z59" s="230"/>
      <c r="AA59" s="230"/>
      <c r="AB59" s="230"/>
      <c r="AC59" s="230"/>
      <c r="AD59" s="230"/>
      <c r="AE59" s="230"/>
      <c r="AF59" s="230"/>
      <c r="AG59" s="230"/>
      <c r="AH59" s="230"/>
      <c r="AI59" s="230"/>
      <c r="AJ59" s="230"/>
      <c r="AK59" s="230"/>
      <c r="AL59" s="230"/>
    </row>
    <row r="60" spans="1:38" x14ac:dyDescent="0.35">
      <c r="A60" s="83"/>
      <c r="D60" s="8"/>
      <c r="E60" s="118"/>
      <c r="F60" s="118"/>
      <c r="G60" s="118"/>
      <c r="H60" s="118"/>
      <c r="I60" s="118"/>
      <c r="J60" s="118"/>
      <c r="K60" s="214"/>
      <c r="L60" s="214"/>
      <c r="M60" s="214"/>
      <c r="N60" s="214"/>
      <c r="O60" s="201"/>
      <c r="P60" s="201"/>
      <c r="Q60" s="201"/>
      <c r="R60" s="201"/>
      <c r="S60" s="202"/>
      <c r="T60" s="202"/>
      <c r="U60" s="202"/>
      <c r="V60" s="202"/>
      <c r="W60" s="202"/>
      <c r="X60" s="202"/>
      <c r="Y60" s="202"/>
      <c r="Z60" s="202"/>
      <c r="AA60" s="202"/>
      <c r="AB60" s="202"/>
      <c r="AC60" s="202"/>
      <c r="AD60" s="202"/>
      <c r="AE60" s="202"/>
      <c r="AF60" s="202"/>
      <c r="AG60" s="202"/>
      <c r="AH60" s="202"/>
      <c r="AI60" s="202"/>
      <c r="AJ60" s="202"/>
      <c r="AK60" s="202"/>
      <c r="AL60" s="202"/>
    </row>
    <row r="61" spans="1:38" x14ac:dyDescent="0.35">
      <c r="A61" s="83"/>
      <c r="B61" s="36" t="s">
        <v>121</v>
      </c>
      <c r="D61" s="36"/>
      <c r="E61" s="97"/>
      <c r="F61" s="97"/>
      <c r="G61" s="97"/>
      <c r="H61" s="97"/>
      <c r="I61" s="97"/>
      <c r="J61" s="97"/>
      <c r="K61" s="200"/>
      <c r="L61" s="200"/>
      <c r="M61" s="200"/>
      <c r="N61" s="200"/>
      <c r="O61" s="201"/>
      <c r="P61" s="201"/>
      <c r="Q61" s="201"/>
      <c r="R61" s="201"/>
      <c r="S61" s="202"/>
      <c r="T61" s="202"/>
      <c r="U61" s="202"/>
      <c r="V61" s="202"/>
      <c r="W61" s="202"/>
      <c r="X61" s="202"/>
      <c r="Y61" s="202"/>
      <c r="Z61" s="202"/>
      <c r="AA61" s="202"/>
      <c r="AB61" s="202"/>
      <c r="AC61" s="202"/>
      <c r="AD61" s="202"/>
      <c r="AE61" s="202"/>
      <c r="AF61" s="202"/>
      <c r="AG61" s="202"/>
      <c r="AH61" s="202"/>
      <c r="AI61" s="202"/>
      <c r="AJ61" s="202"/>
      <c r="AK61" s="202"/>
      <c r="AL61" s="202"/>
    </row>
    <row r="62" spans="1:38" x14ac:dyDescent="0.35">
      <c r="A62" s="83"/>
      <c r="B62" s="8" t="s">
        <v>101</v>
      </c>
      <c r="D62" s="231" t="s">
        <v>88</v>
      </c>
      <c r="E62" s="53" t="s">
        <v>200</v>
      </c>
      <c r="F62" s="53" t="s">
        <v>201</v>
      </c>
      <c r="G62" s="53" t="s">
        <v>148</v>
      </c>
      <c r="H62" s="53" t="s">
        <v>41</v>
      </c>
      <c r="I62" s="53" t="s">
        <v>42</v>
      </c>
      <c r="J62" s="53" t="s">
        <v>43</v>
      </c>
      <c r="K62" s="190" t="s">
        <v>44</v>
      </c>
      <c r="L62" s="190" t="s">
        <v>45</v>
      </c>
      <c r="M62" s="190" t="s">
        <v>46</v>
      </c>
      <c r="N62" s="190" t="s">
        <v>47</v>
      </c>
      <c r="O62" s="190" t="s">
        <v>48</v>
      </c>
      <c r="P62" s="190" t="s">
        <v>49</v>
      </c>
      <c r="Q62" s="190" t="s">
        <v>50</v>
      </c>
      <c r="R62" s="190" t="s">
        <v>51</v>
      </c>
      <c r="S62" s="191" t="s">
        <v>52</v>
      </c>
      <c r="T62" s="190" t="s">
        <v>53</v>
      </c>
      <c r="U62" s="190" t="s">
        <v>54</v>
      </c>
      <c r="V62" s="190" t="s">
        <v>55</v>
      </c>
      <c r="W62" s="190" t="s">
        <v>56</v>
      </c>
      <c r="X62" s="190" t="s">
        <v>57</v>
      </c>
      <c r="Y62" s="190" t="s">
        <v>58</v>
      </c>
      <c r="Z62" s="190" t="s">
        <v>59</v>
      </c>
      <c r="AA62" s="190" t="s">
        <v>60</v>
      </c>
      <c r="AB62" s="190" t="s">
        <v>61</v>
      </c>
      <c r="AC62" s="190" t="s">
        <v>62</v>
      </c>
      <c r="AD62" s="190" t="s">
        <v>63</v>
      </c>
      <c r="AE62" s="190" t="s">
        <v>64</v>
      </c>
      <c r="AF62" s="190" t="s">
        <v>65</v>
      </c>
      <c r="AG62" s="190" t="s">
        <v>66</v>
      </c>
      <c r="AH62" s="190" t="s">
        <v>67</v>
      </c>
      <c r="AI62" s="190" t="s">
        <v>68</v>
      </c>
      <c r="AJ62" s="190" t="s">
        <v>69</v>
      </c>
      <c r="AK62" s="190" t="s">
        <v>70</v>
      </c>
      <c r="AL62" s="190" t="s">
        <v>71</v>
      </c>
    </row>
    <row r="63" spans="1:38" x14ac:dyDescent="0.35">
      <c r="A63" s="83" t="s">
        <v>262</v>
      </c>
      <c r="B63" s="84" t="s">
        <v>123</v>
      </c>
      <c r="C63" s="101"/>
      <c r="D63" s="102" t="s">
        <v>124</v>
      </c>
      <c r="E63" s="87"/>
      <c r="F63" s="87"/>
      <c r="G63" s="87"/>
      <c r="H63" s="87"/>
      <c r="I63" s="87"/>
      <c r="J63" s="87"/>
      <c r="K63" s="164">
        <v>29852.815687656403</v>
      </c>
      <c r="L63" s="164">
        <v>29937.431395053864</v>
      </c>
      <c r="M63" s="164">
        <v>29848.07676076889</v>
      </c>
      <c r="N63" s="164">
        <v>29848.076939582825</v>
      </c>
      <c r="O63" s="192">
        <v>29830.477118492126</v>
      </c>
      <c r="P63" s="192">
        <v>29787.153661251068</v>
      </c>
      <c r="Q63" s="192">
        <v>29757.453441619873</v>
      </c>
      <c r="R63" s="192">
        <v>29597.707331180573</v>
      </c>
      <c r="S63" s="192">
        <v>0</v>
      </c>
      <c r="T63" s="192">
        <v>0</v>
      </c>
      <c r="U63" s="192">
        <v>0</v>
      </c>
      <c r="V63" s="192">
        <v>0</v>
      </c>
      <c r="W63" s="192">
        <v>0</v>
      </c>
      <c r="X63" s="192">
        <v>0</v>
      </c>
      <c r="Y63" s="192">
        <v>0</v>
      </c>
      <c r="Z63" s="192">
        <v>0</v>
      </c>
      <c r="AA63" s="192">
        <v>0</v>
      </c>
      <c r="AB63" s="192">
        <v>0</v>
      </c>
      <c r="AC63" s="192">
        <v>0</v>
      </c>
      <c r="AD63" s="192">
        <v>0</v>
      </c>
      <c r="AE63" s="192">
        <v>0</v>
      </c>
      <c r="AF63" s="192">
        <v>0</v>
      </c>
      <c r="AG63" s="192">
        <v>0</v>
      </c>
      <c r="AH63" s="192">
        <v>0</v>
      </c>
      <c r="AI63" s="192">
        <v>0</v>
      </c>
      <c r="AJ63" s="192">
        <v>0</v>
      </c>
      <c r="AK63" s="192">
        <v>0</v>
      </c>
      <c r="AL63" s="192">
        <v>0</v>
      </c>
    </row>
    <row r="64" spans="1:38" x14ac:dyDescent="0.35">
      <c r="A64" s="83" t="s">
        <v>263</v>
      </c>
      <c r="B64" s="84" t="s">
        <v>126</v>
      </c>
      <c r="C64" s="101"/>
      <c r="D64" s="102" t="s">
        <v>124</v>
      </c>
      <c r="E64" s="87"/>
      <c r="F64" s="87"/>
      <c r="G64" s="87"/>
      <c r="H64" s="87"/>
      <c r="I64" s="87"/>
      <c r="J64" s="87"/>
      <c r="K64" s="164">
        <v>38483.679056167603</v>
      </c>
      <c r="L64" s="164">
        <v>36518.236398696899</v>
      </c>
      <c r="M64" s="164">
        <v>36914.565324783325</v>
      </c>
      <c r="N64" s="164">
        <v>35333.581924438477</v>
      </c>
      <c r="O64" s="192">
        <v>34358.282327651978</v>
      </c>
      <c r="P64" s="192">
        <v>34154.961824417114</v>
      </c>
      <c r="Q64" s="192">
        <v>33675.531625747681</v>
      </c>
      <c r="R64" s="192">
        <v>29740.107655525208</v>
      </c>
      <c r="S64" s="192">
        <v>0</v>
      </c>
      <c r="T64" s="192">
        <v>0</v>
      </c>
      <c r="U64" s="192">
        <v>0</v>
      </c>
      <c r="V64" s="192">
        <v>0</v>
      </c>
      <c r="W64" s="192">
        <v>0</v>
      </c>
      <c r="X64" s="192">
        <v>0</v>
      </c>
      <c r="Y64" s="192">
        <v>0</v>
      </c>
      <c r="Z64" s="192">
        <v>0</v>
      </c>
      <c r="AA64" s="192">
        <v>0</v>
      </c>
      <c r="AB64" s="192">
        <v>0</v>
      </c>
      <c r="AC64" s="192">
        <v>0</v>
      </c>
      <c r="AD64" s="192">
        <v>0</v>
      </c>
      <c r="AE64" s="192">
        <v>0</v>
      </c>
      <c r="AF64" s="192">
        <v>0</v>
      </c>
      <c r="AG64" s="192">
        <v>0</v>
      </c>
      <c r="AH64" s="192">
        <v>0</v>
      </c>
      <c r="AI64" s="192">
        <v>0</v>
      </c>
      <c r="AJ64" s="192">
        <v>0</v>
      </c>
      <c r="AK64" s="192">
        <v>0</v>
      </c>
      <c r="AL64" s="192">
        <v>0</v>
      </c>
    </row>
    <row r="65" spans="1:38" x14ac:dyDescent="0.35">
      <c r="A65" s="83" t="s">
        <v>264</v>
      </c>
      <c r="B65" s="84" t="s">
        <v>128</v>
      </c>
      <c r="C65" s="101"/>
      <c r="D65" s="102" t="s">
        <v>129</v>
      </c>
      <c r="E65" s="87"/>
      <c r="F65" s="87"/>
      <c r="G65" s="87"/>
      <c r="H65" s="87"/>
      <c r="I65" s="87"/>
      <c r="J65" s="87"/>
      <c r="K65" s="164">
        <v>5647.7699279785156</v>
      </c>
      <c r="L65" s="164">
        <v>0</v>
      </c>
      <c r="M65" s="164">
        <v>0</v>
      </c>
      <c r="N65" s="164">
        <v>0</v>
      </c>
      <c r="O65" s="192">
        <v>0</v>
      </c>
      <c r="P65" s="192">
        <v>0</v>
      </c>
      <c r="Q65" s="192">
        <v>0</v>
      </c>
      <c r="R65" s="192">
        <v>0</v>
      </c>
      <c r="S65" s="192">
        <v>0</v>
      </c>
      <c r="T65" s="192">
        <v>0</v>
      </c>
      <c r="U65" s="192">
        <v>0</v>
      </c>
      <c r="V65" s="192">
        <v>0</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row>
    <row r="66" spans="1:38" x14ac:dyDescent="0.35">
      <c r="A66" s="83" t="s">
        <v>265</v>
      </c>
      <c r="B66" s="84" t="s">
        <v>131</v>
      </c>
      <c r="C66" s="101"/>
      <c r="D66" s="102" t="s">
        <v>129</v>
      </c>
      <c r="E66" s="87"/>
      <c r="F66" s="87"/>
      <c r="G66" s="87"/>
      <c r="H66" s="87"/>
      <c r="I66" s="87"/>
      <c r="J66" s="87"/>
      <c r="K66" s="164">
        <v>9527.1266102790833</v>
      </c>
      <c r="L66" s="164">
        <v>9528.1656682491302</v>
      </c>
      <c r="M66" s="164">
        <v>9542.5968766212463</v>
      </c>
      <c r="N66" s="164">
        <v>9688.9866888523102</v>
      </c>
      <c r="O66" s="192">
        <v>9521.9405591487885</v>
      </c>
      <c r="P66" s="192">
        <v>9190.5309557914734</v>
      </c>
      <c r="Q66" s="192">
        <v>8805.777907371521</v>
      </c>
      <c r="R66" s="192">
        <v>0</v>
      </c>
      <c r="S66" s="192">
        <v>0</v>
      </c>
      <c r="T66" s="192">
        <v>0</v>
      </c>
      <c r="U66" s="192">
        <v>0</v>
      </c>
      <c r="V66" s="192">
        <v>0</v>
      </c>
      <c r="W66" s="192">
        <v>0</v>
      </c>
      <c r="X66" s="192">
        <v>0</v>
      </c>
      <c r="Y66" s="192">
        <v>0</v>
      </c>
      <c r="Z66" s="192">
        <v>0</v>
      </c>
      <c r="AA66" s="192">
        <v>0</v>
      </c>
      <c r="AB66" s="192">
        <v>0</v>
      </c>
      <c r="AC66" s="192">
        <v>0</v>
      </c>
      <c r="AD66" s="192">
        <v>0</v>
      </c>
      <c r="AE66" s="192">
        <v>0</v>
      </c>
      <c r="AF66" s="192">
        <v>0</v>
      </c>
      <c r="AG66" s="192">
        <v>0</v>
      </c>
      <c r="AH66" s="192">
        <v>0</v>
      </c>
      <c r="AI66" s="192">
        <v>0</v>
      </c>
      <c r="AJ66" s="192">
        <v>0</v>
      </c>
      <c r="AK66" s="192">
        <v>0</v>
      </c>
      <c r="AL66" s="192">
        <v>0</v>
      </c>
    </row>
    <row r="67" spans="1:38" x14ac:dyDescent="0.35">
      <c r="A67" s="83" t="s">
        <v>266</v>
      </c>
      <c r="B67" s="84" t="s">
        <v>133</v>
      </c>
      <c r="C67" s="101"/>
      <c r="D67" s="102" t="s">
        <v>134</v>
      </c>
      <c r="E67" s="87"/>
      <c r="F67" s="87"/>
      <c r="G67" s="87"/>
      <c r="H67" s="87"/>
      <c r="I67" s="87"/>
      <c r="J67" s="87"/>
      <c r="K67" s="164">
        <v>15391.99036359787</v>
      </c>
      <c r="L67" s="164">
        <v>15431.230485439301</v>
      </c>
      <c r="M67" s="164">
        <v>15367.910265922546</v>
      </c>
      <c r="N67" s="164">
        <v>15391.640186309814</v>
      </c>
      <c r="O67" s="192">
        <v>15356.800377368927</v>
      </c>
      <c r="P67" s="192">
        <v>14822.490394115448</v>
      </c>
      <c r="Q67" s="192">
        <v>15132.710635662079</v>
      </c>
      <c r="R67" s="192">
        <v>14771.600484848022</v>
      </c>
      <c r="S67" s="192">
        <v>14986.839890480042</v>
      </c>
      <c r="T67" s="192">
        <v>15395.94042301178</v>
      </c>
      <c r="U67" s="192">
        <v>15214.749455451965</v>
      </c>
      <c r="V67" s="192">
        <v>15343.930184841156</v>
      </c>
      <c r="W67" s="192">
        <v>15392.250120639801</v>
      </c>
      <c r="X67" s="192">
        <v>15406.890213489532</v>
      </c>
      <c r="Y67" s="192">
        <v>15391.640186309814</v>
      </c>
      <c r="Z67" s="192">
        <v>15356.800377368927</v>
      </c>
      <c r="AA67" s="192">
        <v>15386.18016242981</v>
      </c>
      <c r="AB67" s="192">
        <v>15429.809987545013</v>
      </c>
      <c r="AC67" s="192">
        <v>15391.480445861816</v>
      </c>
      <c r="AD67" s="192">
        <v>0</v>
      </c>
      <c r="AE67" s="192">
        <v>0</v>
      </c>
      <c r="AF67" s="192">
        <v>0</v>
      </c>
      <c r="AG67" s="192">
        <v>0</v>
      </c>
      <c r="AH67" s="192">
        <v>0</v>
      </c>
      <c r="AI67" s="192">
        <v>0</v>
      </c>
      <c r="AJ67" s="192">
        <v>0</v>
      </c>
      <c r="AK67" s="192">
        <v>0</v>
      </c>
      <c r="AL67" s="192">
        <v>0</v>
      </c>
    </row>
    <row r="68" spans="1:38" x14ac:dyDescent="0.35">
      <c r="A68" s="83" t="s">
        <v>267</v>
      </c>
      <c r="B68" s="84" t="s">
        <v>135</v>
      </c>
      <c r="C68" s="101"/>
      <c r="D68" s="102" t="s">
        <v>134</v>
      </c>
      <c r="E68" s="87"/>
      <c r="F68" s="87"/>
      <c r="G68" s="87"/>
      <c r="H68" s="87"/>
      <c r="I68" s="87"/>
      <c r="J68" s="87"/>
      <c r="K68" s="164">
        <v>57442.639112472534</v>
      </c>
      <c r="L68" s="164">
        <v>57529.100656509399</v>
      </c>
      <c r="M68" s="164">
        <v>57512.711048126221</v>
      </c>
      <c r="N68" s="164">
        <v>57504.689931869507</v>
      </c>
      <c r="O68" s="192">
        <v>57467.541456222534</v>
      </c>
      <c r="P68" s="192">
        <v>55703.140020370483</v>
      </c>
      <c r="Q68" s="192">
        <v>56492.730140686035</v>
      </c>
      <c r="R68" s="192">
        <v>55150.905132293701</v>
      </c>
      <c r="S68" s="192">
        <v>56083.605289459229</v>
      </c>
      <c r="T68" s="192">
        <v>57563.431024551392</v>
      </c>
      <c r="U68" s="192">
        <v>56956.337690353394</v>
      </c>
      <c r="V68" s="192">
        <v>57333.849906921387</v>
      </c>
      <c r="W68" s="192">
        <v>57435.449600219727</v>
      </c>
      <c r="X68" s="192">
        <v>57606.361389160156</v>
      </c>
      <c r="Y68" s="192">
        <v>0</v>
      </c>
      <c r="Z68" s="192">
        <v>0</v>
      </c>
      <c r="AA68" s="192">
        <v>0</v>
      </c>
      <c r="AB68" s="192">
        <v>0</v>
      </c>
      <c r="AC68" s="192">
        <v>0</v>
      </c>
      <c r="AD68" s="192">
        <v>0</v>
      </c>
      <c r="AE68" s="192">
        <v>0</v>
      </c>
      <c r="AF68" s="192">
        <v>0</v>
      </c>
      <c r="AG68" s="192">
        <v>0</v>
      </c>
      <c r="AH68" s="192">
        <v>0</v>
      </c>
      <c r="AI68" s="192">
        <v>0</v>
      </c>
      <c r="AJ68" s="192">
        <v>0</v>
      </c>
      <c r="AK68" s="192">
        <v>0</v>
      </c>
      <c r="AL68" s="192">
        <v>0</v>
      </c>
    </row>
    <row r="69" spans="1:38" x14ac:dyDescent="0.35">
      <c r="A69" s="83" t="s">
        <v>268</v>
      </c>
      <c r="B69" s="84" t="s">
        <v>136</v>
      </c>
      <c r="C69" s="101"/>
      <c r="D69" s="102" t="s">
        <v>134</v>
      </c>
      <c r="E69" s="87"/>
      <c r="F69" s="87"/>
      <c r="G69" s="87"/>
      <c r="H69" s="87"/>
      <c r="I69" s="87"/>
      <c r="J69" s="87"/>
      <c r="K69" s="164">
        <v>7330.8303654193878</v>
      </c>
      <c r="L69" s="164">
        <v>7341.3402736186981</v>
      </c>
      <c r="M69" s="164">
        <v>7326.1101245880127</v>
      </c>
      <c r="N69" s="164">
        <v>7332.3602676391602</v>
      </c>
      <c r="O69" s="192">
        <v>7332.6602876186371</v>
      </c>
      <c r="P69" s="192">
        <v>7054.4004738330841</v>
      </c>
      <c r="Q69" s="192">
        <v>7224.5403826236725</v>
      </c>
      <c r="R69" s="192">
        <v>7042.0549809932709</v>
      </c>
      <c r="S69" s="192">
        <v>7148.2897400856018</v>
      </c>
      <c r="T69" s="192">
        <v>7344.9402451515198</v>
      </c>
      <c r="U69" s="192">
        <v>7248.8638758659363</v>
      </c>
      <c r="V69" s="192">
        <v>7182.7103197574615</v>
      </c>
      <c r="W69" s="192">
        <v>0</v>
      </c>
      <c r="X69" s="192">
        <v>0</v>
      </c>
      <c r="Y69" s="192">
        <v>0</v>
      </c>
      <c r="Z69" s="192">
        <v>0</v>
      </c>
      <c r="AA69" s="192">
        <v>0</v>
      </c>
      <c r="AB69" s="192">
        <v>0</v>
      </c>
      <c r="AC69" s="192">
        <v>0</v>
      </c>
      <c r="AD69" s="192">
        <v>0</v>
      </c>
      <c r="AE69" s="192">
        <v>0</v>
      </c>
      <c r="AF69" s="192">
        <v>0</v>
      </c>
      <c r="AG69" s="192">
        <v>0</v>
      </c>
      <c r="AH69" s="192">
        <v>0</v>
      </c>
      <c r="AI69" s="192">
        <v>0</v>
      </c>
      <c r="AJ69" s="192">
        <v>0</v>
      </c>
      <c r="AK69" s="192">
        <v>0</v>
      </c>
      <c r="AL69" s="192">
        <v>0</v>
      </c>
    </row>
    <row r="70" spans="1:38" x14ac:dyDescent="0.35">
      <c r="A70" s="83" t="s">
        <v>269</v>
      </c>
      <c r="B70" s="84" t="s">
        <v>137</v>
      </c>
      <c r="C70" s="101"/>
      <c r="D70" s="102" t="s">
        <v>134</v>
      </c>
      <c r="E70" s="87"/>
      <c r="F70" s="87"/>
      <c r="G70" s="87"/>
      <c r="H70" s="87"/>
      <c r="I70" s="87"/>
      <c r="J70" s="87"/>
      <c r="K70" s="164">
        <v>15392.710745334625</v>
      </c>
      <c r="L70" s="164">
        <v>15431.950926780701</v>
      </c>
      <c r="M70" s="164">
        <v>15368.640542030334</v>
      </c>
      <c r="N70" s="164">
        <v>15392.360389232635</v>
      </c>
      <c r="O70" s="192">
        <v>15357.520461082458</v>
      </c>
      <c r="P70" s="192">
        <v>14823.190867900848</v>
      </c>
      <c r="Q70" s="192">
        <v>15133.421003818512</v>
      </c>
      <c r="R70" s="192">
        <v>14772.301197052002</v>
      </c>
      <c r="S70" s="192">
        <v>14987.540364265442</v>
      </c>
      <c r="T70" s="192">
        <v>15396.660506725311</v>
      </c>
      <c r="U70" s="192">
        <v>15215.449750423431</v>
      </c>
      <c r="V70" s="192">
        <v>15344.640672206879</v>
      </c>
      <c r="W70" s="192">
        <v>15392.970502376556</v>
      </c>
      <c r="X70" s="192">
        <v>15407.620668411255</v>
      </c>
      <c r="Y70" s="192">
        <v>15392.360389232635</v>
      </c>
      <c r="Z70" s="192">
        <v>15357.520461082458</v>
      </c>
      <c r="AA70" s="192">
        <v>15386.90048456192</v>
      </c>
      <c r="AB70" s="192">
        <v>15430.530488491058</v>
      </c>
      <c r="AC70" s="192">
        <v>15392.201066017151</v>
      </c>
      <c r="AD70" s="192">
        <v>0</v>
      </c>
      <c r="AE70" s="192">
        <v>0</v>
      </c>
      <c r="AF70" s="192">
        <v>0</v>
      </c>
      <c r="AG70" s="192">
        <v>0</v>
      </c>
      <c r="AH70" s="192">
        <v>0</v>
      </c>
      <c r="AI70" s="192">
        <v>0</v>
      </c>
      <c r="AJ70" s="192">
        <v>0</v>
      </c>
      <c r="AK70" s="192">
        <v>0</v>
      </c>
      <c r="AL70" s="192">
        <v>0</v>
      </c>
    </row>
    <row r="71" spans="1:38" x14ac:dyDescent="0.35">
      <c r="A71" s="83" t="s">
        <v>270</v>
      </c>
      <c r="B71" s="84" t="s">
        <v>138</v>
      </c>
      <c r="C71" s="101"/>
      <c r="D71" s="102" t="s">
        <v>134</v>
      </c>
      <c r="E71" s="87"/>
      <c r="F71" s="87"/>
      <c r="G71" s="87"/>
      <c r="H71" s="87"/>
      <c r="I71" s="87"/>
      <c r="J71" s="87"/>
      <c r="K71" s="164">
        <v>1316.9755861163139</v>
      </c>
      <c r="L71" s="164">
        <v>1322.5010707974434</v>
      </c>
      <c r="M71" s="164">
        <v>1317.4156844615936</v>
      </c>
      <c r="N71" s="164">
        <v>1327.3936212062836</v>
      </c>
      <c r="O71" s="192">
        <v>1317.463330924511</v>
      </c>
      <c r="P71" s="192">
        <v>1257.9963393509388</v>
      </c>
      <c r="Q71" s="192">
        <v>1296.0515692830086</v>
      </c>
      <c r="R71" s="192">
        <v>1267.7350044250488</v>
      </c>
      <c r="S71" s="192">
        <v>496.8976154923439</v>
      </c>
      <c r="T71" s="192">
        <v>0</v>
      </c>
      <c r="U71" s="192">
        <v>0</v>
      </c>
      <c r="V71" s="192">
        <v>0</v>
      </c>
      <c r="W71" s="192">
        <v>0</v>
      </c>
      <c r="X71" s="192">
        <v>0</v>
      </c>
      <c r="Y71" s="192">
        <v>0</v>
      </c>
      <c r="Z71" s="192">
        <v>0</v>
      </c>
      <c r="AA71" s="192">
        <v>0</v>
      </c>
      <c r="AB71" s="192">
        <v>0</v>
      </c>
      <c r="AC71" s="192">
        <v>0</v>
      </c>
      <c r="AD71" s="192">
        <v>0</v>
      </c>
      <c r="AE71" s="192">
        <v>0</v>
      </c>
      <c r="AF71" s="192">
        <v>0</v>
      </c>
      <c r="AG71" s="192">
        <v>0</v>
      </c>
      <c r="AH71" s="192">
        <v>0</v>
      </c>
      <c r="AI71" s="192">
        <v>0</v>
      </c>
      <c r="AJ71" s="192">
        <v>0</v>
      </c>
      <c r="AK71" s="192">
        <v>0</v>
      </c>
      <c r="AL71" s="192">
        <v>0</v>
      </c>
    </row>
    <row r="72" spans="1:38" x14ac:dyDescent="0.35">
      <c r="A72" s="83" t="s">
        <v>271</v>
      </c>
      <c r="B72" s="84" t="s">
        <v>139</v>
      </c>
      <c r="C72" s="101"/>
      <c r="D72" s="102" t="s">
        <v>140</v>
      </c>
      <c r="E72" s="87"/>
      <c r="F72" s="87"/>
      <c r="G72" s="87"/>
      <c r="H72" s="87"/>
      <c r="I72" s="87"/>
      <c r="J72" s="87"/>
      <c r="K72" s="164">
        <v>0</v>
      </c>
      <c r="L72" s="164">
        <v>0</v>
      </c>
      <c r="M72" s="164">
        <v>0</v>
      </c>
      <c r="N72" s="164">
        <v>0</v>
      </c>
      <c r="O72" s="192">
        <v>72375.104427337646</v>
      </c>
      <c r="P72" s="192">
        <v>71515.857696533203</v>
      </c>
      <c r="Q72" s="192">
        <v>71970.267295837402</v>
      </c>
      <c r="R72" s="192">
        <v>71246.838569641113</v>
      </c>
      <c r="S72" s="192">
        <v>71289.334297180176</v>
      </c>
      <c r="T72" s="192">
        <v>72507.297039031982</v>
      </c>
      <c r="U72" s="192">
        <v>71814.158916473389</v>
      </c>
      <c r="V72" s="192">
        <v>72309.009075164795</v>
      </c>
      <c r="W72" s="192">
        <v>72375.104427337646</v>
      </c>
      <c r="X72" s="192">
        <v>72573.392391204834</v>
      </c>
      <c r="Y72" s="192">
        <v>159344.35081481934</v>
      </c>
      <c r="Z72" s="192">
        <v>159344.35081481934</v>
      </c>
      <c r="AA72" s="192">
        <v>159344.35081481934</v>
      </c>
      <c r="AB72" s="192">
        <v>159780.91049194336</v>
      </c>
      <c r="AC72" s="192">
        <v>159344.35081481934</v>
      </c>
      <c r="AD72" s="192">
        <v>0</v>
      </c>
      <c r="AE72" s="192">
        <v>0</v>
      </c>
      <c r="AF72" s="192">
        <v>0</v>
      </c>
      <c r="AG72" s="192">
        <v>0</v>
      </c>
      <c r="AH72" s="192">
        <v>0</v>
      </c>
      <c r="AI72" s="192">
        <v>0</v>
      </c>
      <c r="AJ72" s="192">
        <v>0</v>
      </c>
      <c r="AK72" s="192">
        <v>0</v>
      </c>
      <c r="AL72" s="192">
        <v>0</v>
      </c>
    </row>
    <row r="73" spans="1:38" x14ac:dyDescent="0.35">
      <c r="A73" s="83" t="s">
        <v>272</v>
      </c>
      <c r="B73" s="84" t="s">
        <v>141</v>
      </c>
      <c r="C73" s="101"/>
      <c r="D73" s="102" t="s">
        <v>140</v>
      </c>
      <c r="E73" s="87"/>
      <c r="F73" s="87"/>
      <c r="G73" s="87"/>
      <c r="H73" s="87"/>
      <c r="I73" s="87"/>
      <c r="J73" s="87"/>
      <c r="K73" s="164">
        <v>0</v>
      </c>
      <c r="L73" s="164">
        <v>0</v>
      </c>
      <c r="M73" s="164">
        <v>0</v>
      </c>
      <c r="N73" s="164">
        <v>0</v>
      </c>
      <c r="O73" s="192">
        <v>194910.00747680664</v>
      </c>
      <c r="P73" s="192">
        <v>192596.00734710693</v>
      </c>
      <c r="Q73" s="192">
        <v>193819.75650787354</v>
      </c>
      <c r="R73" s="192">
        <v>191871.52671813965</v>
      </c>
      <c r="S73" s="192">
        <v>191985.97049713135</v>
      </c>
      <c r="T73" s="192">
        <v>195266.00742340088</v>
      </c>
      <c r="U73" s="192">
        <v>193399.34921264648</v>
      </c>
      <c r="V73" s="192">
        <v>194732.00702667236</v>
      </c>
      <c r="W73" s="192">
        <v>194910.00747680664</v>
      </c>
      <c r="X73" s="192">
        <v>195444.00787353516</v>
      </c>
      <c r="Y73" s="192">
        <v>194910.00747680664</v>
      </c>
      <c r="Z73" s="192">
        <v>194910.00747680664</v>
      </c>
      <c r="AA73" s="192">
        <v>194910.00747680664</v>
      </c>
      <c r="AB73" s="192">
        <v>195444.00787353516</v>
      </c>
      <c r="AC73" s="192">
        <v>194910.00747680664</v>
      </c>
      <c r="AD73" s="192">
        <v>0</v>
      </c>
      <c r="AE73" s="192">
        <v>0</v>
      </c>
      <c r="AF73" s="192">
        <v>0</v>
      </c>
      <c r="AG73" s="192">
        <v>0</v>
      </c>
      <c r="AH73" s="192">
        <v>0</v>
      </c>
      <c r="AI73" s="192">
        <v>0</v>
      </c>
      <c r="AJ73" s="192">
        <v>0</v>
      </c>
      <c r="AK73" s="192">
        <v>0</v>
      </c>
      <c r="AL73" s="192">
        <v>0</v>
      </c>
    </row>
    <row r="74" spans="1:38" ht="16" thickBot="1" x14ac:dyDescent="0.4">
      <c r="A74" s="83" t="s">
        <v>273</v>
      </c>
      <c r="B74" s="84" t="s">
        <v>142</v>
      </c>
      <c r="C74" s="101"/>
      <c r="D74" s="102" t="s">
        <v>134</v>
      </c>
      <c r="E74" s="87"/>
      <c r="F74" s="87"/>
      <c r="G74" s="87"/>
      <c r="H74" s="87"/>
      <c r="I74" s="87"/>
      <c r="J74" s="87"/>
      <c r="K74" s="164">
        <v>0</v>
      </c>
      <c r="L74" s="164">
        <v>0</v>
      </c>
      <c r="M74" s="164">
        <v>0</v>
      </c>
      <c r="N74" s="164">
        <v>0</v>
      </c>
      <c r="O74" s="192">
        <v>110743.19505691528</v>
      </c>
      <c r="P74" s="192">
        <v>106046.28849029541</v>
      </c>
      <c r="Q74" s="192">
        <v>109015.62786102295</v>
      </c>
      <c r="R74" s="192">
        <v>106527.44102478027</v>
      </c>
      <c r="S74" s="192">
        <v>107976.02844238281</v>
      </c>
      <c r="T74" s="192">
        <v>111616.83368682861</v>
      </c>
      <c r="U74" s="192">
        <v>109570.84465026855</v>
      </c>
      <c r="V74" s="192">
        <v>110404.53624725342</v>
      </c>
      <c r="W74" s="192">
        <v>110880.23471832275</v>
      </c>
      <c r="X74" s="192">
        <v>110995.37229537964</v>
      </c>
      <c r="Y74" s="192">
        <v>111517.76218414307</v>
      </c>
      <c r="Z74" s="192">
        <v>110743.19505691528</v>
      </c>
      <c r="AA74" s="192">
        <v>110765.34843444824</v>
      </c>
      <c r="AB74" s="192">
        <v>110941.37048721313</v>
      </c>
      <c r="AC74" s="192">
        <v>110899.91188049316</v>
      </c>
      <c r="AD74" s="192">
        <v>110739.47429656982</v>
      </c>
      <c r="AE74" s="192">
        <v>111517.76218414307</v>
      </c>
      <c r="AF74" s="192">
        <v>110864.5339012146</v>
      </c>
      <c r="AG74" s="192">
        <v>110705.14297485352</v>
      </c>
      <c r="AH74" s="192">
        <v>110880.23471832275</v>
      </c>
      <c r="AI74" s="192">
        <v>0</v>
      </c>
      <c r="AJ74" s="192">
        <v>0</v>
      </c>
      <c r="AK74" s="192">
        <v>0</v>
      </c>
      <c r="AL74" s="192">
        <v>0</v>
      </c>
    </row>
    <row r="75" spans="1:38" ht="16" thickBot="1" x14ac:dyDescent="0.4">
      <c r="A75" s="83" t="s">
        <v>274</v>
      </c>
      <c r="B75" s="232" t="s">
        <v>275</v>
      </c>
      <c r="C75" s="233"/>
      <c r="D75" s="234"/>
      <c r="E75" s="154">
        <f t="shared" ref="E75:AL75" si="3">SUM(E57:E57,E63:E74, E77)</f>
        <v>0</v>
      </c>
      <c r="F75" s="154">
        <f t="shared" si="3"/>
        <v>0</v>
      </c>
      <c r="G75" s="154">
        <f t="shared" si="3"/>
        <v>0</v>
      </c>
      <c r="H75" s="154">
        <f t="shared" si="3"/>
        <v>0</v>
      </c>
      <c r="I75" s="154">
        <f t="shared" si="3"/>
        <v>0</v>
      </c>
      <c r="J75" s="154">
        <f t="shared" si="3"/>
        <v>0</v>
      </c>
      <c r="K75" s="65">
        <f t="shared" si="3"/>
        <v>180386.53745502234</v>
      </c>
      <c r="L75" s="65">
        <f t="shared" si="3"/>
        <v>173039.95687514544</v>
      </c>
      <c r="M75" s="65">
        <f t="shared" si="3"/>
        <v>173198.02662730217</v>
      </c>
      <c r="N75" s="65">
        <f t="shared" si="3"/>
        <v>171819.08994913101</v>
      </c>
      <c r="O75" s="65">
        <f t="shared" si="3"/>
        <v>548570.99287956953</v>
      </c>
      <c r="P75" s="65">
        <f t="shared" si="3"/>
        <v>536952.01807096601</v>
      </c>
      <c r="Q75" s="65">
        <f t="shared" si="3"/>
        <v>542323.86837154627</v>
      </c>
      <c r="R75" s="65">
        <f t="shared" si="3"/>
        <v>521988.21809887886</v>
      </c>
      <c r="S75" s="65">
        <f t="shared" si="3"/>
        <v>464954.50613647699</v>
      </c>
      <c r="T75" s="65">
        <f t="shared" si="3"/>
        <v>475091.11034870148</v>
      </c>
      <c r="U75" s="65">
        <f t="shared" si="3"/>
        <v>469419.75355148315</v>
      </c>
      <c r="V75" s="65">
        <f t="shared" si="3"/>
        <v>472650.68343281746</v>
      </c>
      <c r="W75" s="65">
        <f t="shared" si="3"/>
        <v>466386.01684570313</v>
      </c>
      <c r="X75" s="65">
        <f t="shared" si="3"/>
        <v>467433.64483118057</v>
      </c>
      <c r="Y75" s="65">
        <f t="shared" si="3"/>
        <v>496556.12105131149</v>
      </c>
      <c r="Z75" s="65">
        <f t="shared" si="3"/>
        <v>495711.87418699265</v>
      </c>
      <c r="AA75" s="65">
        <f t="shared" si="3"/>
        <v>495792.78737306595</v>
      </c>
      <c r="AB75" s="65">
        <f t="shared" si="3"/>
        <v>497026.62932872772</v>
      </c>
      <c r="AC75" s="65">
        <f t="shared" si="3"/>
        <v>495937.95168399811</v>
      </c>
      <c r="AD75" s="65">
        <f t="shared" si="3"/>
        <v>110739.47429656982</v>
      </c>
      <c r="AE75" s="65">
        <f t="shared" si="3"/>
        <v>111517.76218414307</v>
      </c>
      <c r="AF75" s="65">
        <f t="shared" si="3"/>
        <v>110864.5339012146</v>
      </c>
      <c r="AG75" s="65">
        <f t="shared" si="3"/>
        <v>110705.14297485352</v>
      </c>
      <c r="AH75" s="65">
        <f t="shared" si="3"/>
        <v>110880.23471832275</v>
      </c>
      <c r="AI75" s="65">
        <f t="shared" si="3"/>
        <v>0</v>
      </c>
      <c r="AJ75" s="65">
        <f t="shared" si="3"/>
        <v>0</v>
      </c>
      <c r="AK75" s="65">
        <f t="shared" si="3"/>
        <v>0</v>
      </c>
      <c r="AL75" s="65">
        <f t="shared" si="3"/>
        <v>0</v>
      </c>
    </row>
    <row r="76" spans="1:38" ht="16" thickBot="1" x14ac:dyDescent="0.4">
      <c r="A76" s="83"/>
      <c r="B76" s="236"/>
      <c r="C76" s="78"/>
      <c r="D76" s="36"/>
      <c r="E76" s="79"/>
      <c r="F76" s="79"/>
      <c r="G76" s="79"/>
      <c r="H76" s="79"/>
      <c r="I76" s="79"/>
      <c r="J76" s="79"/>
      <c r="K76" s="188"/>
      <c r="L76" s="188"/>
      <c r="M76" s="188"/>
      <c r="N76" s="188"/>
      <c r="O76" s="188"/>
      <c r="P76" s="188"/>
      <c r="Q76" s="188"/>
      <c r="R76" s="188"/>
      <c r="S76" s="237"/>
      <c r="T76" s="237"/>
      <c r="U76" s="237"/>
      <c r="V76" s="237"/>
      <c r="W76" s="237"/>
      <c r="X76" s="237"/>
      <c r="Y76" s="237"/>
      <c r="Z76" s="237"/>
      <c r="AA76" s="237"/>
      <c r="AB76" s="237"/>
      <c r="AC76" s="237"/>
      <c r="AD76" s="237"/>
      <c r="AE76" s="237"/>
      <c r="AF76" s="237"/>
      <c r="AG76" s="237"/>
      <c r="AH76" s="237"/>
      <c r="AI76" s="237"/>
      <c r="AJ76" s="237"/>
      <c r="AK76" s="237"/>
      <c r="AL76" s="237"/>
    </row>
    <row r="77" spans="1:38" ht="16" thickBot="1" x14ac:dyDescent="0.4">
      <c r="A77" s="83" t="s">
        <v>273</v>
      </c>
      <c r="B77" s="232" t="s">
        <v>276</v>
      </c>
      <c r="C77" s="238"/>
      <c r="D77" s="239"/>
      <c r="E77" s="154">
        <v>0</v>
      </c>
      <c r="F77" s="154">
        <v>0</v>
      </c>
      <c r="G77" s="154">
        <v>0</v>
      </c>
      <c r="H77" s="154">
        <v>0</v>
      </c>
      <c r="I77" s="154">
        <v>0</v>
      </c>
      <c r="J77" s="154">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row>
    <row r="78" spans="1:38" x14ac:dyDescent="0.35">
      <c r="A78" s="83"/>
      <c r="B78" s="236"/>
      <c r="C78" s="78"/>
      <c r="D78" s="36"/>
      <c r="E78" s="79"/>
      <c r="F78" s="79"/>
      <c r="G78" s="79"/>
      <c r="H78" s="79"/>
      <c r="I78" s="79"/>
      <c r="J78" s="79"/>
      <c r="K78" s="188"/>
      <c r="L78" s="188"/>
      <c r="M78" s="188"/>
      <c r="N78" s="188"/>
      <c r="O78" s="188"/>
      <c r="P78" s="188"/>
      <c r="Q78" s="188"/>
      <c r="R78" s="188"/>
      <c r="S78" s="237"/>
      <c r="T78" s="237"/>
      <c r="U78" s="237"/>
      <c r="V78" s="237"/>
      <c r="W78" s="237"/>
      <c r="X78" s="237"/>
      <c r="Y78" s="237"/>
      <c r="Z78" s="237"/>
      <c r="AA78" s="237"/>
      <c r="AB78" s="237"/>
      <c r="AC78" s="237"/>
      <c r="AD78" s="237"/>
      <c r="AE78" s="237"/>
      <c r="AF78" s="237"/>
      <c r="AG78" s="237"/>
      <c r="AH78" s="237"/>
      <c r="AI78" s="237"/>
      <c r="AJ78" s="237"/>
      <c r="AK78" s="237"/>
      <c r="AL78" s="237"/>
    </row>
    <row r="79" spans="1:38" x14ac:dyDescent="0.35">
      <c r="A79" s="83"/>
      <c r="B79" s="241"/>
      <c r="C79" s="242"/>
      <c r="D79" s="243"/>
      <c r="E79" s="244"/>
      <c r="F79" s="244"/>
      <c r="G79" s="244"/>
      <c r="H79" s="244"/>
      <c r="I79" s="244"/>
      <c r="J79" s="244"/>
      <c r="K79" s="245"/>
      <c r="L79" s="245"/>
      <c r="M79" s="245"/>
      <c r="N79" s="245"/>
      <c r="O79" s="245"/>
      <c r="P79" s="245"/>
      <c r="Q79" s="245"/>
      <c r="R79" s="245"/>
      <c r="S79" s="246"/>
      <c r="T79" s="246"/>
      <c r="U79" s="246"/>
      <c r="V79" s="246"/>
      <c r="W79" s="246"/>
      <c r="X79" s="246"/>
      <c r="Y79" s="246"/>
      <c r="Z79" s="246"/>
      <c r="AA79" s="246"/>
      <c r="AB79" s="246"/>
      <c r="AC79" s="246"/>
      <c r="AD79" s="246"/>
      <c r="AE79" s="246"/>
      <c r="AF79" s="246"/>
      <c r="AG79" s="246"/>
      <c r="AH79" s="246"/>
      <c r="AI79" s="246"/>
      <c r="AJ79" s="246"/>
      <c r="AK79" s="246"/>
      <c r="AL79" s="246"/>
    </row>
    <row r="80" spans="1:38" ht="15" customHeight="1" x14ac:dyDescent="0.35">
      <c r="A80" s="83">
        <v>14</v>
      </c>
      <c r="B80" s="247" t="s">
        <v>277</v>
      </c>
      <c r="C80" s="248"/>
      <c r="D80" s="249"/>
      <c r="E80" s="154">
        <f t="shared" ref="E80:AL80" si="4">E75+E53</f>
        <v>0</v>
      </c>
      <c r="F80" s="154">
        <f t="shared" si="4"/>
        <v>0</v>
      </c>
      <c r="G80" s="154">
        <f t="shared" si="4"/>
        <v>0</v>
      </c>
      <c r="H80" s="154">
        <f t="shared" si="4"/>
        <v>0</v>
      </c>
      <c r="I80" s="154">
        <f t="shared" si="4"/>
        <v>0</v>
      </c>
      <c r="J80" s="154">
        <f t="shared" ref="J80" si="5">SUM(J66:J70,J74:J79)</f>
        <v>0</v>
      </c>
      <c r="K80" s="251">
        <f t="shared" si="4"/>
        <v>796486.48580163717</v>
      </c>
      <c r="L80" s="251">
        <f t="shared" si="4"/>
        <v>831798.44389110804</v>
      </c>
      <c r="M80" s="251">
        <f t="shared" si="4"/>
        <v>749687.36955523491</v>
      </c>
      <c r="N80" s="251">
        <f t="shared" si="4"/>
        <v>820640.81670343876</v>
      </c>
      <c r="O80" s="251">
        <f t="shared" si="4"/>
        <v>1017556.6297695041</v>
      </c>
      <c r="P80" s="251">
        <f t="shared" si="4"/>
        <v>879308.09693410993</v>
      </c>
      <c r="Q80" s="251">
        <f t="shared" si="4"/>
        <v>872263.46126943827</v>
      </c>
      <c r="R80" s="251">
        <f t="shared" si="4"/>
        <v>650298.43905568123</v>
      </c>
      <c r="S80" s="252">
        <f t="shared" si="4"/>
        <v>593358.07023197412</v>
      </c>
      <c r="T80" s="251">
        <f t="shared" si="4"/>
        <v>602101.59111022949</v>
      </c>
      <c r="U80" s="251">
        <f t="shared" si="4"/>
        <v>594217.53937005997</v>
      </c>
      <c r="V80" s="251">
        <f t="shared" si="4"/>
        <v>596307.98473954201</v>
      </c>
      <c r="W80" s="251">
        <f t="shared" si="4"/>
        <v>588701.41661167145</v>
      </c>
      <c r="X80" s="251">
        <f t="shared" si="4"/>
        <v>584718.68228912354</v>
      </c>
      <c r="Y80" s="251">
        <f t="shared" si="4"/>
        <v>611583.78916978836</v>
      </c>
      <c r="Z80" s="251">
        <f t="shared" si="4"/>
        <v>610903.3999145031</v>
      </c>
      <c r="AA80" s="251">
        <f t="shared" si="4"/>
        <v>611543.47229003906</v>
      </c>
      <c r="AB80" s="251">
        <f t="shared" si="4"/>
        <v>612500.89833140373</v>
      </c>
      <c r="AC80" s="251">
        <f t="shared" si="4"/>
        <v>611019.42104101181</v>
      </c>
      <c r="AD80" s="251">
        <f t="shared" si="4"/>
        <v>225568.12185049057</v>
      </c>
      <c r="AE80" s="251">
        <f t="shared" si="4"/>
        <v>226155.74190020561</v>
      </c>
      <c r="AF80" s="251">
        <f t="shared" si="4"/>
        <v>225974.93720054626</v>
      </c>
      <c r="AG80" s="251">
        <f t="shared" si="4"/>
        <v>209759.33825969696</v>
      </c>
      <c r="AH80" s="251">
        <f t="shared" si="4"/>
        <v>187023.98101985455</v>
      </c>
      <c r="AI80" s="251">
        <f t="shared" si="4"/>
        <v>59978.017091751099</v>
      </c>
      <c r="AJ80" s="251">
        <f t="shared" si="4"/>
        <v>43282.622814178467</v>
      </c>
      <c r="AK80" s="251">
        <f t="shared" si="4"/>
        <v>43178.862810134888</v>
      </c>
      <c r="AL80" s="251">
        <f t="shared" si="4"/>
        <v>43158.142328262329</v>
      </c>
    </row>
    <row r="81" spans="1:38" ht="15" customHeight="1" x14ac:dyDescent="0.35">
      <c r="A81" s="83"/>
      <c r="B81" s="12"/>
      <c r="C81" s="141"/>
      <c r="D81" s="8"/>
      <c r="E81" s="79"/>
      <c r="F81" s="79"/>
      <c r="G81" s="79"/>
      <c r="H81" s="79"/>
      <c r="I81" s="79"/>
      <c r="J81" s="79"/>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row>
    <row r="82" spans="1:38" x14ac:dyDescent="0.35">
      <c r="A82" s="83"/>
      <c r="B82" s="8"/>
      <c r="D82" s="8"/>
      <c r="E82" s="79"/>
      <c r="F82" s="79"/>
      <c r="G82" s="79"/>
      <c r="H82" s="79"/>
      <c r="I82" s="79"/>
      <c r="J82" s="79"/>
      <c r="K82" s="188"/>
      <c r="L82" s="188"/>
      <c r="M82" s="188"/>
      <c r="N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row>
    <row r="83" spans="1:38" ht="15" customHeight="1" x14ac:dyDescent="0.35">
      <c r="A83" s="83"/>
      <c r="B83" s="12"/>
      <c r="C83" s="141"/>
      <c r="D83" s="8"/>
      <c r="E83" s="79"/>
      <c r="F83" s="79"/>
      <c r="G83" s="79"/>
      <c r="H83" s="79"/>
      <c r="I83" s="79"/>
      <c r="J83" s="79"/>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row>
    <row r="84" spans="1:38" ht="15" customHeight="1" x14ac:dyDescent="0.35">
      <c r="A84" s="83"/>
      <c r="B84" s="12"/>
      <c r="C84" s="141"/>
      <c r="D84" s="8"/>
      <c r="E84" s="79"/>
      <c r="F84" s="79"/>
      <c r="G84" s="79"/>
      <c r="H84" s="79"/>
      <c r="I84" s="79"/>
      <c r="J84" s="79"/>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row>
    <row r="85" spans="1:38" ht="15" customHeight="1" x14ac:dyDescent="0.35">
      <c r="A85" s="83"/>
      <c r="B85" s="12"/>
      <c r="C85" s="141"/>
      <c r="D85" s="8"/>
      <c r="E85" s="79"/>
      <c r="F85" s="79"/>
      <c r="G85" s="79"/>
      <c r="H85" s="79"/>
      <c r="I85" s="79"/>
      <c r="J85" s="79"/>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1:38" ht="15" customHeight="1" x14ac:dyDescent="0.35">
      <c r="A86" s="83"/>
      <c r="B86" s="12"/>
      <c r="C86" s="141"/>
      <c r="D86" s="8"/>
      <c r="E86" s="79"/>
      <c r="F86" s="79"/>
      <c r="G86" s="79"/>
      <c r="H86" s="79"/>
      <c r="I86" s="79"/>
      <c r="J86" s="79"/>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row r="87" spans="1:38" ht="15" customHeight="1" x14ac:dyDescent="0.45">
      <c r="A87" s="83"/>
      <c r="B87" s="51" t="s">
        <v>145</v>
      </c>
      <c r="D87" s="8"/>
      <c r="E87" s="142"/>
      <c r="F87" s="142"/>
      <c r="G87" s="142"/>
      <c r="H87" s="142"/>
      <c r="I87" s="142"/>
      <c r="J87" s="142"/>
      <c r="K87" s="253"/>
      <c r="L87" s="253"/>
      <c r="M87" s="253"/>
      <c r="N87" s="253"/>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row>
    <row r="88" spans="1:38" ht="15" customHeight="1" x14ac:dyDescent="0.35">
      <c r="A88" s="83"/>
      <c r="B88" s="36" t="s">
        <v>146</v>
      </c>
      <c r="C88" s="78"/>
      <c r="D88" s="8"/>
      <c r="E88" s="142"/>
      <c r="F88" s="142"/>
      <c r="G88" s="142"/>
      <c r="H88" s="142"/>
      <c r="I88" s="142"/>
      <c r="J88" s="142"/>
      <c r="K88" s="253"/>
      <c r="L88" s="253"/>
      <c r="M88" s="253"/>
      <c r="N88" s="253"/>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row>
    <row r="89" spans="1:38" x14ac:dyDescent="0.35">
      <c r="A89" s="83"/>
      <c r="B89" s="8" t="s">
        <v>147</v>
      </c>
      <c r="C89" s="78"/>
      <c r="D89" s="81" t="s">
        <v>88</v>
      </c>
      <c r="E89" s="53" t="s">
        <v>200</v>
      </c>
      <c r="F89" s="53" t="s">
        <v>201</v>
      </c>
      <c r="G89" s="53" t="s">
        <v>148</v>
      </c>
      <c r="H89" s="53" t="s">
        <v>41</v>
      </c>
      <c r="I89" s="53" t="s">
        <v>42</v>
      </c>
      <c r="J89" s="53" t="s">
        <v>43</v>
      </c>
      <c r="K89" s="190" t="s">
        <v>44</v>
      </c>
      <c r="L89" s="190" t="s">
        <v>45</v>
      </c>
      <c r="M89" s="190" t="s">
        <v>46</v>
      </c>
      <c r="N89" s="190" t="s">
        <v>47</v>
      </c>
      <c r="O89" s="190" t="s">
        <v>48</v>
      </c>
      <c r="P89" s="190" t="s">
        <v>49</v>
      </c>
      <c r="Q89" s="190" t="s">
        <v>50</v>
      </c>
      <c r="R89" s="190" t="s">
        <v>51</v>
      </c>
      <c r="S89" s="191" t="s">
        <v>52</v>
      </c>
      <c r="T89" s="190" t="s">
        <v>53</v>
      </c>
      <c r="U89" s="190" t="s">
        <v>54</v>
      </c>
      <c r="V89" s="190" t="s">
        <v>55</v>
      </c>
      <c r="W89" s="190" t="s">
        <v>56</v>
      </c>
      <c r="X89" s="190" t="s">
        <v>57</v>
      </c>
      <c r="Y89" s="190" t="s">
        <v>58</v>
      </c>
      <c r="Z89" s="190" t="s">
        <v>59</v>
      </c>
      <c r="AA89" s="190" t="s">
        <v>60</v>
      </c>
      <c r="AB89" s="190" t="s">
        <v>61</v>
      </c>
      <c r="AC89" s="190" t="s">
        <v>62</v>
      </c>
      <c r="AD89" s="190" t="s">
        <v>63</v>
      </c>
      <c r="AE89" s="190" t="s">
        <v>64</v>
      </c>
      <c r="AF89" s="190" t="s">
        <v>65</v>
      </c>
      <c r="AG89" s="190" t="s">
        <v>66</v>
      </c>
      <c r="AH89" s="190" t="s">
        <v>67</v>
      </c>
      <c r="AI89" s="190" t="s">
        <v>68</v>
      </c>
      <c r="AJ89" s="190" t="s">
        <v>69</v>
      </c>
      <c r="AK89" s="190" t="s">
        <v>70</v>
      </c>
      <c r="AL89" s="190" t="s">
        <v>71</v>
      </c>
    </row>
    <row r="90" spans="1:38" x14ac:dyDescent="0.35">
      <c r="A90" s="83" t="s">
        <v>171</v>
      </c>
      <c r="B90" s="84" t="s">
        <v>150</v>
      </c>
      <c r="C90" s="143"/>
      <c r="D90" s="102" t="s">
        <v>116</v>
      </c>
      <c r="E90" s="103"/>
      <c r="F90" s="103"/>
      <c r="G90" s="103"/>
      <c r="H90" s="103"/>
      <c r="I90" s="103"/>
      <c r="J90" s="103"/>
      <c r="K90" s="164">
        <v>0</v>
      </c>
      <c r="L90" s="216">
        <v>0</v>
      </c>
      <c r="M90" s="216">
        <v>0</v>
      </c>
      <c r="N90" s="254">
        <v>0</v>
      </c>
      <c r="O90" s="218">
        <v>0</v>
      </c>
      <c r="P90" s="218">
        <v>0</v>
      </c>
      <c r="Q90" s="218">
        <v>0</v>
      </c>
      <c r="R90" s="218">
        <v>0</v>
      </c>
      <c r="S90" s="217">
        <v>0</v>
      </c>
      <c r="T90" s="218">
        <v>0</v>
      </c>
      <c r="U90" s="218">
        <v>0</v>
      </c>
      <c r="V90" s="218">
        <v>0</v>
      </c>
      <c r="W90" s="218">
        <v>0</v>
      </c>
      <c r="X90" s="218">
        <v>0</v>
      </c>
      <c r="Y90" s="218">
        <v>0</v>
      </c>
      <c r="Z90" s="218">
        <v>0</v>
      </c>
      <c r="AA90" s="218">
        <v>0</v>
      </c>
      <c r="AB90" s="218">
        <v>0</v>
      </c>
      <c r="AC90" s="218">
        <v>0</v>
      </c>
      <c r="AD90" s="218">
        <v>0</v>
      </c>
      <c r="AE90" s="218">
        <v>0</v>
      </c>
      <c r="AF90" s="218">
        <v>0</v>
      </c>
      <c r="AG90" s="218">
        <v>0</v>
      </c>
      <c r="AH90" s="218">
        <v>0</v>
      </c>
      <c r="AI90" s="218">
        <v>0</v>
      </c>
      <c r="AJ90" s="218">
        <v>0</v>
      </c>
      <c r="AK90" s="218">
        <v>0</v>
      </c>
      <c r="AL90" s="218">
        <v>0</v>
      </c>
    </row>
    <row r="91" spans="1:38" x14ac:dyDescent="0.35">
      <c r="A91" s="83" t="s">
        <v>173</v>
      </c>
      <c r="B91" s="84" t="s">
        <v>152</v>
      </c>
      <c r="C91" s="101"/>
      <c r="D91" s="102" t="s">
        <v>116</v>
      </c>
      <c r="E91" s="87"/>
      <c r="F91" s="87"/>
      <c r="G91" s="87"/>
      <c r="H91" s="87"/>
      <c r="I91" s="87"/>
      <c r="J91" s="87"/>
      <c r="K91" s="216">
        <v>0</v>
      </c>
      <c r="L91" s="216">
        <v>0</v>
      </c>
      <c r="M91" s="216">
        <v>0</v>
      </c>
      <c r="N91" s="254">
        <v>0</v>
      </c>
      <c r="O91" s="218">
        <v>0</v>
      </c>
      <c r="P91" s="218">
        <v>0</v>
      </c>
      <c r="Q91" s="218">
        <v>0</v>
      </c>
      <c r="R91" s="218">
        <v>0</v>
      </c>
      <c r="S91" s="217">
        <v>0</v>
      </c>
      <c r="T91" s="218">
        <v>0</v>
      </c>
      <c r="U91" s="218">
        <v>0</v>
      </c>
      <c r="V91" s="218">
        <v>0</v>
      </c>
      <c r="W91" s="218">
        <v>0</v>
      </c>
      <c r="X91" s="218">
        <v>0</v>
      </c>
      <c r="Y91" s="218">
        <v>0</v>
      </c>
      <c r="Z91" s="218">
        <v>0</v>
      </c>
      <c r="AA91" s="218">
        <v>0</v>
      </c>
      <c r="AB91" s="218">
        <v>0</v>
      </c>
      <c r="AC91" s="218">
        <v>0</v>
      </c>
      <c r="AD91" s="218">
        <v>0</v>
      </c>
      <c r="AE91" s="218">
        <v>0</v>
      </c>
      <c r="AF91" s="218">
        <v>0</v>
      </c>
      <c r="AG91" s="218">
        <v>0</v>
      </c>
      <c r="AH91" s="218">
        <v>0</v>
      </c>
      <c r="AI91" s="218">
        <v>0</v>
      </c>
      <c r="AJ91" s="218">
        <v>0</v>
      </c>
      <c r="AK91" s="218">
        <v>0</v>
      </c>
      <c r="AL91" s="218">
        <v>0</v>
      </c>
    </row>
    <row r="92" spans="1:38" x14ac:dyDescent="0.35">
      <c r="A92" s="83" t="s">
        <v>175</v>
      </c>
      <c r="B92" s="84" t="s">
        <v>154</v>
      </c>
      <c r="C92" s="101"/>
      <c r="D92" s="102" t="s">
        <v>116</v>
      </c>
      <c r="E92" s="87"/>
      <c r="F92" s="87"/>
      <c r="G92" s="87"/>
      <c r="H92" s="87"/>
      <c r="I92" s="87"/>
      <c r="J92" s="87"/>
      <c r="K92" s="216">
        <v>0</v>
      </c>
      <c r="L92" s="216">
        <v>0</v>
      </c>
      <c r="M92" s="216">
        <v>0</v>
      </c>
      <c r="N92" s="216">
        <v>0</v>
      </c>
      <c r="O92" s="218">
        <v>0</v>
      </c>
      <c r="P92" s="218">
        <v>0</v>
      </c>
      <c r="Q92" s="218">
        <v>0</v>
      </c>
      <c r="R92" s="218">
        <v>0</v>
      </c>
      <c r="S92" s="217">
        <v>0</v>
      </c>
      <c r="T92" s="218">
        <v>0</v>
      </c>
      <c r="U92" s="218">
        <v>0</v>
      </c>
      <c r="V92" s="218">
        <v>0</v>
      </c>
      <c r="W92" s="218">
        <v>0</v>
      </c>
      <c r="X92" s="218">
        <v>0</v>
      </c>
      <c r="Y92" s="218">
        <v>0</v>
      </c>
      <c r="Z92" s="218">
        <v>0</v>
      </c>
      <c r="AA92" s="218">
        <v>0</v>
      </c>
      <c r="AB92" s="218">
        <v>0</v>
      </c>
      <c r="AC92" s="218">
        <v>0</v>
      </c>
      <c r="AD92" s="218">
        <v>0</v>
      </c>
      <c r="AE92" s="218">
        <v>0</v>
      </c>
      <c r="AF92" s="218">
        <v>0</v>
      </c>
      <c r="AG92" s="218">
        <v>0</v>
      </c>
      <c r="AH92" s="218">
        <v>0</v>
      </c>
      <c r="AI92" s="218">
        <v>0</v>
      </c>
      <c r="AJ92" s="218">
        <v>0</v>
      </c>
      <c r="AK92" s="218">
        <v>0</v>
      </c>
      <c r="AL92" s="218">
        <v>0</v>
      </c>
    </row>
    <row r="93" spans="1:38" x14ac:dyDescent="0.35">
      <c r="A93" s="83" t="s">
        <v>177</v>
      </c>
      <c r="B93" s="84" t="s">
        <v>156</v>
      </c>
      <c r="C93" s="101"/>
      <c r="D93" s="102" t="s">
        <v>116</v>
      </c>
      <c r="E93" s="356"/>
      <c r="F93" s="356"/>
      <c r="G93" s="356"/>
      <c r="H93" s="356"/>
      <c r="I93" s="356"/>
      <c r="J93" s="356"/>
      <c r="K93" s="216">
        <v>0</v>
      </c>
      <c r="L93" s="216">
        <v>0</v>
      </c>
      <c r="M93" s="216">
        <v>77988.797664642334</v>
      </c>
      <c r="N93" s="216">
        <v>87800.087451934814</v>
      </c>
      <c r="O93" s="218">
        <v>96827.14319229126</v>
      </c>
      <c r="P93" s="218">
        <v>98234.216690063477</v>
      </c>
      <c r="Q93" s="218">
        <v>99773.224353790283</v>
      </c>
      <c r="R93" s="218">
        <v>269405.92002868652</v>
      </c>
      <c r="S93" s="217">
        <v>270090.08026123047</v>
      </c>
      <c r="T93" s="218">
        <v>272416.31698608398</v>
      </c>
      <c r="U93" s="218">
        <v>269444.26536560059</v>
      </c>
      <c r="V93" s="218">
        <v>264055.45043945313</v>
      </c>
      <c r="W93" s="218">
        <v>259524.62577819824</v>
      </c>
      <c r="X93" s="218">
        <v>235723.38199615479</v>
      </c>
      <c r="Y93" s="218">
        <v>230651.95083618164</v>
      </c>
      <c r="Z93" s="218">
        <v>225984.39788818359</v>
      </c>
      <c r="AA93" s="218">
        <v>231617.36106872559</v>
      </c>
      <c r="AB93" s="218">
        <v>225865.78178405762</v>
      </c>
      <c r="AC93" s="218">
        <v>219885.71643829346</v>
      </c>
      <c r="AD93" s="218">
        <v>215670.14026641846</v>
      </c>
      <c r="AE93" s="218">
        <v>221168.69354248047</v>
      </c>
      <c r="AF93" s="218">
        <v>229427.91080474854</v>
      </c>
      <c r="AG93" s="218">
        <v>213777.08721160889</v>
      </c>
      <c r="AH93" s="218">
        <v>203112.34569549561</v>
      </c>
      <c r="AI93" s="218">
        <v>209995.05615234375</v>
      </c>
      <c r="AJ93" s="218">
        <v>230665.68946838379</v>
      </c>
      <c r="AK93" s="218">
        <v>232408.51783752441</v>
      </c>
      <c r="AL93" s="218">
        <v>212117.24948883057</v>
      </c>
    </row>
    <row r="94" spans="1:38" x14ac:dyDescent="0.35">
      <c r="A94" s="83" t="s">
        <v>179</v>
      </c>
      <c r="B94" s="84" t="s">
        <v>158</v>
      </c>
      <c r="C94" s="101"/>
      <c r="D94" s="145" t="s">
        <v>116</v>
      </c>
      <c r="E94" s="87"/>
      <c r="F94" s="87"/>
      <c r="G94" s="87"/>
      <c r="H94" s="87"/>
      <c r="I94" s="87"/>
      <c r="J94" s="87"/>
      <c r="K94" s="255">
        <v>0</v>
      </c>
      <c r="L94" s="255">
        <v>0</v>
      </c>
      <c r="M94" s="255">
        <v>0</v>
      </c>
      <c r="N94" s="255">
        <v>0</v>
      </c>
      <c r="O94" s="256">
        <v>0</v>
      </c>
      <c r="P94" s="256">
        <v>0</v>
      </c>
      <c r="Q94" s="256">
        <v>0</v>
      </c>
      <c r="R94" s="256">
        <v>0</v>
      </c>
      <c r="S94" s="257">
        <v>0</v>
      </c>
      <c r="T94" s="256">
        <v>0</v>
      </c>
      <c r="U94" s="256">
        <v>0</v>
      </c>
      <c r="V94" s="256">
        <v>0</v>
      </c>
      <c r="W94" s="256">
        <v>0</v>
      </c>
      <c r="X94" s="256">
        <v>0</v>
      </c>
      <c r="Y94" s="256">
        <v>0</v>
      </c>
      <c r="Z94" s="256">
        <v>0</v>
      </c>
      <c r="AA94" s="256">
        <v>0</v>
      </c>
      <c r="AB94" s="256">
        <v>0</v>
      </c>
      <c r="AC94" s="256">
        <v>0</v>
      </c>
      <c r="AD94" s="256">
        <v>0</v>
      </c>
      <c r="AE94" s="256">
        <v>0</v>
      </c>
      <c r="AF94" s="256">
        <v>0</v>
      </c>
      <c r="AG94" s="256">
        <v>0</v>
      </c>
      <c r="AH94" s="256">
        <v>0</v>
      </c>
      <c r="AI94" s="256">
        <v>0</v>
      </c>
      <c r="AJ94" s="256">
        <v>0</v>
      </c>
      <c r="AK94" s="256">
        <v>0</v>
      </c>
      <c r="AL94" s="256">
        <v>0</v>
      </c>
    </row>
    <row r="95" spans="1:38" x14ac:dyDescent="0.35">
      <c r="A95" s="83" t="s">
        <v>181</v>
      </c>
      <c r="B95" s="84" t="s">
        <v>160</v>
      </c>
      <c r="C95" s="101"/>
      <c r="D95" s="145" t="s">
        <v>116</v>
      </c>
      <c r="E95" s="87"/>
      <c r="F95" s="87"/>
      <c r="G95" s="87"/>
      <c r="H95" s="87"/>
      <c r="I95" s="87"/>
      <c r="J95" s="87"/>
      <c r="K95" s="255">
        <v>0</v>
      </c>
      <c r="L95" s="255">
        <v>0</v>
      </c>
      <c r="M95" s="255">
        <v>5567.7860081195831</v>
      </c>
      <c r="N95" s="255">
        <v>6254.0580928325653</v>
      </c>
      <c r="O95" s="256">
        <v>6895.0861096382141</v>
      </c>
      <c r="P95" s="256">
        <v>7003.6691427230835</v>
      </c>
      <c r="Q95" s="256">
        <v>7118.4549927711487</v>
      </c>
      <c r="R95" s="256">
        <v>7023.6432552337646</v>
      </c>
      <c r="S95" s="257">
        <v>7048.1680631637573</v>
      </c>
      <c r="T95" s="256">
        <v>7111.8302345275879</v>
      </c>
      <c r="U95" s="256">
        <v>7004.8620700836182</v>
      </c>
      <c r="V95" s="256">
        <v>6840.2771353721619</v>
      </c>
      <c r="W95" s="256">
        <v>6691.0161077976227</v>
      </c>
      <c r="X95" s="256">
        <v>6016.77405834198</v>
      </c>
      <c r="Y95" s="256">
        <v>5790.7421290874481</v>
      </c>
      <c r="Z95" s="256">
        <v>5649.2050588130951</v>
      </c>
      <c r="AA95" s="256">
        <v>5856.2261164188385</v>
      </c>
      <c r="AB95" s="256">
        <v>5631.5580904483795</v>
      </c>
      <c r="AC95" s="256">
        <v>5405.1830470561981</v>
      </c>
      <c r="AD95" s="256">
        <v>5397.0271646976471</v>
      </c>
      <c r="AE95" s="256">
        <v>5541.5180623531342</v>
      </c>
      <c r="AF95" s="256">
        <v>5474.8751223087311</v>
      </c>
      <c r="AG95" s="256">
        <v>5289.5670831203461</v>
      </c>
      <c r="AH95" s="256">
        <v>4981.7730486392975</v>
      </c>
      <c r="AI95" s="256">
        <v>4912.8730744123459</v>
      </c>
      <c r="AJ95" s="256">
        <v>5474.6589362621307</v>
      </c>
      <c r="AK95" s="256">
        <v>5473.886102437973</v>
      </c>
      <c r="AL95" s="256">
        <v>5598.3580946922302</v>
      </c>
    </row>
    <row r="96" spans="1:38" x14ac:dyDescent="0.35">
      <c r="A96" s="83" t="s">
        <v>183</v>
      </c>
      <c r="B96" s="84" t="s">
        <v>162</v>
      </c>
      <c r="C96" s="101"/>
      <c r="D96" s="145" t="s">
        <v>116</v>
      </c>
      <c r="E96" s="87"/>
      <c r="F96" s="87"/>
      <c r="G96" s="87"/>
      <c r="H96" s="87"/>
      <c r="I96" s="87"/>
      <c r="J96" s="87"/>
      <c r="K96" s="255">
        <v>0</v>
      </c>
      <c r="L96" s="255">
        <v>0</v>
      </c>
      <c r="M96" s="255">
        <v>0</v>
      </c>
      <c r="N96" s="255">
        <v>0</v>
      </c>
      <c r="O96" s="256">
        <v>0</v>
      </c>
      <c r="P96" s="256">
        <v>0</v>
      </c>
      <c r="Q96" s="256">
        <v>0</v>
      </c>
      <c r="R96" s="256">
        <v>0</v>
      </c>
      <c r="S96" s="257">
        <v>0</v>
      </c>
      <c r="T96" s="256">
        <v>0</v>
      </c>
      <c r="U96" s="256">
        <v>0</v>
      </c>
      <c r="V96" s="256">
        <v>0</v>
      </c>
      <c r="W96" s="256">
        <v>0</v>
      </c>
      <c r="X96" s="256">
        <v>0</v>
      </c>
      <c r="Y96" s="256">
        <v>0</v>
      </c>
      <c r="Z96" s="256">
        <v>0</v>
      </c>
      <c r="AA96" s="256">
        <v>0</v>
      </c>
      <c r="AB96" s="256">
        <v>0</v>
      </c>
      <c r="AC96" s="256">
        <v>0</v>
      </c>
      <c r="AD96" s="256">
        <v>0</v>
      </c>
      <c r="AE96" s="256">
        <v>0</v>
      </c>
      <c r="AF96" s="256">
        <v>0</v>
      </c>
      <c r="AG96" s="256">
        <v>0</v>
      </c>
      <c r="AH96" s="256">
        <v>0</v>
      </c>
      <c r="AI96" s="256">
        <v>0</v>
      </c>
      <c r="AJ96" s="256">
        <v>0</v>
      </c>
      <c r="AK96" s="256">
        <v>0</v>
      </c>
      <c r="AL96" s="256">
        <v>0</v>
      </c>
    </row>
    <row r="97" spans="1:38" x14ac:dyDescent="0.35">
      <c r="A97" s="83" t="s">
        <v>185</v>
      </c>
      <c r="B97" s="84" t="s">
        <v>164</v>
      </c>
      <c r="C97" s="101"/>
      <c r="D97" s="145" t="s">
        <v>116</v>
      </c>
      <c r="E97" s="87"/>
      <c r="F97" s="87"/>
      <c r="G97" s="87"/>
      <c r="H97" s="87"/>
      <c r="I97" s="87"/>
      <c r="J97" s="87"/>
      <c r="K97" s="255">
        <v>0</v>
      </c>
      <c r="L97" s="255">
        <v>0</v>
      </c>
      <c r="M97" s="255">
        <v>0</v>
      </c>
      <c r="N97" s="255">
        <v>0</v>
      </c>
      <c r="O97" s="256">
        <v>0</v>
      </c>
      <c r="P97" s="256">
        <v>0</v>
      </c>
      <c r="Q97" s="256">
        <v>0</v>
      </c>
      <c r="R97" s="256">
        <v>0</v>
      </c>
      <c r="S97" s="257">
        <v>0</v>
      </c>
      <c r="T97" s="256">
        <v>0</v>
      </c>
      <c r="U97" s="256">
        <v>0</v>
      </c>
      <c r="V97" s="256">
        <v>0</v>
      </c>
      <c r="W97" s="256">
        <v>0</v>
      </c>
      <c r="X97" s="256">
        <v>0</v>
      </c>
      <c r="Y97" s="256">
        <v>0</v>
      </c>
      <c r="Z97" s="256">
        <v>0</v>
      </c>
      <c r="AA97" s="256">
        <v>0</v>
      </c>
      <c r="AB97" s="256">
        <v>0</v>
      </c>
      <c r="AC97" s="256">
        <v>0</v>
      </c>
      <c r="AD97" s="256">
        <v>0</v>
      </c>
      <c r="AE97" s="256">
        <v>0</v>
      </c>
      <c r="AF97" s="256">
        <v>0</v>
      </c>
      <c r="AG97" s="256">
        <v>0</v>
      </c>
      <c r="AH97" s="256">
        <v>0</v>
      </c>
      <c r="AI97" s="256">
        <v>0</v>
      </c>
      <c r="AJ97" s="256">
        <v>0</v>
      </c>
      <c r="AK97" s="256">
        <v>0</v>
      </c>
      <c r="AL97" s="256">
        <v>0</v>
      </c>
    </row>
    <row r="98" spans="1:38" x14ac:dyDescent="0.35">
      <c r="A98" s="83" t="s">
        <v>187</v>
      </c>
      <c r="B98" s="84" t="s">
        <v>166</v>
      </c>
      <c r="C98" s="101"/>
      <c r="D98" s="145" t="s">
        <v>116</v>
      </c>
      <c r="E98" s="87"/>
      <c r="F98" s="87"/>
      <c r="G98" s="87"/>
      <c r="H98" s="87"/>
      <c r="I98" s="87"/>
      <c r="J98" s="87"/>
      <c r="K98" s="255">
        <v>0</v>
      </c>
      <c r="L98" s="255">
        <v>0</v>
      </c>
      <c r="M98" s="255">
        <v>0</v>
      </c>
      <c r="N98" s="255">
        <v>0</v>
      </c>
      <c r="O98" s="256">
        <v>0</v>
      </c>
      <c r="P98" s="256">
        <v>0</v>
      </c>
      <c r="Q98" s="256">
        <v>0</v>
      </c>
      <c r="R98" s="256">
        <v>167159.61170196533</v>
      </c>
      <c r="S98" s="257">
        <v>168706.97212219238</v>
      </c>
      <c r="T98" s="256">
        <v>190701.09939575195</v>
      </c>
      <c r="U98" s="256">
        <v>187905.07411956787</v>
      </c>
      <c r="V98" s="256">
        <v>181741.52374267578</v>
      </c>
      <c r="W98" s="256">
        <v>178932.00778961182</v>
      </c>
      <c r="X98" s="256">
        <v>159994.18449401855</v>
      </c>
      <c r="Y98" s="256">
        <v>153786.73553466797</v>
      </c>
      <c r="Z98" s="256">
        <v>150183.04061889648</v>
      </c>
      <c r="AA98" s="256">
        <v>155174.12185668945</v>
      </c>
      <c r="AB98" s="256">
        <v>145886.05737686157</v>
      </c>
      <c r="AC98" s="256">
        <v>141570.61767578125</v>
      </c>
      <c r="AD98" s="256">
        <v>139986.56892776489</v>
      </c>
      <c r="AE98" s="256">
        <v>147434.20791625977</v>
      </c>
      <c r="AF98" s="256">
        <v>142717.83351898193</v>
      </c>
      <c r="AG98" s="256">
        <v>136206.10904693604</v>
      </c>
      <c r="AH98" s="256">
        <v>129505.53750991821</v>
      </c>
      <c r="AI98" s="256">
        <v>127472.5399017334</v>
      </c>
      <c r="AJ98" s="256">
        <v>143124.68147277832</v>
      </c>
      <c r="AK98" s="256">
        <v>144192.84152984619</v>
      </c>
      <c r="AL98" s="256">
        <v>146072.12543487549</v>
      </c>
    </row>
    <row r="99" spans="1:38" x14ac:dyDescent="0.35">
      <c r="A99" s="83" t="s">
        <v>189</v>
      </c>
      <c r="B99" s="84" t="s">
        <v>167</v>
      </c>
      <c r="C99" s="101"/>
      <c r="D99" s="102" t="s">
        <v>116</v>
      </c>
      <c r="E99" s="87"/>
      <c r="F99" s="87"/>
      <c r="G99" s="87"/>
      <c r="H99" s="87"/>
      <c r="I99" s="87"/>
      <c r="J99" s="87"/>
      <c r="K99" s="255">
        <v>0</v>
      </c>
      <c r="L99" s="255">
        <v>0</v>
      </c>
      <c r="M99" s="255">
        <v>0</v>
      </c>
      <c r="N99" s="255">
        <v>0</v>
      </c>
      <c r="O99" s="256">
        <v>0</v>
      </c>
      <c r="P99" s="256">
        <v>0</v>
      </c>
      <c r="Q99" s="256">
        <v>0</v>
      </c>
      <c r="R99" s="256">
        <v>0</v>
      </c>
      <c r="S99" s="257">
        <v>0</v>
      </c>
      <c r="T99" s="256">
        <v>0</v>
      </c>
      <c r="U99" s="256">
        <v>0</v>
      </c>
      <c r="V99" s="256">
        <v>0</v>
      </c>
      <c r="W99" s="256">
        <v>0</v>
      </c>
      <c r="X99" s="256">
        <v>0</v>
      </c>
      <c r="Y99" s="256">
        <v>0</v>
      </c>
      <c r="Z99" s="256">
        <v>0</v>
      </c>
      <c r="AA99" s="256">
        <v>0</v>
      </c>
      <c r="AB99" s="256">
        <v>0</v>
      </c>
      <c r="AC99" s="256">
        <v>0</v>
      </c>
      <c r="AD99" s="256">
        <v>0</v>
      </c>
      <c r="AE99" s="256">
        <v>0</v>
      </c>
      <c r="AF99" s="256">
        <v>0</v>
      </c>
      <c r="AG99" s="256">
        <v>0</v>
      </c>
      <c r="AH99" s="256">
        <v>0</v>
      </c>
      <c r="AI99" s="256">
        <v>0</v>
      </c>
      <c r="AJ99" s="256">
        <v>0</v>
      </c>
      <c r="AK99" s="256">
        <v>0</v>
      </c>
      <c r="AL99" s="256">
        <v>0</v>
      </c>
    </row>
    <row r="100" spans="1:38" x14ac:dyDescent="0.35">
      <c r="A100" s="83" t="s">
        <v>191</v>
      </c>
      <c r="B100" s="84" t="s">
        <v>168</v>
      </c>
      <c r="C100" s="101"/>
      <c r="D100" s="102" t="s">
        <v>116</v>
      </c>
      <c r="E100" s="87"/>
      <c r="F100" s="87"/>
      <c r="G100" s="87"/>
      <c r="H100" s="87"/>
      <c r="I100" s="87"/>
      <c r="J100" s="87"/>
      <c r="K100" s="255">
        <v>0</v>
      </c>
      <c r="L100" s="255">
        <v>0</v>
      </c>
      <c r="M100" s="255">
        <v>0</v>
      </c>
      <c r="N100" s="255">
        <v>0</v>
      </c>
      <c r="O100" s="256">
        <v>0</v>
      </c>
      <c r="P100" s="256">
        <v>0</v>
      </c>
      <c r="Q100" s="256">
        <v>0</v>
      </c>
      <c r="R100" s="256">
        <v>27193.920373916626</v>
      </c>
      <c r="S100" s="257">
        <v>27538.178443908691</v>
      </c>
      <c r="T100" s="256">
        <v>27220.188617706299</v>
      </c>
      <c r="U100" s="256">
        <v>26507.45689868927</v>
      </c>
      <c r="V100" s="256">
        <v>24986.728072166443</v>
      </c>
      <c r="W100" s="256">
        <v>24391.271591186523</v>
      </c>
      <c r="X100" s="256">
        <v>21551.650524139404</v>
      </c>
      <c r="Y100" s="256">
        <v>20234.160304069519</v>
      </c>
      <c r="Z100" s="256">
        <v>19748.530030250549</v>
      </c>
      <c r="AA100" s="256">
        <v>20800.07016658783</v>
      </c>
      <c r="AB100" s="256">
        <v>19393.787026405334</v>
      </c>
      <c r="AC100" s="256">
        <v>18774.673223495483</v>
      </c>
      <c r="AD100" s="256">
        <v>56560.701847076416</v>
      </c>
      <c r="AE100" s="256">
        <v>59398.67377281189</v>
      </c>
      <c r="AF100" s="256">
        <v>57391.457557678223</v>
      </c>
      <c r="AG100" s="256">
        <v>73204.595565795898</v>
      </c>
      <c r="AH100" s="256">
        <v>69662.296772003174</v>
      </c>
      <c r="AI100" s="256">
        <v>67899.996757507324</v>
      </c>
      <c r="AJ100" s="256">
        <v>76106.442213058472</v>
      </c>
      <c r="AK100" s="256">
        <v>77179.182529449463</v>
      </c>
      <c r="AL100" s="256">
        <v>59172.849893569946</v>
      </c>
    </row>
    <row r="101" spans="1:38" x14ac:dyDescent="0.35">
      <c r="A101" s="83">
        <v>15</v>
      </c>
      <c r="B101" s="111" t="s">
        <v>278</v>
      </c>
      <c r="C101" s="112"/>
      <c r="D101" s="258"/>
      <c r="E101" s="87"/>
      <c r="F101" s="87"/>
      <c r="G101" s="87"/>
      <c r="H101" s="87"/>
      <c r="I101" s="87"/>
      <c r="J101" s="87"/>
      <c r="K101" s="235">
        <f t="shared" ref="K101:AL101" si="6">SUM(K90:K100)</f>
        <v>0</v>
      </c>
      <c r="L101" s="235">
        <f t="shared" si="6"/>
        <v>0</v>
      </c>
      <c r="M101" s="235">
        <f t="shared" si="6"/>
        <v>83556.583672761917</v>
      </c>
      <c r="N101" s="235">
        <f t="shared" si="6"/>
        <v>94054.14554476738</v>
      </c>
      <c r="O101" s="235">
        <f t="shared" si="6"/>
        <v>103722.22930192947</v>
      </c>
      <c r="P101" s="235">
        <f t="shared" si="6"/>
        <v>105237.88583278656</v>
      </c>
      <c r="Q101" s="235">
        <f t="shared" si="6"/>
        <v>106891.67934656143</v>
      </c>
      <c r="R101" s="235">
        <f t="shared" si="6"/>
        <v>470783.09535980225</v>
      </c>
      <c r="S101" s="235">
        <f t="shared" si="6"/>
        <v>473383.3988904953</v>
      </c>
      <c r="T101" s="235">
        <f t="shared" si="6"/>
        <v>497449.43523406982</v>
      </c>
      <c r="U101" s="235">
        <f t="shared" si="6"/>
        <v>490861.65845394135</v>
      </c>
      <c r="V101" s="235">
        <f t="shared" si="6"/>
        <v>477623.97938966751</v>
      </c>
      <c r="W101" s="235">
        <f t="shared" si="6"/>
        <v>469538.9212667942</v>
      </c>
      <c r="X101" s="235">
        <f t="shared" si="6"/>
        <v>423285.99107265472</v>
      </c>
      <c r="Y101" s="235">
        <f t="shared" si="6"/>
        <v>410463.58880400658</v>
      </c>
      <c r="Z101" s="235">
        <f t="shared" si="6"/>
        <v>401565.17359614372</v>
      </c>
      <c r="AA101" s="235">
        <f t="shared" si="6"/>
        <v>413447.77920842171</v>
      </c>
      <c r="AB101" s="235">
        <f t="shared" si="6"/>
        <v>396777.1842777729</v>
      </c>
      <c r="AC101" s="235">
        <f t="shared" si="6"/>
        <v>385636.19038462639</v>
      </c>
      <c r="AD101" s="235">
        <f t="shared" si="6"/>
        <v>417614.43820595741</v>
      </c>
      <c r="AE101" s="235">
        <f t="shared" si="6"/>
        <v>433543.09329390526</v>
      </c>
      <c r="AF101" s="235">
        <f t="shared" si="6"/>
        <v>435012.07700371742</v>
      </c>
      <c r="AG101" s="235">
        <f t="shared" si="6"/>
        <v>428477.35890746117</v>
      </c>
      <c r="AH101" s="235">
        <f t="shared" si="6"/>
        <v>407261.95302605629</v>
      </c>
      <c r="AI101" s="235">
        <f t="shared" si="6"/>
        <v>410280.46588599682</v>
      </c>
      <c r="AJ101" s="235">
        <f t="shared" si="6"/>
        <v>455371.47209048271</v>
      </c>
      <c r="AK101" s="235">
        <f t="shared" si="6"/>
        <v>459254.42799925804</v>
      </c>
      <c r="AL101" s="235">
        <f t="shared" si="6"/>
        <v>422960.58291196823</v>
      </c>
    </row>
    <row r="102" spans="1:38" x14ac:dyDescent="0.35">
      <c r="A102" s="83"/>
      <c r="C102" s="78"/>
      <c r="D102" s="148"/>
      <c r="E102" s="150"/>
      <c r="F102" s="150"/>
      <c r="G102" s="150"/>
      <c r="H102" s="150"/>
      <c r="I102" s="150"/>
      <c r="J102" s="150"/>
      <c r="K102" s="259"/>
      <c r="L102" s="259"/>
      <c r="M102" s="259"/>
      <c r="N102" s="259"/>
      <c r="O102" s="229"/>
      <c r="P102" s="229"/>
      <c r="Q102" s="229"/>
      <c r="R102" s="229"/>
      <c r="S102" s="260"/>
      <c r="T102" s="260"/>
      <c r="U102" s="260"/>
      <c r="V102" s="260"/>
      <c r="W102" s="260"/>
      <c r="X102" s="260"/>
      <c r="Y102" s="260"/>
      <c r="Z102" s="260"/>
      <c r="AA102" s="260"/>
      <c r="AB102" s="260"/>
      <c r="AC102" s="260"/>
      <c r="AD102" s="260"/>
      <c r="AE102" s="260"/>
      <c r="AF102" s="260"/>
      <c r="AG102" s="260"/>
      <c r="AH102" s="260"/>
      <c r="AI102" s="260"/>
      <c r="AJ102" s="260"/>
      <c r="AK102" s="260"/>
      <c r="AL102" s="260"/>
    </row>
    <row r="103" spans="1:38" x14ac:dyDescent="0.35">
      <c r="A103" s="83"/>
      <c r="B103" s="36" t="s">
        <v>170</v>
      </c>
      <c r="D103" s="8"/>
      <c r="E103" s="97"/>
      <c r="F103" s="97"/>
      <c r="G103" s="97"/>
      <c r="H103" s="97"/>
      <c r="I103" s="97"/>
      <c r="J103" s="97"/>
      <c r="K103" s="200"/>
      <c r="L103" s="200"/>
      <c r="M103" s="200"/>
      <c r="N103" s="200"/>
      <c r="O103" s="201"/>
      <c r="P103" s="201"/>
      <c r="Q103" s="201"/>
      <c r="R103" s="201"/>
      <c r="S103" s="202"/>
      <c r="T103" s="202"/>
      <c r="U103" s="202"/>
      <c r="V103" s="202"/>
      <c r="W103" s="202"/>
      <c r="X103" s="202"/>
      <c r="Y103" s="202"/>
      <c r="Z103" s="202"/>
      <c r="AA103" s="202"/>
      <c r="AB103" s="202"/>
      <c r="AC103" s="202"/>
      <c r="AD103" s="202"/>
      <c r="AE103" s="202"/>
      <c r="AF103" s="202"/>
      <c r="AG103" s="202"/>
      <c r="AH103" s="202"/>
      <c r="AI103" s="202"/>
      <c r="AJ103" s="202"/>
      <c r="AK103" s="202"/>
      <c r="AL103" s="202"/>
    </row>
    <row r="104" spans="1:38" x14ac:dyDescent="0.35">
      <c r="A104" s="83"/>
      <c r="B104" s="8" t="s">
        <v>147</v>
      </c>
      <c r="D104" s="81" t="s">
        <v>88</v>
      </c>
      <c r="E104" s="53" t="s">
        <v>200</v>
      </c>
      <c r="F104" s="53" t="s">
        <v>201</v>
      </c>
      <c r="G104" s="53" t="s">
        <v>148</v>
      </c>
      <c r="H104" s="53" t="s">
        <v>41</v>
      </c>
      <c r="I104" s="53" t="s">
        <v>42</v>
      </c>
      <c r="J104" s="53" t="s">
        <v>43</v>
      </c>
      <c r="K104" s="190" t="s">
        <v>44</v>
      </c>
      <c r="L104" s="190" t="s">
        <v>45</v>
      </c>
      <c r="M104" s="190" t="s">
        <v>46</v>
      </c>
      <c r="N104" s="190" t="s">
        <v>47</v>
      </c>
      <c r="O104" s="190" t="s">
        <v>48</v>
      </c>
      <c r="P104" s="190" t="s">
        <v>49</v>
      </c>
      <c r="Q104" s="190" t="s">
        <v>50</v>
      </c>
      <c r="R104" s="190" t="s">
        <v>51</v>
      </c>
      <c r="S104" s="191" t="s">
        <v>52</v>
      </c>
      <c r="T104" s="190" t="s">
        <v>53</v>
      </c>
      <c r="U104" s="190" t="s">
        <v>54</v>
      </c>
      <c r="V104" s="190" t="s">
        <v>55</v>
      </c>
      <c r="W104" s="190" t="s">
        <v>56</v>
      </c>
      <c r="X104" s="190" t="s">
        <v>57</v>
      </c>
      <c r="Y104" s="190" t="s">
        <v>58</v>
      </c>
      <c r="Z104" s="190" t="s">
        <v>59</v>
      </c>
      <c r="AA104" s="190" t="s">
        <v>60</v>
      </c>
      <c r="AB104" s="190" t="s">
        <v>61</v>
      </c>
      <c r="AC104" s="190" t="s">
        <v>62</v>
      </c>
      <c r="AD104" s="190" t="s">
        <v>63</v>
      </c>
      <c r="AE104" s="190" t="s">
        <v>64</v>
      </c>
      <c r="AF104" s="190" t="s">
        <v>65</v>
      </c>
      <c r="AG104" s="190" t="s">
        <v>66</v>
      </c>
      <c r="AH104" s="190" t="s">
        <v>67</v>
      </c>
      <c r="AI104" s="190" t="s">
        <v>68</v>
      </c>
      <c r="AJ104" s="190" t="s">
        <v>69</v>
      </c>
      <c r="AK104" s="190" t="s">
        <v>70</v>
      </c>
      <c r="AL104" s="190" t="s">
        <v>71</v>
      </c>
    </row>
    <row r="105" spans="1:38" x14ac:dyDescent="0.35">
      <c r="A105" s="83" t="s">
        <v>279</v>
      </c>
      <c r="B105" s="84" t="s">
        <v>172</v>
      </c>
      <c r="C105" s="101"/>
      <c r="D105" s="102" t="s">
        <v>129</v>
      </c>
      <c r="E105" s="103"/>
      <c r="F105" s="103"/>
      <c r="G105" s="103"/>
      <c r="H105" s="103"/>
      <c r="I105" s="103"/>
      <c r="J105" s="103"/>
      <c r="K105" s="164">
        <v>0</v>
      </c>
      <c r="L105" s="164">
        <v>0</v>
      </c>
      <c r="M105" s="164">
        <v>0</v>
      </c>
      <c r="N105" s="164">
        <v>0</v>
      </c>
      <c r="O105" s="192">
        <v>0</v>
      </c>
      <c r="P105" s="192">
        <v>0</v>
      </c>
      <c r="Q105" s="192">
        <v>0</v>
      </c>
      <c r="R105" s="192">
        <v>0</v>
      </c>
      <c r="S105" s="193">
        <v>0</v>
      </c>
      <c r="T105" s="192">
        <v>0</v>
      </c>
      <c r="U105" s="192">
        <v>0</v>
      </c>
      <c r="V105" s="192">
        <v>0</v>
      </c>
      <c r="W105" s="192">
        <v>0</v>
      </c>
      <c r="X105" s="192">
        <v>0</v>
      </c>
      <c r="Y105" s="192">
        <v>0</v>
      </c>
      <c r="Z105" s="192">
        <v>0</v>
      </c>
      <c r="AA105" s="192">
        <v>0</v>
      </c>
      <c r="AB105" s="192">
        <v>0</v>
      </c>
      <c r="AC105" s="192">
        <v>0</v>
      </c>
      <c r="AD105" s="192">
        <v>92028.473615646362</v>
      </c>
      <c r="AE105" s="192">
        <v>92145.826816558838</v>
      </c>
      <c r="AF105" s="192">
        <v>92145.919799804688</v>
      </c>
      <c r="AG105" s="192">
        <v>91973.85048866272</v>
      </c>
      <c r="AH105" s="192">
        <v>92090.511798858643</v>
      </c>
      <c r="AI105" s="192">
        <v>92146.54278755188</v>
      </c>
      <c r="AJ105" s="192">
        <v>92244.931221008301</v>
      </c>
      <c r="AK105" s="192">
        <v>92089.268684387207</v>
      </c>
      <c r="AL105" s="192">
        <v>91986.018419265747</v>
      </c>
    </row>
    <row r="106" spans="1:38" x14ac:dyDescent="0.35">
      <c r="A106" s="83" t="s">
        <v>280</v>
      </c>
      <c r="B106" s="84" t="s">
        <v>174</v>
      </c>
      <c r="C106" s="101"/>
      <c r="D106" s="102" t="s">
        <v>129</v>
      </c>
      <c r="E106" s="87"/>
      <c r="F106" s="87"/>
      <c r="G106" s="87"/>
      <c r="H106" s="87"/>
      <c r="I106" s="87"/>
      <c r="J106" s="87"/>
      <c r="K106" s="164">
        <v>0</v>
      </c>
      <c r="L106" s="164">
        <v>0</v>
      </c>
      <c r="M106" s="164">
        <v>0</v>
      </c>
      <c r="N106" s="164">
        <v>0</v>
      </c>
      <c r="O106" s="192">
        <v>0</v>
      </c>
      <c r="P106" s="192">
        <v>0</v>
      </c>
      <c r="Q106" s="192">
        <v>0</v>
      </c>
      <c r="R106" s="192">
        <v>0</v>
      </c>
      <c r="S106" s="193">
        <v>0</v>
      </c>
      <c r="T106" s="192">
        <v>0</v>
      </c>
      <c r="U106" s="192">
        <v>0</v>
      </c>
      <c r="V106" s="192">
        <v>0</v>
      </c>
      <c r="W106" s="192">
        <v>0</v>
      </c>
      <c r="X106" s="192">
        <v>0</v>
      </c>
      <c r="Y106" s="192">
        <v>0</v>
      </c>
      <c r="Z106" s="192">
        <v>0</v>
      </c>
      <c r="AA106" s="192">
        <v>0</v>
      </c>
      <c r="AB106" s="192">
        <v>0</v>
      </c>
      <c r="AC106" s="192">
        <v>0</v>
      </c>
      <c r="AD106" s="192">
        <v>0</v>
      </c>
      <c r="AE106" s="192">
        <v>0</v>
      </c>
      <c r="AF106" s="192">
        <v>0</v>
      </c>
      <c r="AG106" s="192">
        <v>0</v>
      </c>
      <c r="AH106" s="192">
        <v>0</v>
      </c>
      <c r="AI106" s="192">
        <v>0</v>
      </c>
      <c r="AJ106" s="192">
        <v>0</v>
      </c>
      <c r="AK106" s="192">
        <v>0</v>
      </c>
      <c r="AL106" s="192">
        <v>0</v>
      </c>
    </row>
    <row r="107" spans="1:38" x14ac:dyDescent="0.35">
      <c r="A107" s="83" t="s">
        <v>281</v>
      </c>
      <c r="B107" s="84" t="s">
        <v>176</v>
      </c>
      <c r="C107" s="101"/>
      <c r="D107" s="102" t="s">
        <v>134</v>
      </c>
      <c r="E107" s="87"/>
      <c r="F107" s="87"/>
      <c r="G107" s="87"/>
      <c r="H107" s="87"/>
      <c r="I107" s="87"/>
      <c r="J107" s="87"/>
      <c r="K107" s="164">
        <v>0</v>
      </c>
      <c r="L107" s="164">
        <v>0</v>
      </c>
      <c r="M107" s="164">
        <v>0</v>
      </c>
      <c r="N107" s="164">
        <v>0</v>
      </c>
      <c r="O107" s="192">
        <v>0</v>
      </c>
      <c r="P107" s="192">
        <v>0</v>
      </c>
      <c r="Q107" s="192">
        <v>0</v>
      </c>
      <c r="R107" s="192">
        <v>0</v>
      </c>
      <c r="S107" s="193">
        <v>0</v>
      </c>
      <c r="T107" s="192">
        <v>0</v>
      </c>
      <c r="U107" s="192">
        <v>0</v>
      </c>
      <c r="V107" s="192">
        <v>0</v>
      </c>
      <c r="W107" s="192">
        <v>0</v>
      </c>
      <c r="X107" s="192">
        <v>0</v>
      </c>
      <c r="Y107" s="192">
        <v>0</v>
      </c>
      <c r="Z107" s="192">
        <v>0</v>
      </c>
      <c r="AA107" s="192">
        <v>0</v>
      </c>
      <c r="AB107" s="192">
        <v>0</v>
      </c>
      <c r="AC107" s="192">
        <v>0</v>
      </c>
      <c r="AD107" s="192">
        <v>0</v>
      </c>
      <c r="AE107" s="192">
        <v>0</v>
      </c>
      <c r="AF107" s="192">
        <v>0</v>
      </c>
      <c r="AG107" s="192">
        <v>0</v>
      </c>
      <c r="AH107" s="192">
        <v>0</v>
      </c>
      <c r="AI107" s="192">
        <v>0</v>
      </c>
      <c r="AJ107" s="192">
        <v>0</v>
      </c>
      <c r="AK107" s="192">
        <v>0</v>
      </c>
      <c r="AL107" s="192">
        <v>0</v>
      </c>
    </row>
    <row r="108" spans="1:38" x14ac:dyDescent="0.35">
      <c r="A108" s="83" t="s">
        <v>282</v>
      </c>
      <c r="B108" s="84" t="s">
        <v>178</v>
      </c>
      <c r="C108" s="101"/>
      <c r="D108" s="102" t="s">
        <v>134</v>
      </c>
      <c r="E108" s="356"/>
      <c r="F108" s="356"/>
      <c r="G108" s="356"/>
      <c r="H108" s="356"/>
      <c r="I108" s="356"/>
      <c r="J108" s="356"/>
      <c r="K108" s="164">
        <v>0</v>
      </c>
      <c r="L108" s="164">
        <v>0</v>
      </c>
      <c r="M108" s="164">
        <v>0</v>
      </c>
      <c r="N108" s="164">
        <v>0</v>
      </c>
      <c r="O108" s="192">
        <v>0</v>
      </c>
      <c r="P108" s="192">
        <v>0</v>
      </c>
      <c r="Q108" s="192">
        <v>0</v>
      </c>
      <c r="R108" s="192">
        <v>0</v>
      </c>
      <c r="S108" s="193">
        <v>0</v>
      </c>
      <c r="T108" s="192">
        <v>0</v>
      </c>
      <c r="U108" s="192">
        <v>0</v>
      </c>
      <c r="V108" s="192">
        <v>0</v>
      </c>
      <c r="W108" s="192">
        <v>0</v>
      </c>
      <c r="X108" s="192">
        <v>0</v>
      </c>
      <c r="Y108" s="192">
        <v>0</v>
      </c>
      <c r="Z108" s="192">
        <v>0</v>
      </c>
      <c r="AA108" s="192">
        <v>0</v>
      </c>
      <c r="AB108" s="192">
        <v>0</v>
      </c>
      <c r="AC108" s="192">
        <v>0</v>
      </c>
      <c r="AD108" s="192">
        <v>0</v>
      </c>
      <c r="AE108" s="192">
        <v>0</v>
      </c>
      <c r="AF108" s="192">
        <v>0</v>
      </c>
      <c r="AG108" s="192">
        <v>0</v>
      </c>
      <c r="AH108" s="192">
        <v>0</v>
      </c>
      <c r="AI108" s="192">
        <v>0</v>
      </c>
      <c r="AJ108" s="192">
        <v>0</v>
      </c>
      <c r="AK108" s="192">
        <v>0</v>
      </c>
      <c r="AL108" s="192">
        <v>0</v>
      </c>
    </row>
    <row r="109" spans="1:38" x14ac:dyDescent="0.35">
      <c r="A109" s="83" t="s">
        <v>283</v>
      </c>
      <c r="B109" s="84" t="s">
        <v>180</v>
      </c>
      <c r="C109" s="101"/>
      <c r="D109" s="102" t="s">
        <v>134</v>
      </c>
      <c r="E109" s="87"/>
      <c r="F109" s="87"/>
      <c r="G109" s="87"/>
      <c r="H109" s="87"/>
      <c r="I109" s="87"/>
      <c r="J109" s="87"/>
      <c r="K109" s="164">
        <v>0</v>
      </c>
      <c r="L109" s="164">
        <v>0</v>
      </c>
      <c r="M109" s="164">
        <v>766657.88269042969</v>
      </c>
      <c r="N109" s="164">
        <v>829234.61151123047</v>
      </c>
      <c r="O109" s="192">
        <v>823475.06332397461</v>
      </c>
      <c r="P109" s="192">
        <v>788671.58508300781</v>
      </c>
      <c r="Q109" s="192">
        <v>810678.49349975586</v>
      </c>
      <c r="R109" s="192">
        <v>795327.17132568359</v>
      </c>
      <c r="S109" s="193">
        <v>806106.69326782227</v>
      </c>
      <c r="T109" s="192">
        <v>829972.16033935547</v>
      </c>
      <c r="U109" s="192">
        <v>815423.50769042969</v>
      </c>
      <c r="V109" s="192">
        <v>821144.37103271484</v>
      </c>
      <c r="W109" s="192">
        <v>824494.06051635742</v>
      </c>
      <c r="X109" s="192">
        <v>825350.22735595703</v>
      </c>
      <c r="Y109" s="192">
        <v>829234.61151123047</v>
      </c>
      <c r="Z109" s="192">
        <v>823475.06332397461</v>
      </c>
      <c r="AA109" s="192">
        <v>823639.78576660156</v>
      </c>
      <c r="AB109" s="192">
        <v>824948.65417480469</v>
      </c>
      <c r="AC109" s="192">
        <v>824640.33889770508</v>
      </c>
      <c r="AD109" s="192">
        <v>993815.79208374023</v>
      </c>
      <c r="AE109" s="192">
        <v>1000800.4035949707</v>
      </c>
      <c r="AF109" s="192">
        <v>994938.13705444336</v>
      </c>
      <c r="AG109" s="192">
        <v>879963.96255493164</v>
      </c>
      <c r="AH109" s="192">
        <v>909786.57913208008</v>
      </c>
      <c r="AI109" s="192">
        <v>909947.97515869141</v>
      </c>
      <c r="AJ109" s="192">
        <v>915800.78125</v>
      </c>
      <c r="AK109" s="192">
        <v>908662.14370727539</v>
      </c>
      <c r="AL109" s="192">
        <v>908843.91021728516</v>
      </c>
    </row>
    <row r="110" spans="1:38" x14ac:dyDescent="0.35">
      <c r="A110" s="83" t="s">
        <v>284</v>
      </c>
      <c r="B110" s="84" t="s">
        <v>182</v>
      </c>
      <c r="C110" s="101"/>
      <c r="D110" s="102" t="s">
        <v>134</v>
      </c>
      <c r="E110" s="87"/>
      <c r="F110" s="87"/>
      <c r="G110" s="87"/>
      <c r="H110" s="87"/>
      <c r="I110" s="87"/>
      <c r="J110" s="87"/>
      <c r="K110" s="172">
        <v>0</v>
      </c>
      <c r="L110" s="172">
        <v>0</v>
      </c>
      <c r="M110" s="172">
        <v>0</v>
      </c>
      <c r="N110" s="172">
        <v>0</v>
      </c>
      <c r="O110" s="193">
        <v>0</v>
      </c>
      <c r="P110" s="193">
        <v>0</v>
      </c>
      <c r="Q110" s="193">
        <v>0</v>
      </c>
      <c r="R110" s="193">
        <v>0</v>
      </c>
      <c r="S110" s="193">
        <v>0</v>
      </c>
      <c r="T110" s="193">
        <v>0</v>
      </c>
      <c r="U110" s="193">
        <v>0</v>
      </c>
      <c r="V110" s="193">
        <v>0</v>
      </c>
      <c r="W110" s="193">
        <v>0</v>
      </c>
      <c r="X110" s="193">
        <v>0</v>
      </c>
      <c r="Y110" s="193">
        <v>0</v>
      </c>
      <c r="Z110" s="193">
        <v>0</v>
      </c>
      <c r="AA110" s="193">
        <v>0</v>
      </c>
      <c r="AB110" s="193">
        <v>0</v>
      </c>
      <c r="AC110" s="193">
        <v>0</v>
      </c>
      <c r="AD110" s="193">
        <v>0</v>
      </c>
      <c r="AE110" s="193">
        <v>0</v>
      </c>
      <c r="AF110" s="193">
        <v>0</v>
      </c>
      <c r="AG110" s="193">
        <v>0</v>
      </c>
      <c r="AH110" s="193">
        <v>0</v>
      </c>
      <c r="AI110" s="193">
        <v>0</v>
      </c>
      <c r="AJ110" s="193">
        <v>0</v>
      </c>
      <c r="AK110" s="193">
        <v>0</v>
      </c>
      <c r="AL110" s="193">
        <v>0</v>
      </c>
    </row>
    <row r="111" spans="1:38" x14ac:dyDescent="0.35">
      <c r="A111" s="83" t="s">
        <v>285</v>
      </c>
      <c r="B111" s="84" t="s">
        <v>184</v>
      </c>
      <c r="C111" s="101"/>
      <c r="D111" s="102" t="s">
        <v>134</v>
      </c>
      <c r="E111" s="103"/>
      <c r="F111" s="103"/>
      <c r="G111" s="103"/>
      <c r="H111" s="103"/>
      <c r="I111" s="103"/>
      <c r="J111" s="103"/>
      <c r="K111" s="172">
        <v>0</v>
      </c>
      <c r="L111" s="172">
        <v>0</v>
      </c>
      <c r="M111" s="172">
        <v>28394.737005233765</v>
      </c>
      <c r="N111" s="172">
        <v>28594.296932220459</v>
      </c>
      <c r="O111" s="193">
        <v>28395.691752433777</v>
      </c>
      <c r="P111" s="193">
        <v>27195.571064949036</v>
      </c>
      <c r="Q111" s="193">
        <v>27954.431176185608</v>
      </c>
      <c r="R111" s="193">
        <v>27425.074696540833</v>
      </c>
      <c r="S111" s="193">
        <v>27796.782732009888</v>
      </c>
      <c r="T111" s="193">
        <v>28619.72963809967</v>
      </c>
      <c r="U111" s="193">
        <v>28118.051767349243</v>
      </c>
      <c r="V111" s="193">
        <v>28315.322041511536</v>
      </c>
      <c r="W111" s="193">
        <v>28430.830359458923</v>
      </c>
      <c r="X111" s="193">
        <v>28460.351586341858</v>
      </c>
      <c r="Y111" s="193">
        <v>28594.296932220459</v>
      </c>
      <c r="Z111" s="193">
        <v>28395.691752433777</v>
      </c>
      <c r="AA111" s="193">
        <v>28401.371955871582</v>
      </c>
      <c r="AB111" s="193">
        <v>28446.506023406982</v>
      </c>
      <c r="AC111" s="193">
        <v>28435.874104499817</v>
      </c>
      <c r="AD111" s="193">
        <v>28394.737005233765</v>
      </c>
      <c r="AE111" s="193">
        <v>28594.296932220459</v>
      </c>
      <c r="AF111" s="193">
        <v>28426.804065704346</v>
      </c>
      <c r="AG111" s="193">
        <v>28385.934233665466</v>
      </c>
      <c r="AH111" s="193">
        <v>28430.830359458923</v>
      </c>
      <c r="AI111" s="193">
        <v>28435.874104499817</v>
      </c>
      <c r="AJ111" s="193">
        <v>28618.7744140625</v>
      </c>
      <c r="AK111" s="193">
        <v>28395.691752433777</v>
      </c>
      <c r="AL111" s="193">
        <v>28401.371955871582</v>
      </c>
    </row>
    <row r="112" spans="1:38" x14ac:dyDescent="0.35">
      <c r="A112" s="83" t="s">
        <v>286</v>
      </c>
      <c r="B112" s="84" t="s">
        <v>186</v>
      </c>
      <c r="C112" s="101"/>
      <c r="D112" s="102" t="s">
        <v>134</v>
      </c>
      <c r="E112" s="87"/>
      <c r="F112" s="87"/>
      <c r="G112" s="87"/>
      <c r="H112" s="87"/>
      <c r="I112" s="87"/>
      <c r="J112" s="87"/>
      <c r="K112" s="172">
        <v>0</v>
      </c>
      <c r="L112" s="172">
        <v>0</v>
      </c>
      <c r="M112" s="172">
        <v>0</v>
      </c>
      <c r="N112" s="172">
        <v>0</v>
      </c>
      <c r="O112" s="193">
        <v>0</v>
      </c>
      <c r="P112" s="193">
        <v>0</v>
      </c>
      <c r="Q112" s="193">
        <v>0</v>
      </c>
      <c r="R112" s="193">
        <v>0</v>
      </c>
      <c r="S112" s="193">
        <v>0</v>
      </c>
      <c r="T112" s="193">
        <v>0</v>
      </c>
      <c r="U112" s="193">
        <v>0</v>
      </c>
      <c r="V112" s="193">
        <v>0</v>
      </c>
      <c r="W112" s="193">
        <v>0</v>
      </c>
      <c r="X112" s="193">
        <v>0</v>
      </c>
      <c r="Y112" s="193">
        <v>0</v>
      </c>
      <c r="Z112" s="193">
        <v>0</v>
      </c>
      <c r="AA112" s="193">
        <v>0</v>
      </c>
      <c r="AB112" s="193">
        <v>0</v>
      </c>
      <c r="AC112" s="193">
        <v>0</v>
      </c>
      <c r="AD112" s="193">
        <v>0</v>
      </c>
      <c r="AE112" s="193">
        <v>0</v>
      </c>
      <c r="AF112" s="193">
        <v>0</v>
      </c>
      <c r="AG112" s="193">
        <v>0</v>
      </c>
      <c r="AH112" s="193">
        <v>0</v>
      </c>
      <c r="AI112" s="193">
        <v>0</v>
      </c>
      <c r="AJ112" s="193">
        <v>0</v>
      </c>
      <c r="AK112" s="193">
        <v>0</v>
      </c>
      <c r="AL112" s="193">
        <v>0</v>
      </c>
    </row>
    <row r="113" spans="1:38" x14ac:dyDescent="0.35">
      <c r="A113" s="83" t="s">
        <v>287</v>
      </c>
      <c r="B113" s="84" t="s">
        <v>188</v>
      </c>
      <c r="C113" s="101"/>
      <c r="D113" s="102" t="s">
        <v>134</v>
      </c>
      <c r="E113" s="103"/>
      <c r="F113" s="103"/>
      <c r="G113" s="103"/>
      <c r="H113" s="103"/>
      <c r="I113" s="103"/>
      <c r="J113" s="103"/>
      <c r="K113" s="172">
        <v>0</v>
      </c>
      <c r="L113" s="172">
        <v>0</v>
      </c>
      <c r="M113" s="172">
        <v>0</v>
      </c>
      <c r="N113" s="172">
        <v>0</v>
      </c>
      <c r="O113" s="193">
        <v>0</v>
      </c>
      <c r="P113" s="193">
        <v>0</v>
      </c>
      <c r="Q113" s="193">
        <v>0</v>
      </c>
      <c r="R113" s="193">
        <v>0</v>
      </c>
      <c r="S113" s="193">
        <v>0</v>
      </c>
      <c r="T113" s="193">
        <v>0</v>
      </c>
      <c r="U113" s="193">
        <v>0</v>
      </c>
      <c r="V113" s="193">
        <v>0</v>
      </c>
      <c r="W113" s="193">
        <v>0</v>
      </c>
      <c r="X113" s="193">
        <v>0</v>
      </c>
      <c r="Y113" s="193">
        <v>0</v>
      </c>
      <c r="Z113" s="193">
        <v>0</v>
      </c>
      <c r="AA113" s="193">
        <v>0</v>
      </c>
      <c r="AB113" s="193">
        <v>0</v>
      </c>
      <c r="AC113" s="193">
        <v>0</v>
      </c>
      <c r="AD113" s="193">
        <v>0</v>
      </c>
      <c r="AE113" s="193">
        <v>0</v>
      </c>
      <c r="AF113" s="193">
        <v>0</v>
      </c>
      <c r="AG113" s="193">
        <v>0</v>
      </c>
      <c r="AH113" s="193">
        <v>0</v>
      </c>
      <c r="AI113" s="193">
        <v>0</v>
      </c>
      <c r="AJ113" s="193">
        <v>0</v>
      </c>
      <c r="AK113" s="193">
        <v>0</v>
      </c>
      <c r="AL113" s="193">
        <v>0</v>
      </c>
    </row>
    <row r="114" spans="1:38" x14ac:dyDescent="0.35">
      <c r="A114" s="83" t="s">
        <v>288</v>
      </c>
      <c r="B114" s="84" t="s">
        <v>190</v>
      </c>
      <c r="C114" s="101"/>
      <c r="D114" s="102" t="s">
        <v>140</v>
      </c>
      <c r="E114" s="103"/>
      <c r="F114" s="103"/>
      <c r="G114" s="103"/>
      <c r="H114" s="103"/>
      <c r="I114" s="103"/>
      <c r="J114" s="103"/>
      <c r="K114" s="172">
        <v>0</v>
      </c>
      <c r="L114" s="172">
        <v>0</v>
      </c>
      <c r="M114" s="172">
        <v>0</v>
      </c>
      <c r="N114" s="172">
        <v>0</v>
      </c>
      <c r="O114" s="193">
        <v>0</v>
      </c>
      <c r="P114" s="193">
        <v>0</v>
      </c>
      <c r="Q114" s="193">
        <v>0</v>
      </c>
      <c r="R114" s="193">
        <v>0</v>
      </c>
      <c r="S114" s="193">
        <v>0</v>
      </c>
      <c r="T114" s="193">
        <v>0</v>
      </c>
      <c r="U114" s="193">
        <v>0</v>
      </c>
      <c r="V114" s="193">
        <v>0</v>
      </c>
      <c r="W114" s="193">
        <v>0</v>
      </c>
      <c r="X114" s="193">
        <v>0</v>
      </c>
      <c r="Y114" s="193">
        <v>0</v>
      </c>
      <c r="Z114" s="193">
        <v>0</v>
      </c>
      <c r="AA114" s="193">
        <v>0</v>
      </c>
      <c r="AB114" s="193">
        <v>0</v>
      </c>
      <c r="AC114" s="193">
        <v>0</v>
      </c>
      <c r="AD114" s="193">
        <v>0</v>
      </c>
      <c r="AE114" s="193">
        <v>0</v>
      </c>
      <c r="AF114" s="193">
        <v>0</v>
      </c>
      <c r="AG114" s="193">
        <v>0</v>
      </c>
      <c r="AH114" s="193">
        <v>0</v>
      </c>
      <c r="AI114" s="193">
        <v>0</v>
      </c>
      <c r="AJ114" s="193">
        <v>0</v>
      </c>
      <c r="AK114" s="193">
        <v>0</v>
      </c>
      <c r="AL114" s="193">
        <v>0</v>
      </c>
    </row>
    <row r="115" spans="1:38" x14ac:dyDescent="0.35">
      <c r="A115" s="83" t="s">
        <v>289</v>
      </c>
      <c r="B115" s="84" t="s">
        <v>192</v>
      </c>
      <c r="C115" s="101"/>
      <c r="D115" s="102" t="s">
        <v>124</v>
      </c>
      <c r="E115" s="87"/>
      <c r="F115" s="87"/>
      <c r="G115" s="87"/>
      <c r="H115" s="87"/>
      <c r="I115" s="87"/>
      <c r="J115" s="87"/>
      <c r="K115" s="172">
        <v>0</v>
      </c>
      <c r="L115" s="172">
        <v>0</v>
      </c>
      <c r="M115" s="172">
        <v>0</v>
      </c>
      <c r="N115" s="172">
        <v>0</v>
      </c>
      <c r="O115" s="193">
        <v>0</v>
      </c>
      <c r="P115" s="193">
        <v>0</v>
      </c>
      <c r="Q115" s="193">
        <v>0</v>
      </c>
      <c r="R115" s="193">
        <v>0</v>
      </c>
      <c r="S115" s="193">
        <v>0</v>
      </c>
      <c r="T115" s="193">
        <v>0</v>
      </c>
      <c r="U115" s="193">
        <v>0</v>
      </c>
      <c r="V115" s="193">
        <v>0</v>
      </c>
      <c r="W115" s="193">
        <v>0</v>
      </c>
      <c r="X115" s="193">
        <v>0</v>
      </c>
      <c r="Y115" s="193">
        <v>0</v>
      </c>
      <c r="Z115" s="193">
        <v>0</v>
      </c>
      <c r="AA115" s="193">
        <v>0</v>
      </c>
      <c r="AB115" s="193">
        <v>0</v>
      </c>
      <c r="AC115" s="193">
        <v>0</v>
      </c>
      <c r="AD115" s="193">
        <v>0</v>
      </c>
      <c r="AE115" s="193">
        <v>0</v>
      </c>
      <c r="AF115" s="193">
        <v>0</v>
      </c>
      <c r="AG115" s="193">
        <v>0</v>
      </c>
      <c r="AH115" s="193">
        <v>0</v>
      </c>
      <c r="AI115" s="193">
        <v>0</v>
      </c>
      <c r="AJ115" s="193">
        <v>0</v>
      </c>
      <c r="AK115" s="193">
        <v>0</v>
      </c>
      <c r="AL115" s="193">
        <v>0</v>
      </c>
    </row>
    <row r="116" spans="1:38" x14ac:dyDescent="0.35">
      <c r="A116" s="83" t="s">
        <v>290</v>
      </c>
      <c r="B116" s="84" t="s">
        <v>194</v>
      </c>
      <c r="C116" s="101"/>
      <c r="D116" s="102" t="s">
        <v>124</v>
      </c>
      <c r="E116" s="87"/>
      <c r="F116" s="87"/>
      <c r="G116" s="87"/>
      <c r="H116" s="87"/>
      <c r="I116" s="87"/>
      <c r="J116" s="87"/>
      <c r="K116" s="172">
        <v>0</v>
      </c>
      <c r="L116" s="172">
        <v>0</v>
      </c>
      <c r="M116" s="172">
        <v>0</v>
      </c>
      <c r="N116" s="172">
        <v>0</v>
      </c>
      <c r="O116" s="193">
        <v>0</v>
      </c>
      <c r="P116" s="193">
        <v>0</v>
      </c>
      <c r="Q116" s="193">
        <v>0</v>
      </c>
      <c r="R116" s="193">
        <v>9525.5658882670105</v>
      </c>
      <c r="S116" s="193">
        <v>8855.0001382827759</v>
      </c>
      <c r="T116" s="193">
        <v>959.99997854232788</v>
      </c>
      <c r="U116" s="193">
        <v>2003.2249998766929</v>
      </c>
      <c r="V116" s="193">
        <v>1039.9999618530273</v>
      </c>
      <c r="W116" s="193">
        <v>0</v>
      </c>
      <c r="X116" s="193">
        <v>1.8100000452250242</v>
      </c>
      <c r="Y116" s="193">
        <v>0</v>
      </c>
      <c r="Z116" s="193">
        <v>0</v>
      </c>
      <c r="AA116" s="193">
        <v>0</v>
      </c>
      <c r="AB116" s="193">
        <v>0</v>
      </c>
      <c r="AC116" s="193">
        <v>0.65699999686330557</v>
      </c>
      <c r="AD116" s="193">
        <v>0</v>
      </c>
      <c r="AE116" s="193">
        <v>0</v>
      </c>
      <c r="AF116" s="193">
        <v>0</v>
      </c>
      <c r="AG116" s="193">
        <v>4.0769996121525764</v>
      </c>
      <c r="AH116" s="193">
        <v>10.840000584721565</v>
      </c>
      <c r="AI116" s="193">
        <v>16.26800000667572</v>
      </c>
      <c r="AJ116" s="193">
        <v>26.851000264286995</v>
      </c>
      <c r="AK116" s="193">
        <v>7767.1499936841428</v>
      </c>
      <c r="AL116" s="193">
        <v>20249.232294037938</v>
      </c>
    </row>
    <row r="117" spans="1:38" x14ac:dyDescent="0.35">
      <c r="A117" s="83" t="s">
        <v>291</v>
      </c>
      <c r="B117" s="84" t="s">
        <v>196</v>
      </c>
      <c r="C117" s="101"/>
      <c r="D117" s="102" t="s">
        <v>129</v>
      </c>
      <c r="E117" s="356"/>
      <c r="F117" s="356"/>
      <c r="G117" s="356"/>
      <c r="H117" s="356"/>
      <c r="I117" s="356"/>
      <c r="J117" s="356"/>
      <c r="K117" s="172">
        <v>0</v>
      </c>
      <c r="L117" s="172">
        <v>0</v>
      </c>
      <c r="M117" s="172">
        <v>0</v>
      </c>
      <c r="N117" s="172">
        <v>0</v>
      </c>
      <c r="O117" s="193">
        <v>0</v>
      </c>
      <c r="P117" s="193">
        <v>0</v>
      </c>
      <c r="Q117" s="193">
        <v>0</v>
      </c>
      <c r="R117" s="193">
        <v>0</v>
      </c>
      <c r="S117" s="193">
        <v>0</v>
      </c>
      <c r="T117" s="193">
        <v>0</v>
      </c>
      <c r="U117" s="193">
        <v>0</v>
      </c>
      <c r="V117" s="193">
        <v>0</v>
      </c>
      <c r="W117" s="193">
        <v>0</v>
      </c>
      <c r="X117" s="193">
        <v>0</v>
      </c>
      <c r="Y117" s="193">
        <v>0</v>
      </c>
      <c r="Z117" s="193">
        <v>0</v>
      </c>
      <c r="AA117" s="193">
        <v>0</v>
      </c>
      <c r="AB117" s="193">
        <v>0</v>
      </c>
      <c r="AC117" s="193">
        <v>0</v>
      </c>
      <c r="AD117" s="193">
        <v>0</v>
      </c>
      <c r="AE117" s="193">
        <v>0</v>
      </c>
      <c r="AF117" s="193">
        <v>0</v>
      </c>
      <c r="AG117" s="193">
        <v>0</v>
      </c>
      <c r="AH117" s="193">
        <v>0</v>
      </c>
      <c r="AI117" s="193">
        <v>0</v>
      </c>
      <c r="AJ117" s="193">
        <v>0</v>
      </c>
      <c r="AK117" s="193">
        <v>0</v>
      </c>
      <c r="AL117" s="193">
        <v>0</v>
      </c>
    </row>
    <row r="118" spans="1:38" x14ac:dyDescent="0.35">
      <c r="A118" s="83">
        <v>16</v>
      </c>
      <c r="B118" s="111" t="s">
        <v>292</v>
      </c>
      <c r="C118" s="112"/>
      <c r="D118" s="113"/>
      <c r="E118" s="87"/>
      <c r="F118" s="87"/>
      <c r="G118" s="87"/>
      <c r="H118" s="87"/>
      <c r="I118" s="87"/>
      <c r="J118" s="87"/>
      <c r="K118" s="235">
        <f t="shared" ref="K118:AL118" si="7">SUM(K105:K117)</f>
        <v>0</v>
      </c>
      <c r="L118" s="235">
        <f t="shared" si="7"/>
        <v>0</v>
      </c>
      <c r="M118" s="235">
        <f t="shared" si="7"/>
        <v>795052.61969566345</v>
      </c>
      <c r="N118" s="235">
        <f t="shared" si="7"/>
        <v>857828.90844345093</v>
      </c>
      <c r="O118" s="235">
        <f t="shared" si="7"/>
        <v>851870.75507640839</v>
      </c>
      <c r="P118" s="235">
        <f t="shared" si="7"/>
        <v>815867.15614795685</v>
      </c>
      <c r="Q118" s="235">
        <f t="shared" si="7"/>
        <v>838632.92467594147</v>
      </c>
      <c r="R118" s="235">
        <f t="shared" si="7"/>
        <v>832277.81191049144</v>
      </c>
      <c r="S118" s="235">
        <f t="shared" si="7"/>
        <v>842758.47613811493</v>
      </c>
      <c r="T118" s="235">
        <f t="shared" si="7"/>
        <v>859551.88995599747</v>
      </c>
      <c r="U118" s="235">
        <f t="shared" si="7"/>
        <v>845544.78445765562</v>
      </c>
      <c r="V118" s="235">
        <f t="shared" si="7"/>
        <v>850499.69303607941</v>
      </c>
      <c r="W118" s="235">
        <f t="shared" si="7"/>
        <v>852924.89087581635</v>
      </c>
      <c r="X118" s="235">
        <f t="shared" si="7"/>
        <v>853812.38894234411</v>
      </c>
      <c r="Y118" s="235">
        <f t="shared" si="7"/>
        <v>857828.90844345093</v>
      </c>
      <c r="Z118" s="235">
        <f t="shared" si="7"/>
        <v>851870.75507640839</v>
      </c>
      <c r="AA118" s="235">
        <f t="shared" si="7"/>
        <v>852041.15772247314</v>
      </c>
      <c r="AB118" s="235">
        <f t="shared" si="7"/>
        <v>853395.16019821167</v>
      </c>
      <c r="AC118" s="235">
        <f t="shared" si="7"/>
        <v>853076.87000220176</v>
      </c>
      <c r="AD118" s="235">
        <f t="shared" si="7"/>
        <v>1114239.0027046204</v>
      </c>
      <c r="AE118" s="235">
        <f t="shared" si="7"/>
        <v>1121540.52734375</v>
      </c>
      <c r="AF118" s="235">
        <f t="shared" si="7"/>
        <v>1115510.8609199524</v>
      </c>
      <c r="AG118" s="235">
        <f t="shared" si="7"/>
        <v>1000327.824276872</v>
      </c>
      <c r="AH118" s="235">
        <f t="shared" si="7"/>
        <v>1030318.7612909824</v>
      </c>
      <c r="AI118" s="235">
        <f t="shared" si="7"/>
        <v>1030546.6600507498</v>
      </c>
      <c r="AJ118" s="235">
        <f t="shared" si="7"/>
        <v>1036691.3378853351</v>
      </c>
      <c r="AK118" s="235">
        <f t="shared" si="7"/>
        <v>1036914.2541377805</v>
      </c>
      <c r="AL118" s="235">
        <f t="shared" si="7"/>
        <v>1049480.5328864604</v>
      </c>
    </row>
    <row r="119" spans="1:38" x14ac:dyDescent="0.35">
      <c r="A119" s="83"/>
      <c r="B119" s="133"/>
      <c r="C119" s="155"/>
      <c r="D119" s="156"/>
      <c r="E119" s="97"/>
      <c r="F119" s="97"/>
      <c r="G119" s="97"/>
      <c r="H119" s="97"/>
      <c r="I119" s="97"/>
      <c r="J119" s="97"/>
      <c r="K119" s="200"/>
      <c r="L119" s="200"/>
      <c r="M119" s="200"/>
      <c r="N119" s="200"/>
      <c r="O119" s="200"/>
      <c r="P119" s="200"/>
      <c r="Q119" s="200"/>
      <c r="R119" s="200"/>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38" ht="15" customHeight="1" x14ac:dyDescent="0.35">
      <c r="A120" s="83">
        <v>17</v>
      </c>
      <c r="B120" s="137" t="s">
        <v>293</v>
      </c>
      <c r="C120" s="138"/>
      <c r="D120" s="89"/>
      <c r="E120" s="87"/>
      <c r="F120" s="87"/>
      <c r="G120" s="87"/>
      <c r="H120" s="87"/>
      <c r="I120" s="87"/>
      <c r="J120" s="87"/>
      <c r="K120" s="240">
        <f t="shared" ref="K120:AL120" si="8">K118+K101</f>
        <v>0</v>
      </c>
      <c r="L120" s="240">
        <f t="shared" si="8"/>
        <v>0</v>
      </c>
      <c r="M120" s="240">
        <f t="shared" si="8"/>
        <v>878609.20336842537</v>
      </c>
      <c r="N120" s="240">
        <f t="shared" si="8"/>
        <v>951883.05398821831</v>
      </c>
      <c r="O120" s="240">
        <f t="shared" si="8"/>
        <v>955592.98437833786</v>
      </c>
      <c r="P120" s="240">
        <f t="shared" si="8"/>
        <v>921105.04198074341</v>
      </c>
      <c r="Q120" s="240">
        <f t="shared" si="8"/>
        <v>945524.6040225029</v>
      </c>
      <c r="R120" s="240">
        <f t="shared" si="8"/>
        <v>1303060.9072702937</v>
      </c>
      <c r="S120" s="235">
        <f t="shared" si="8"/>
        <v>1316141.8750286102</v>
      </c>
      <c r="T120" s="240">
        <f t="shared" si="8"/>
        <v>1357001.3251900673</v>
      </c>
      <c r="U120" s="240">
        <f t="shared" si="8"/>
        <v>1336406.442911597</v>
      </c>
      <c r="V120" s="240">
        <f t="shared" si="8"/>
        <v>1328123.6724257469</v>
      </c>
      <c r="W120" s="240">
        <f t="shared" si="8"/>
        <v>1322463.8121426105</v>
      </c>
      <c r="X120" s="240">
        <f t="shared" si="8"/>
        <v>1277098.3800149988</v>
      </c>
      <c r="Y120" s="240">
        <f t="shared" si="8"/>
        <v>1268292.4972474575</v>
      </c>
      <c r="Z120" s="240">
        <f t="shared" si="8"/>
        <v>1253435.9286725521</v>
      </c>
      <c r="AA120" s="240">
        <f t="shared" si="8"/>
        <v>1265488.9369308949</v>
      </c>
      <c r="AB120" s="240">
        <f t="shared" si="8"/>
        <v>1250172.3444759846</v>
      </c>
      <c r="AC120" s="240">
        <f t="shared" si="8"/>
        <v>1238713.0603868281</v>
      </c>
      <c r="AD120" s="240">
        <f t="shared" si="8"/>
        <v>1531853.4409105778</v>
      </c>
      <c r="AE120" s="240">
        <f t="shared" si="8"/>
        <v>1555083.6206376553</v>
      </c>
      <c r="AF120" s="240">
        <f t="shared" si="8"/>
        <v>1550522.9379236698</v>
      </c>
      <c r="AG120" s="240">
        <f t="shared" si="8"/>
        <v>1428805.1831843331</v>
      </c>
      <c r="AH120" s="240">
        <f t="shared" si="8"/>
        <v>1437580.7143170387</v>
      </c>
      <c r="AI120" s="240">
        <f t="shared" si="8"/>
        <v>1440827.1259367466</v>
      </c>
      <c r="AJ120" s="240">
        <f t="shared" si="8"/>
        <v>1492062.8099758178</v>
      </c>
      <c r="AK120" s="240">
        <f t="shared" si="8"/>
        <v>1496168.6821370386</v>
      </c>
      <c r="AL120" s="240">
        <f t="shared" si="8"/>
        <v>1472441.1157984287</v>
      </c>
    </row>
    <row r="121" spans="1:38" ht="15" customHeight="1" x14ac:dyDescent="0.35">
      <c r="A121" s="83"/>
      <c r="B121" s="12"/>
      <c r="C121" s="141"/>
      <c r="D121" s="8"/>
      <c r="E121" s="79"/>
      <c r="F121" s="79"/>
      <c r="G121" s="79"/>
      <c r="H121" s="79"/>
      <c r="I121" s="79"/>
      <c r="J121" s="79"/>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row>
    <row r="122" spans="1:38" ht="15" customHeight="1" x14ac:dyDescent="0.35">
      <c r="A122" s="83" t="s">
        <v>294</v>
      </c>
      <c r="B122" s="111" t="s">
        <v>295</v>
      </c>
      <c r="C122" s="138"/>
      <c r="D122" s="89"/>
      <c r="E122" s="87"/>
      <c r="F122" s="87"/>
      <c r="G122" s="87"/>
      <c r="H122" s="87"/>
      <c r="I122" s="87"/>
      <c r="J122" s="87"/>
      <c r="K122" s="240">
        <v>0</v>
      </c>
      <c r="L122" s="240">
        <v>0</v>
      </c>
      <c r="M122" s="240">
        <v>0</v>
      </c>
      <c r="N122" s="240">
        <v>0</v>
      </c>
      <c r="O122" s="240">
        <v>0</v>
      </c>
      <c r="P122" s="240">
        <v>0</v>
      </c>
      <c r="Q122" s="240">
        <v>0</v>
      </c>
      <c r="R122" s="240">
        <v>0</v>
      </c>
      <c r="S122" s="240">
        <v>0</v>
      </c>
      <c r="T122" s="240">
        <v>0</v>
      </c>
      <c r="U122" s="240">
        <v>0</v>
      </c>
      <c r="V122" s="240">
        <v>0</v>
      </c>
      <c r="W122" s="240">
        <v>0</v>
      </c>
      <c r="X122" s="240">
        <v>0</v>
      </c>
      <c r="Y122" s="240">
        <v>0</v>
      </c>
      <c r="Z122" s="240">
        <v>0</v>
      </c>
      <c r="AA122" s="240">
        <v>0</v>
      </c>
      <c r="AB122" s="240">
        <v>0</v>
      </c>
      <c r="AC122" s="240">
        <v>0</v>
      </c>
      <c r="AD122" s="240">
        <v>0</v>
      </c>
      <c r="AE122" s="240">
        <v>0</v>
      </c>
      <c r="AF122" s="240">
        <v>0</v>
      </c>
      <c r="AG122" s="240">
        <v>0</v>
      </c>
      <c r="AH122" s="240">
        <v>0</v>
      </c>
      <c r="AI122" s="240">
        <v>0</v>
      </c>
      <c r="AJ122" s="240">
        <v>0</v>
      </c>
      <c r="AK122" s="240">
        <v>0</v>
      </c>
      <c r="AL122" s="240">
        <v>0</v>
      </c>
    </row>
    <row r="123" spans="1:38" ht="15" customHeight="1" x14ac:dyDescent="0.35">
      <c r="A123" s="83"/>
      <c r="B123" s="262"/>
      <c r="C123" s="141"/>
      <c r="D123" s="8"/>
      <c r="E123" s="79"/>
      <c r="F123" s="79"/>
      <c r="G123" s="79"/>
      <c r="H123" s="79"/>
      <c r="I123" s="79"/>
      <c r="J123" s="79"/>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row>
    <row r="124" spans="1:38" ht="18.5" x14ac:dyDescent="0.45">
      <c r="A124" s="83"/>
      <c r="B124" s="51" t="s">
        <v>296</v>
      </c>
      <c r="D124" s="8"/>
      <c r="E124" s="142"/>
      <c r="F124" s="142"/>
      <c r="G124" s="142"/>
      <c r="H124" s="142"/>
      <c r="I124" s="142"/>
      <c r="J124" s="142"/>
      <c r="K124" s="253"/>
      <c r="L124" s="253"/>
      <c r="M124" s="253"/>
      <c r="N124" s="253"/>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row>
    <row r="125" spans="1:38" x14ac:dyDescent="0.35">
      <c r="A125" s="83"/>
      <c r="B125" s="36"/>
      <c r="C125" s="78"/>
      <c r="D125" s="36"/>
    </row>
    <row r="126" spans="1:38" x14ac:dyDescent="0.35">
      <c r="A126" s="83"/>
      <c r="B126" s="8"/>
      <c r="C126" s="31"/>
      <c r="D126" s="264"/>
      <c r="E126" s="82" t="s">
        <v>200</v>
      </c>
      <c r="F126" s="82" t="s">
        <v>201</v>
      </c>
      <c r="G126" s="82" t="s">
        <v>201</v>
      </c>
      <c r="H126" s="82" t="s">
        <v>201</v>
      </c>
      <c r="I126" s="82" t="s">
        <v>201</v>
      </c>
      <c r="J126" s="82" t="s">
        <v>43</v>
      </c>
      <c r="K126" s="190" t="s">
        <v>44</v>
      </c>
      <c r="L126" s="190" t="s">
        <v>45</v>
      </c>
      <c r="M126" s="190" t="s">
        <v>46</v>
      </c>
      <c r="N126" s="190" t="s">
        <v>47</v>
      </c>
      <c r="O126" s="190" t="s">
        <v>48</v>
      </c>
      <c r="P126" s="190" t="s">
        <v>49</v>
      </c>
      <c r="Q126" s="190" t="s">
        <v>50</v>
      </c>
      <c r="R126" s="190" t="s">
        <v>51</v>
      </c>
      <c r="S126" s="191" t="s">
        <v>52</v>
      </c>
      <c r="T126" s="190" t="s">
        <v>53</v>
      </c>
      <c r="U126" s="190" t="s">
        <v>54</v>
      </c>
      <c r="V126" s="190" t="s">
        <v>55</v>
      </c>
      <c r="W126" s="190" t="s">
        <v>56</v>
      </c>
      <c r="X126" s="190" t="s">
        <v>57</v>
      </c>
      <c r="Y126" s="190" t="s">
        <v>58</v>
      </c>
      <c r="Z126" s="190" t="s">
        <v>59</v>
      </c>
      <c r="AA126" s="190" t="s">
        <v>60</v>
      </c>
      <c r="AB126" s="190" t="s">
        <v>61</v>
      </c>
      <c r="AC126" s="190" t="s">
        <v>62</v>
      </c>
      <c r="AD126" s="190" t="s">
        <v>63</v>
      </c>
      <c r="AE126" s="190" t="s">
        <v>64</v>
      </c>
      <c r="AF126" s="190" t="s">
        <v>65</v>
      </c>
      <c r="AG126" s="190" t="s">
        <v>66</v>
      </c>
      <c r="AH126" s="190" t="s">
        <v>67</v>
      </c>
      <c r="AI126" s="190" t="s">
        <v>68</v>
      </c>
      <c r="AJ126" s="190" t="s">
        <v>69</v>
      </c>
      <c r="AK126" s="190" t="s">
        <v>70</v>
      </c>
      <c r="AL126" s="190" t="s">
        <v>71</v>
      </c>
    </row>
    <row r="127" spans="1:38" x14ac:dyDescent="0.35">
      <c r="A127" s="83">
        <v>18</v>
      </c>
      <c r="B127" s="137" t="s">
        <v>297</v>
      </c>
      <c r="C127" s="158"/>
      <c r="D127" s="265"/>
      <c r="E127" s="87"/>
      <c r="F127" s="87"/>
      <c r="G127" s="87"/>
      <c r="H127" s="87"/>
      <c r="I127" s="87"/>
      <c r="J127" s="87"/>
      <c r="K127" s="206">
        <v>380354.74824905396</v>
      </c>
      <c r="L127" s="206">
        <v>363022.74608612061</v>
      </c>
      <c r="M127" s="206">
        <v>226906.18133544922</v>
      </c>
      <c r="N127" s="266">
        <v>179003.32450866699</v>
      </c>
      <c r="O127" s="267">
        <v>153627.84576416016</v>
      </c>
      <c r="P127" s="267">
        <v>249507.17735290527</v>
      </c>
      <c r="Q127" s="267">
        <v>251306.69784545898</v>
      </c>
      <c r="R127" s="267">
        <v>434296.7357635498</v>
      </c>
      <c r="S127" s="268">
        <v>471438.28201293945</v>
      </c>
      <c r="T127" s="267">
        <v>454674.72457885742</v>
      </c>
      <c r="U127" s="267">
        <v>489549.82757568359</v>
      </c>
      <c r="V127" s="267">
        <v>477755.03158569336</v>
      </c>
      <c r="W127" s="267">
        <v>487881.21032714844</v>
      </c>
      <c r="X127" s="267">
        <v>486281.56852722168</v>
      </c>
      <c r="Y127" s="267">
        <v>488950.3288269043</v>
      </c>
      <c r="Z127" s="267">
        <v>479976.70745849609</v>
      </c>
      <c r="AA127" s="267">
        <v>483336.92741394043</v>
      </c>
      <c r="AB127" s="267">
        <v>506845.5810546875</v>
      </c>
      <c r="AC127" s="267">
        <v>507390.04898071289</v>
      </c>
      <c r="AD127" s="267">
        <v>627542.90390014648</v>
      </c>
      <c r="AE127" s="267">
        <v>638420.01724243164</v>
      </c>
      <c r="AF127" s="267">
        <v>652442.41333007813</v>
      </c>
      <c r="AG127" s="267">
        <v>712557.07168579102</v>
      </c>
      <c r="AH127" s="267">
        <v>718282.64617919922</v>
      </c>
      <c r="AI127" s="267">
        <v>791059.16213989258</v>
      </c>
      <c r="AJ127" s="267">
        <v>806882.02285766602</v>
      </c>
      <c r="AK127" s="267">
        <v>816110.01586914063</v>
      </c>
      <c r="AL127" s="267">
        <v>782668.1022644043</v>
      </c>
    </row>
    <row r="128" spans="1:38" ht="15" customHeight="1" x14ac:dyDescent="0.35">
      <c r="A128" s="83" t="s">
        <v>298</v>
      </c>
      <c r="B128" s="137" t="s">
        <v>299</v>
      </c>
      <c r="C128" s="138"/>
      <c r="D128" s="89"/>
      <c r="E128" s="357"/>
      <c r="F128" s="357"/>
      <c r="G128" s="357"/>
      <c r="H128" s="357"/>
      <c r="I128" s="357"/>
      <c r="J128" s="357"/>
      <c r="K128" s="269">
        <v>104761.81154698133</v>
      </c>
      <c r="L128" s="269">
        <v>116772.01569080353</v>
      </c>
      <c r="M128" s="269">
        <v>583834.24186706543</v>
      </c>
      <c r="N128" s="269">
        <v>655063.90953063965</v>
      </c>
      <c r="O128" s="269">
        <v>780464.11895751953</v>
      </c>
      <c r="P128" s="269">
        <v>678758.17108154297</v>
      </c>
      <c r="Q128" s="269">
        <v>673188.14849853516</v>
      </c>
      <c r="R128" s="269">
        <v>537940.60516357422</v>
      </c>
      <c r="S128" s="170">
        <v>507661.82136535645</v>
      </c>
      <c r="T128" s="269">
        <v>493194.92340087891</v>
      </c>
      <c r="U128" s="269">
        <v>486984.42459106445</v>
      </c>
      <c r="V128" s="269">
        <v>467511.54327392578</v>
      </c>
      <c r="W128" s="269">
        <v>465117.62237548828</v>
      </c>
      <c r="X128" s="269">
        <v>463098.27613830566</v>
      </c>
      <c r="Y128" s="269">
        <v>490743.38150024414</v>
      </c>
      <c r="Z128" s="269">
        <v>466808.12454223633</v>
      </c>
      <c r="AA128" s="269">
        <v>458842.29278564453</v>
      </c>
      <c r="AB128" s="269">
        <v>479132.49397277832</v>
      </c>
      <c r="AC128" s="269">
        <v>471655.67016601563</v>
      </c>
      <c r="AD128" s="269">
        <v>454581.83670043945</v>
      </c>
      <c r="AE128" s="269">
        <v>461751.90162658691</v>
      </c>
      <c r="AF128" s="269">
        <v>462263.83209228516</v>
      </c>
      <c r="AG128" s="269">
        <v>384942.94357299805</v>
      </c>
      <c r="AH128" s="269">
        <v>393837.62168884277</v>
      </c>
      <c r="AI128" s="269">
        <v>340640.87677001953</v>
      </c>
      <c r="AJ128" s="269">
        <v>329487.01858520508</v>
      </c>
      <c r="AK128" s="269">
        <v>329555.93872070313</v>
      </c>
      <c r="AL128" s="269">
        <v>305956.03370666504</v>
      </c>
    </row>
    <row r="129" spans="1:38" ht="15" customHeight="1" x14ac:dyDescent="0.35">
      <c r="A129" s="83"/>
      <c r="C129" s="141"/>
      <c r="D129" s="8"/>
      <c r="E129" s="79"/>
      <c r="F129" s="79"/>
      <c r="G129" s="79"/>
      <c r="H129" s="79"/>
      <c r="I129" s="79"/>
      <c r="J129" s="79"/>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row>
    <row r="130" spans="1:38" ht="18.5" x14ac:dyDescent="0.35">
      <c r="A130" s="83"/>
      <c r="B130" s="157" t="s">
        <v>300</v>
      </c>
      <c r="D130" s="8"/>
      <c r="E130" s="79"/>
      <c r="F130" s="79"/>
      <c r="G130" s="79"/>
      <c r="H130" s="79"/>
      <c r="I130" s="79"/>
      <c r="J130" s="79"/>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row>
    <row r="131" spans="1:38" x14ac:dyDescent="0.35">
      <c r="A131" s="83"/>
      <c r="B131" s="8"/>
      <c r="D131" s="8"/>
      <c r="E131" s="53" t="s">
        <v>200</v>
      </c>
      <c r="F131" s="53" t="s">
        <v>201</v>
      </c>
      <c r="G131" s="53" t="s">
        <v>201</v>
      </c>
      <c r="H131" s="53" t="s">
        <v>201</v>
      </c>
      <c r="I131" s="53" t="s">
        <v>201</v>
      </c>
      <c r="J131" s="53" t="s">
        <v>43</v>
      </c>
      <c r="K131" s="190" t="s">
        <v>44</v>
      </c>
      <c r="L131" s="190" t="s">
        <v>45</v>
      </c>
      <c r="M131" s="190" t="s">
        <v>46</v>
      </c>
      <c r="N131" s="190" t="s">
        <v>47</v>
      </c>
      <c r="O131" s="190" t="s">
        <v>48</v>
      </c>
      <c r="P131" s="190" t="s">
        <v>49</v>
      </c>
      <c r="Q131" s="190" t="s">
        <v>50</v>
      </c>
      <c r="R131" s="190" t="s">
        <v>51</v>
      </c>
      <c r="S131" s="191" t="s">
        <v>52</v>
      </c>
      <c r="T131" s="190" t="s">
        <v>53</v>
      </c>
      <c r="U131" s="190" t="s">
        <v>54</v>
      </c>
      <c r="V131" s="190" t="s">
        <v>55</v>
      </c>
      <c r="W131" s="190" t="s">
        <v>56</v>
      </c>
      <c r="X131" s="190" t="s">
        <v>57</v>
      </c>
      <c r="Y131" s="190" t="s">
        <v>58</v>
      </c>
      <c r="Z131" s="190" t="s">
        <v>59</v>
      </c>
      <c r="AA131" s="190" t="s">
        <v>60</v>
      </c>
      <c r="AB131" s="190" t="s">
        <v>61</v>
      </c>
      <c r="AC131" s="190" t="s">
        <v>62</v>
      </c>
      <c r="AD131" s="190" t="s">
        <v>63</v>
      </c>
      <c r="AE131" s="190" t="s">
        <v>64</v>
      </c>
      <c r="AF131" s="190" t="s">
        <v>65</v>
      </c>
      <c r="AG131" s="190" t="s">
        <v>66</v>
      </c>
      <c r="AH131" s="190" t="s">
        <v>67</v>
      </c>
      <c r="AI131" s="190" t="s">
        <v>68</v>
      </c>
      <c r="AJ131" s="190" t="s">
        <v>69</v>
      </c>
      <c r="AK131" s="190" t="s">
        <v>70</v>
      </c>
      <c r="AL131" s="190" t="s">
        <v>71</v>
      </c>
    </row>
    <row r="132" spans="1:38" x14ac:dyDescent="0.35">
      <c r="A132" s="83">
        <v>19</v>
      </c>
      <c r="B132" s="111" t="s">
        <v>301</v>
      </c>
      <c r="C132" s="101"/>
      <c r="D132" s="158"/>
      <c r="E132" s="139">
        <f t="shared" ref="E132:AL132" si="9">E80+E120+E122</f>
        <v>0</v>
      </c>
      <c r="F132" s="139">
        <f t="shared" si="9"/>
        <v>0</v>
      </c>
      <c r="G132" s="139">
        <f t="shared" si="9"/>
        <v>0</v>
      </c>
      <c r="H132" s="139">
        <f t="shared" si="9"/>
        <v>0</v>
      </c>
      <c r="I132" s="139">
        <f t="shared" si="9"/>
        <v>0</v>
      </c>
      <c r="J132" s="139">
        <f t="shared" ref="J132:J137" si="10">SUM(J118:J122,J126:J131)</f>
        <v>0</v>
      </c>
      <c r="K132" s="270">
        <f t="shared" si="9"/>
        <v>796486.48580163717</v>
      </c>
      <c r="L132" s="270">
        <f t="shared" si="9"/>
        <v>831798.44389110804</v>
      </c>
      <c r="M132" s="270">
        <f t="shared" si="9"/>
        <v>1628296.5729236603</v>
      </c>
      <c r="N132" s="270">
        <f t="shared" si="9"/>
        <v>1772523.8706916571</v>
      </c>
      <c r="O132" s="270">
        <f t="shared" si="9"/>
        <v>1973149.6141478419</v>
      </c>
      <c r="P132" s="270">
        <f t="shared" si="9"/>
        <v>1800413.1389148533</v>
      </c>
      <c r="Q132" s="270">
        <f t="shared" si="9"/>
        <v>1817788.0652919412</v>
      </c>
      <c r="R132" s="270">
        <f t="shared" si="9"/>
        <v>1953359.3463259749</v>
      </c>
      <c r="S132" s="271">
        <f t="shared" si="9"/>
        <v>1909499.9452605844</v>
      </c>
      <c r="T132" s="270">
        <f t="shared" si="9"/>
        <v>1959102.9163002968</v>
      </c>
      <c r="U132" s="270">
        <f t="shared" si="9"/>
        <v>1930623.9822816569</v>
      </c>
      <c r="V132" s="270">
        <f t="shared" si="9"/>
        <v>1924431.6571652889</v>
      </c>
      <c r="W132" s="270">
        <f t="shared" si="9"/>
        <v>1911165.228754282</v>
      </c>
      <c r="X132" s="270">
        <f t="shared" si="9"/>
        <v>1861817.0623041224</v>
      </c>
      <c r="Y132" s="270">
        <f t="shared" si="9"/>
        <v>1879876.2864172459</v>
      </c>
      <c r="Z132" s="270">
        <f t="shared" si="9"/>
        <v>1864339.3285870552</v>
      </c>
      <c r="AA132" s="270">
        <f t="shared" si="9"/>
        <v>1877032.4092209339</v>
      </c>
      <c r="AB132" s="270">
        <f t="shared" si="9"/>
        <v>1862673.2428073883</v>
      </c>
      <c r="AC132" s="270">
        <f t="shared" si="9"/>
        <v>1849732.48142784</v>
      </c>
      <c r="AD132" s="270">
        <f t="shared" si="9"/>
        <v>1757421.5627610683</v>
      </c>
      <c r="AE132" s="270">
        <f t="shared" si="9"/>
        <v>1781239.3625378609</v>
      </c>
      <c r="AF132" s="270">
        <f t="shared" si="9"/>
        <v>1776497.8751242161</v>
      </c>
      <c r="AG132" s="270">
        <f t="shared" si="9"/>
        <v>1638564.5214440301</v>
      </c>
      <c r="AH132" s="270">
        <f t="shared" si="9"/>
        <v>1624604.6953368932</v>
      </c>
      <c r="AI132" s="270">
        <f t="shared" si="9"/>
        <v>1500805.1430284977</v>
      </c>
      <c r="AJ132" s="270">
        <f t="shared" si="9"/>
        <v>1535345.4327899963</v>
      </c>
      <c r="AK132" s="270">
        <f t="shared" si="9"/>
        <v>1539347.5449471734</v>
      </c>
      <c r="AL132" s="270">
        <f t="shared" si="9"/>
        <v>1515599.258126691</v>
      </c>
    </row>
    <row r="133" spans="1:38" x14ac:dyDescent="0.35">
      <c r="A133" s="83" t="s">
        <v>302</v>
      </c>
      <c r="B133" s="236" t="s">
        <v>303</v>
      </c>
      <c r="C133" s="101"/>
      <c r="D133" s="158"/>
      <c r="E133" s="139">
        <f t="shared" ref="E133:AL133" si="11">E77</f>
        <v>0</v>
      </c>
      <c r="F133" s="139">
        <f t="shared" si="11"/>
        <v>0</v>
      </c>
      <c r="G133" s="139">
        <f t="shared" si="11"/>
        <v>0</v>
      </c>
      <c r="H133" s="139">
        <f t="shared" si="11"/>
        <v>0</v>
      </c>
      <c r="I133" s="139">
        <f t="shared" si="11"/>
        <v>0</v>
      </c>
      <c r="J133" s="139">
        <f t="shared" si="10"/>
        <v>0</v>
      </c>
      <c r="K133" s="270">
        <f t="shared" si="11"/>
        <v>0</v>
      </c>
      <c r="L133" s="270">
        <f t="shared" si="11"/>
        <v>0</v>
      </c>
      <c r="M133" s="270">
        <f t="shared" si="11"/>
        <v>0</v>
      </c>
      <c r="N133" s="270">
        <f t="shared" si="11"/>
        <v>0</v>
      </c>
      <c r="O133" s="270">
        <f t="shared" si="11"/>
        <v>0</v>
      </c>
      <c r="P133" s="270">
        <f t="shared" si="11"/>
        <v>0</v>
      </c>
      <c r="Q133" s="270">
        <f t="shared" si="11"/>
        <v>0</v>
      </c>
      <c r="R133" s="270">
        <f t="shared" si="11"/>
        <v>0</v>
      </c>
      <c r="S133" s="271">
        <f t="shared" si="11"/>
        <v>0</v>
      </c>
      <c r="T133" s="270">
        <f t="shared" si="11"/>
        <v>0</v>
      </c>
      <c r="U133" s="270">
        <f t="shared" si="11"/>
        <v>0</v>
      </c>
      <c r="V133" s="270">
        <f t="shared" si="11"/>
        <v>0</v>
      </c>
      <c r="W133" s="270">
        <f t="shared" si="11"/>
        <v>0</v>
      </c>
      <c r="X133" s="270">
        <f t="shared" si="11"/>
        <v>0</v>
      </c>
      <c r="Y133" s="270">
        <f t="shared" si="11"/>
        <v>0</v>
      </c>
      <c r="Z133" s="270">
        <f t="shared" si="11"/>
        <v>0</v>
      </c>
      <c r="AA133" s="270">
        <f t="shared" si="11"/>
        <v>0</v>
      </c>
      <c r="AB133" s="270">
        <f t="shared" si="11"/>
        <v>0</v>
      </c>
      <c r="AC133" s="270">
        <f t="shared" si="11"/>
        <v>0</v>
      </c>
      <c r="AD133" s="270">
        <f t="shared" si="11"/>
        <v>0</v>
      </c>
      <c r="AE133" s="270">
        <f t="shared" si="11"/>
        <v>0</v>
      </c>
      <c r="AF133" s="270">
        <f t="shared" si="11"/>
        <v>0</v>
      </c>
      <c r="AG133" s="270">
        <f t="shared" si="11"/>
        <v>0</v>
      </c>
      <c r="AH133" s="270">
        <f t="shared" si="11"/>
        <v>0</v>
      </c>
      <c r="AI133" s="270">
        <f t="shared" si="11"/>
        <v>0</v>
      </c>
      <c r="AJ133" s="270">
        <f t="shared" si="11"/>
        <v>0</v>
      </c>
      <c r="AK133" s="270">
        <f t="shared" si="11"/>
        <v>0</v>
      </c>
      <c r="AL133" s="270">
        <f t="shared" si="11"/>
        <v>0</v>
      </c>
    </row>
    <row r="134" spans="1:38" x14ac:dyDescent="0.35">
      <c r="A134" s="83">
        <v>20</v>
      </c>
      <c r="B134" s="111" t="s">
        <v>304</v>
      </c>
      <c r="C134" s="101"/>
      <c r="D134" s="158"/>
      <c r="E134" s="139">
        <f>E127-E128</f>
        <v>0</v>
      </c>
      <c r="F134" s="139">
        <f>F127-F128</f>
        <v>0</v>
      </c>
      <c r="G134" s="139">
        <f t="shared" ref="G134:I134" si="12">G127-G128</f>
        <v>0</v>
      </c>
      <c r="H134" s="139">
        <f t="shared" si="12"/>
        <v>0</v>
      </c>
      <c r="I134" s="139">
        <f t="shared" si="12"/>
        <v>0</v>
      </c>
      <c r="J134" s="139">
        <f t="shared" si="10"/>
        <v>0</v>
      </c>
      <c r="K134" s="270">
        <f t="shared" ref="K134:AL134" si="13">K127-K128</f>
        <v>275592.93670207262</v>
      </c>
      <c r="L134" s="270">
        <f t="shared" si="13"/>
        <v>246250.73039531708</v>
      </c>
      <c r="M134" s="270">
        <f t="shared" si="13"/>
        <v>-356928.06053161621</v>
      </c>
      <c r="N134" s="270">
        <f t="shared" si="13"/>
        <v>-476060.58502197266</v>
      </c>
      <c r="O134" s="270">
        <f t="shared" si="13"/>
        <v>-626836.27319335938</v>
      </c>
      <c r="P134" s="270">
        <f t="shared" si="13"/>
        <v>-429250.9937286377</v>
      </c>
      <c r="Q134" s="270">
        <f t="shared" si="13"/>
        <v>-421881.45065307617</v>
      </c>
      <c r="R134" s="270">
        <f t="shared" si="13"/>
        <v>-103643.86940002441</v>
      </c>
      <c r="S134" s="271">
        <f t="shared" si="13"/>
        <v>-36223.539352416992</v>
      </c>
      <c r="T134" s="270">
        <f t="shared" si="13"/>
        <v>-38520.198822021484</v>
      </c>
      <c r="U134" s="270">
        <f t="shared" si="13"/>
        <v>2565.4029846191406</v>
      </c>
      <c r="V134" s="270">
        <f t="shared" si="13"/>
        <v>10243.488311767578</v>
      </c>
      <c r="W134" s="270">
        <f t="shared" si="13"/>
        <v>22763.587951660156</v>
      </c>
      <c r="X134" s="270">
        <f t="shared" si="13"/>
        <v>23183.292388916016</v>
      </c>
      <c r="Y134" s="270">
        <f t="shared" si="13"/>
        <v>-1793.0526733398438</v>
      </c>
      <c r="Z134" s="270">
        <f t="shared" si="13"/>
        <v>13168.582916259766</v>
      </c>
      <c r="AA134" s="270">
        <f t="shared" si="13"/>
        <v>24494.634628295898</v>
      </c>
      <c r="AB134" s="270">
        <f t="shared" si="13"/>
        <v>27713.08708190918</v>
      </c>
      <c r="AC134" s="270">
        <f t="shared" si="13"/>
        <v>35734.378814697266</v>
      </c>
      <c r="AD134" s="270">
        <f t="shared" si="13"/>
        <v>172961.06719970703</v>
      </c>
      <c r="AE134" s="270">
        <f t="shared" si="13"/>
        <v>176668.11561584473</v>
      </c>
      <c r="AF134" s="270">
        <f t="shared" si="13"/>
        <v>190178.58123779297</v>
      </c>
      <c r="AG134" s="270">
        <f t="shared" si="13"/>
        <v>327614.12811279297</v>
      </c>
      <c r="AH134" s="270">
        <f t="shared" si="13"/>
        <v>324445.02449035645</v>
      </c>
      <c r="AI134" s="270">
        <f t="shared" si="13"/>
        <v>450418.28536987305</v>
      </c>
      <c r="AJ134" s="270">
        <f t="shared" si="13"/>
        <v>477395.00427246094</v>
      </c>
      <c r="AK134" s="270">
        <f t="shared" si="13"/>
        <v>486554.0771484375</v>
      </c>
      <c r="AL134" s="270">
        <f t="shared" si="13"/>
        <v>476712.06855773926</v>
      </c>
    </row>
    <row r="135" spans="1:38" x14ac:dyDescent="0.35">
      <c r="A135" s="272">
        <v>21</v>
      </c>
      <c r="B135" s="111" t="s">
        <v>305</v>
      </c>
      <c r="C135" s="101"/>
      <c r="D135" s="89"/>
      <c r="E135" s="139">
        <f t="shared" ref="E135:AL135" si="14">E132-E133+E134</f>
        <v>0</v>
      </c>
      <c r="F135" s="139">
        <f t="shared" si="14"/>
        <v>0</v>
      </c>
      <c r="G135" s="139">
        <f t="shared" si="14"/>
        <v>0</v>
      </c>
      <c r="H135" s="139">
        <f t="shared" si="14"/>
        <v>0</v>
      </c>
      <c r="I135" s="139">
        <f t="shared" si="14"/>
        <v>0</v>
      </c>
      <c r="J135" s="139">
        <f t="shared" si="10"/>
        <v>0</v>
      </c>
      <c r="K135" s="270">
        <f t="shared" si="14"/>
        <v>1072079.4225037098</v>
      </c>
      <c r="L135" s="270">
        <f t="shared" si="14"/>
        <v>1078049.1742864251</v>
      </c>
      <c r="M135" s="270">
        <f t="shared" si="14"/>
        <v>1271368.5123920441</v>
      </c>
      <c r="N135" s="270">
        <f t="shared" si="14"/>
        <v>1296463.2856696844</v>
      </c>
      <c r="O135" s="270">
        <f t="shared" si="14"/>
        <v>1346313.3409544826</v>
      </c>
      <c r="P135" s="270">
        <f t="shared" si="14"/>
        <v>1371162.1451862156</v>
      </c>
      <c r="Q135" s="270">
        <f t="shared" si="14"/>
        <v>1395906.614638865</v>
      </c>
      <c r="R135" s="270">
        <f t="shared" si="14"/>
        <v>1849715.4769259505</v>
      </c>
      <c r="S135" s="271">
        <f t="shared" si="14"/>
        <v>1873276.4059081674</v>
      </c>
      <c r="T135" s="270">
        <f t="shared" si="14"/>
        <v>1920582.7174782753</v>
      </c>
      <c r="U135" s="270">
        <f t="shared" si="14"/>
        <v>1933189.3852662761</v>
      </c>
      <c r="V135" s="270">
        <f t="shared" si="14"/>
        <v>1934675.1454770565</v>
      </c>
      <c r="W135" s="270">
        <f t="shared" si="14"/>
        <v>1933928.8167059422</v>
      </c>
      <c r="X135" s="270">
        <f t="shared" si="14"/>
        <v>1885000.3546930384</v>
      </c>
      <c r="Y135" s="270">
        <f t="shared" si="14"/>
        <v>1878083.233743906</v>
      </c>
      <c r="Z135" s="270">
        <f t="shared" si="14"/>
        <v>1877507.911503315</v>
      </c>
      <c r="AA135" s="270">
        <f t="shared" si="14"/>
        <v>1901527.0438492298</v>
      </c>
      <c r="AB135" s="270">
        <f t="shared" si="14"/>
        <v>1890386.3298892975</v>
      </c>
      <c r="AC135" s="270">
        <f t="shared" si="14"/>
        <v>1885466.8602425372</v>
      </c>
      <c r="AD135" s="270">
        <f t="shared" si="14"/>
        <v>1930382.6299607754</v>
      </c>
      <c r="AE135" s="270">
        <f t="shared" si="14"/>
        <v>1957907.4781537056</v>
      </c>
      <c r="AF135" s="270">
        <f t="shared" si="14"/>
        <v>1966676.456362009</v>
      </c>
      <c r="AG135" s="270">
        <f t="shared" si="14"/>
        <v>1966178.6495568231</v>
      </c>
      <c r="AH135" s="270">
        <f t="shared" si="14"/>
        <v>1949049.7198272496</v>
      </c>
      <c r="AI135" s="270">
        <f t="shared" si="14"/>
        <v>1951223.4283983707</v>
      </c>
      <c r="AJ135" s="270">
        <f t="shared" si="14"/>
        <v>2012740.4370624572</v>
      </c>
      <c r="AK135" s="270">
        <f t="shared" si="14"/>
        <v>2025901.6220956109</v>
      </c>
      <c r="AL135" s="270">
        <f t="shared" si="14"/>
        <v>1992311.3266844302</v>
      </c>
    </row>
    <row r="136" spans="1:38" x14ac:dyDescent="0.35">
      <c r="A136" s="83">
        <v>22</v>
      </c>
      <c r="B136" s="111" t="s">
        <v>306</v>
      </c>
      <c r="C136" s="101"/>
      <c r="D136" s="89"/>
      <c r="E136" s="139">
        <f>E29</f>
        <v>0</v>
      </c>
      <c r="F136" s="139">
        <f>F29</f>
        <v>0</v>
      </c>
      <c r="G136" s="139">
        <f>G29</f>
        <v>0</v>
      </c>
      <c r="H136" s="139">
        <f>H29</f>
        <v>0</v>
      </c>
      <c r="I136" s="139">
        <f>I29</f>
        <v>0</v>
      </c>
      <c r="J136" s="139">
        <f t="shared" si="10"/>
        <v>0</v>
      </c>
      <c r="K136" s="240">
        <f t="shared" ref="K136:AL136" si="15">K29</f>
        <v>1072080</v>
      </c>
      <c r="L136" s="240">
        <f t="shared" si="15"/>
        <v>1078055</v>
      </c>
      <c r="M136" s="240">
        <f t="shared" si="15"/>
        <v>1271372.9329433441</v>
      </c>
      <c r="N136" s="240">
        <f t="shared" si="15"/>
        <v>1296461.5391304493</v>
      </c>
      <c r="O136" s="240">
        <f t="shared" si="15"/>
        <v>1346313.8363423347</v>
      </c>
      <c r="P136" s="240">
        <f t="shared" si="15"/>
        <v>1371162.2578425407</v>
      </c>
      <c r="Q136" s="240">
        <f t="shared" si="15"/>
        <v>1395907.5337200165</v>
      </c>
      <c r="R136" s="240">
        <f t="shared" si="15"/>
        <v>1849708.7448019981</v>
      </c>
      <c r="S136" s="235">
        <f t="shared" si="15"/>
        <v>1873273.0037851334</v>
      </c>
      <c r="T136" s="240">
        <f t="shared" si="15"/>
        <v>1920577.541852951</v>
      </c>
      <c r="U136" s="240">
        <f t="shared" si="15"/>
        <v>1933189.424905777</v>
      </c>
      <c r="V136" s="240">
        <f t="shared" si="15"/>
        <v>1934675.7812476158</v>
      </c>
      <c r="W136" s="240">
        <f t="shared" si="15"/>
        <v>1933922.7866544724</v>
      </c>
      <c r="X136" s="240">
        <f t="shared" si="15"/>
        <v>1885004.1882059574</v>
      </c>
      <c r="Y136" s="240">
        <f t="shared" si="15"/>
        <v>1878082.8213071823</v>
      </c>
      <c r="Z136" s="240">
        <f t="shared" si="15"/>
        <v>1877506.4625720978</v>
      </c>
      <c r="AA136" s="240">
        <f t="shared" si="15"/>
        <v>1901529.6515340805</v>
      </c>
      <c r="AB136" s="240">
        <f t="shared" si="15"/>
        <v>1890382.4088652134</v>
      </c>
      <c r="AC136" s="240">
        <f t="shared" si="15"/>
        <v>1885461.181204319</v>
      </c>
      <c r="AD136" s="240">
        <f t="shared" si="15"/>
        <v>1930383.2944278717</v>
      </c>
      <c r="AE136" s="240">
        <f t="shared" si="15"/>
        <v>1957907.9325954914</v>
      </c>
      <c r="AF136" s="240">
        <f t="shared" si="15"/>
        <v>1966683.0886499882</v>
      </c>
      <c r="AG136" s="240">
        <f t="shared" si="15"/>
        <v>1966185.4052703381</v>
      </c>
      <c r="AH136" s="240">
        <f t="shared" si="15"/>
        <v>1949051.7468373775</v>
      </c>
      <c r="AI136" s="240">
        <f t="shared" si="15"/>
        <v>1951223.0443201065</v>
      </c>
      <c r="AJ136" s="240">
        <f t="shared" si="15"/>
        <v>2012733.9002842903</v>
      </c>
      <c r="AK136" s="240">
        <f t="shared" si="15"/>
        <v>2025898.044921875</v>
      </c>
      <c r="AL136" s="240">
        <f t="shared" si="15"/>
        <v>1992307.732468605</v>
      </c>
    </row>
    <row r="137" spans="1:38" x14ac:dyDescent="0.35">
      <c r="A137" s="83">
        <v>23</v>
      </c>
      <c r="B137" s="111" t="s">
        <v>307</v>
      </c>
      <c r="C137" s="101"/>
      <c r="D137" s="158"/>
      <c r="E137" s="139">
        <f>E135-E136</f>
        <v>0</v>
      </c>
      <c r="F137" s="139">
        <f>F135-F136</f>
        <v>0</v>
      </c>
      <c r="G137" s="139">
        <f t="shared" ref="G137:I137" si="16">G135-G136</f>
        <v>0</v>
      </c>
      <c r="H137" s="139">
        <f t="shared" si="16"/>
        <v>0</v>
      </c>
      <c r="I137" s="139">
        <f t="shared" si="16"/>
        <v>0</v>
      </c>
      <c r="J137" s="139">
        <f t="shared" si="10"/>
        <v>0</v>
      </c>
      <c r="K137" s="240">
        <f t="shared" ref="K137:AL137" si="17">K135-K136</f>
        <v>-0.57749629020690918</v>
      </c>
      <c r="L137" s="240">
        <f t="shared" si="17"/>
        <v>-5.825713574886322</v>
      </c>
      <c r="M137" s="240">
        <f t="shared" si="17"/>
        <v>-4.4205513000488281</v>
      </c>
      <c r="N137" s="240">
        <f t="shared" si="17"/>
        <v>1.7465392351150513</v>
      </c>
      <c r="O137" s="240">
        <f t="shared" si="17"/>
        <v>-0.49538785219192505</v>
      </c>
      <c r="P137" s="240">
        <f t="shared" si="17"/>
        <v>-0.11265632510185242</v>
      </c>
      <c r="Q137" s="240">
        <f t="shared" si="17"/>
        <v>-0.91908115148544312</v>
      </c>
      <c r="R137" s="240">
        <f t="shared" si="17"/>
        <v>6.7321239523589611</v>
      </c>
      <c r="S137" s="235">
        <f t="shared" si="17"/>
        <v>3.4021230340003967</v>
      </c>
      <c r="T137" s="240">
        <f t="shared" si="17"/>
        <v>5.1756253242492676</v>
      </c>
      <c r="U137" s="240">
        <f t="shared" si="17"/>
        <v>-3.963950090110302E-2</v>
      </c>
      <c r="V137" s="240">
        <f t="shared" si="17"/>
        <v>-0.63577055931091309</v>
      </c>
      <c r="W137" s="240">
        <f t="shared" si="17"/>
        <v>6.0300514698028564</v>
      </c>
      <c r="X137" s="240">
        <f t="shared" si="17"/>
        <v>-3.833512919023633</v>
      </c>
      <c r="Y137" s="240">
        <f t="shared" si="17"/>
        <v>0.41243672370910645</v>
      </c>
      <c r="Z137" s="240">
        <f t="shared" si="17"/>
        <v>1.4489312171936035</v>
      </c>
      <c r="AA137" s="240">
        <f t="shared" si="17"/>
        <v>-2.607684850692749</v>
      </c>
      <c r="AB137" s="240">
        <f t="shared" si="17"/>
        <v>3.9210240840911865</v>
      </c>
      <c r="AC137" s="240">
        <f t="shared" si="17"/>
        <v>5.6790382182225585</v>
      </c>
      <c r="AD137" s="240">
        <f t="shared" si="17"/>
        <v>-0.66446709632873535</v>
      </c>
      <c r="AE137" s="240">
        <f t="shared" si="17"/>
        <v>-0.45444178581237793</v>
      </c>
      <c r="AF137" s="240">
        <f t="shared" si="17"/>
        <v>-6.6322879791259766</v>
      </c>
      <c r="AG137" s="240">
        <f t="shared" si="17"/>
        <v>-6.755713514983654</v>
      </c>
      <c r="AH137" s="240">
        <f t="shared" si="17"/>
        <v>-2.0270101279020309</v>
      </c>
      <c r="AI137" s="240">
        <f t="shared" si="17"/>
        <v>0.3840782642364502</v>
      </c>
      <c r="AJ137" s="240">
        <f t="shared" si="17"/>
        <v>6.5367781668901443</v>
      </c>
      <c r="AK137" s="240">
        <f t="shared" si="17"/>
        <v>3.5771737359464169</v>
      </c>
      <c r="AL137" s="240">
        <f t="shared" si="17"/>
        <v>3.5942158252000809</v>
      </c>
    </row>
    <row r="138" spans="1:38" x14ac:dyDescent="0.35">
      <c r="A138" s="83"/>
    </row>
  </sheetData>
  <dataConsolidate/>
  <printOptions horizontalCentered="1"/>
  <pageMargins left="0.44" right="0.5" top="0.52" bottom="0.42" header="0.52" footer="0.4"/>
  <pageSetup scale="15" pageOrder="overThenDown"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453C-681C-420E-BC71-1BC5A42B2040}">
  <sheetPr>
    <tabColor indexed="42"/>
    <pageSetUpPr fitToPage="1"/>
  </sheetPr>
  <dimension ref="A1:AL154"/>
  <sheetViews>
    <sheetView showGridLines="0" view="pageBreakPreview" topLeftCell="A34" zoomScale="89" zoomScaleNormal="55" zoomScaleSheetLayoutView="89" workbookViewId="0">
      <selection activeCell="D20" sqref="D20:D21"/>
    </sheetView>
  </sheetViews>
  <sheetFormatPr defaultColWidth="10.26953125" defaultRowHeight="15.5" x14ac:dyDescent="0.35"/>
  <cols>
    <col min="1" max="1" width="10.26953125" style="160"/>
    <col min="2" max="2" width="76.81640625" style="28" customWidth="1"/>
    <col min="3" max="3" width="26.1796875" style="28" customWidth="1"/>
    <col min="4" max="4" width="21.81640625" style="28" customWidth="1"/>
    <col min="5" max="10" width="11.1796875" style="29" customWidth="1"/>
    <col min="11" max="12" width="17.453125" style="29" bestFit="1" customWidth="1"/>
    <col min="13" max="14" width="11.1796875" style="29" customWidth="1"/>
    <col min="15" max="15" width="10.54296875" style="29" customWidth="1"/>
    <col min="16" max="38" width="10.54296875" style="27" customWidth="1"/>
    <col min="39" max="126" width="8.1796875" style="27" customWidth="1"/>
    <col min="127" max="16384" width="10.26953125" style="27"/>
  </cols>
  <sheetData>
    <row r="1" spans="1:38" x14ac:dyDescent="0.35">
      <c r="B1" s="8" t="s">
        <v>7</v>
      </c>
      <c r="C1" s="8"/>
      <c r="O1" s="27"/>
    </row>
    <row r="2" spans="1:38" x14ac:dyDescent="0.35">
      <c r="B2" s="8" t="s">
        <v>8</v>
      </c>
      <c r="C2" s="8"/>
      <c r="O2" s="27"/>
    </row>
    <row r="3" spans="1:38" s="30" customFormat="1" x14ac:dyDescent="0.35">
      <c r="A3" s="160"/>
      <c r="B3" s="12" t="s">
        <v>9</v>
      </c>
      <c r="C3" s="31"/>
      <c r="D3" s="32"/>
    </row>
    <row r="4" spans="1:38" s="30" customFormat="1" x14ac:dyDescent="0.35">
      <c r="A4" s="160"/>
      <c r="B4" s="33" t="s">
        <v>308</v>
      </c>
      <c r="C4" s="31"/>
      <c r="D4" s="34"/>
    </row>
    <row r="5" spans="1:38" s="30" customFormat="1" x14ac:dyDescent="0.35">
      <c r="A5" s="160"/>
      <c r="B5" s="14" t="s">
        <v>309</v>
      </c>
      <c r="C5" s="31"/>
      <c r="D5" s="34"/>
    </row>
    <row r="6" spans="1:38" s="30" customFormat="1" x14ac:dyDescent="0.35">
      <c r="A6" s="160"/>
      <c r="B6" s="34"/>
      <c r="C6" s="404"/>
      <c r="D6" s="34"/>
    </row>
    <row r="7" spans="1:38" s="30" customFormat="1" ht="34.5" customHeight="1" x14ac:dyDescent="0.35">
      <c r="A7" s="160"/>
      <c r="B7" s="35" t="s">
        <v>36</v>
      </c>
      <c r="C7" s="404"/>
      <c r="D7" s="28"/>
      <c r="E7" s="37"/>
      <c r="F7" s="37"/>
      <c r="G7" s="37"/>
      <c r="I7" s="38"/>
      <c r="J7" s="38"/>
      <c r="K7" s="38"/>
      <c r="L7" s="38"/>
      <c r="M7" s="38"/>
      <c r="N7" s="38"/>
      <c r="O7" s="38"/>
    </row>
    <row r="8" spans="1:38" s="30" customFormat="1" x14ac:dyDescent="0.35">
      <c r="A8" s="160"/>
      <c r="B8" s="8"/>
      <c r="C8" s="404"/>
      <c r="D8" s="8"/>
      <c r="E8" s="39"/>
      <c r="F8" s="39"/>
      <c r="G8" s="39"/>
      <c r="H8" s="39"/>
      <c r="I8" s="39"/>
      <c r="J8" s="40"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404"/>
      <c r="D9" s="8"/>
      <c r="E9" s="79" t="s">
        <v>310</v>
      </c>
      <c r="F9" s="79"/>
      <c r="G9" s="273"/>
      <c r="H9" s="48"/>
      <c r="I9" s="48"/>
      <c r="J9" s="47"/>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ht="15.75" customHeight="1" x14ac:dyDescent="0.45">
      <c r="B10" s="51" t="s">
        <v>311</v>
      </c>
      <c r="C10" s="52"/>
      <c r="D10" s="31"/>
      <c r="E10" s="79" t="s">
        <v>312</v>
      </c>
      <c r="F10" s="79"/>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customHeight="1" x14ac:dyDescent="0.35">
      <c r="B11" s="36" t="s">
        <v>313</v>
      </c>
      <c r="C11" s="78"/>
      <c r="D11" s="36"/>
      <c r="G11" s="79"/>
      <c r="H11" s="79"/>
      <c r="I11" s="79"/>
      <c r="J11" s="79"/>
      <c r="K11" s="79"/>
      <c r="L11" s="79"/>
      <c r="M11" s="79"/>
      <c r="N11" s="79"/>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2" spans="1:38" x14ac:dyDescent="0.35">
      <c r="A12" s="83"/>
      <c r="B12" s="80" t="s">
        <v>87</v>
      </c>
      <c r="C12" s="31"/>
      <c r="D12" s="81" t="s">
        <v>314</v>
      </c>
      <c r="E12" s="53" t="s">
        <v>200</v>
      </c>
      <c r="F12" s="53" t="s">
        <v>201</v>
      </c>
      <c r="G12" s="53" t="s">
        <v>148</v>
      </c>
      <c r="H12" s="53" t="s">
        <v>41</v>
      </c>
      <c r="I12" s="53" t="s">
        <v>42</v>
      </c>
      <c r="J12" s="53" t="s">
        <v>43</v>
      </c>
      <c r="K12" s="274" t="s">
        <v>44</v>
      </c>
      <c r="L12" s="274" t="s">
        <v>45</v>
      </c>
      <c r="M12" s="274" t="s">
        <v>46</v>
      </c>
      <c r="N12" s="274" t="s">
        <v>47</v>
      </c>
      <c r="O12" s="274" t="s">
        <v>48</v>
      </c>
      <c r="P12" s="274" t="s">
        <v>49</v>
      </c>
      <c r="Q12" s="274" t="s">
        <v>50</v>
      </c>
      <c r="R12" s="274" t="s">
        <v>51</v>
      </c>
      <c r="S12" s="274" t="s">
        <v>52</v>
      </c>
      <c r="T12" s="274" t="s">
        <v>53</v>
      </c>
      <c r="U12" s="274" t="s">
        <v>54</v>
      </c>
      <c r="V12" s="274" t="s">
        <v>55</v>
      </c>
      <c r="W12" s="274" t="s">
        <v>56</v>
      </c>
      <c r="X12" s="274" t="s">
        <v>57</v>
      </c>
      <c r="Y12" s="274" t="s">
        <v>58</v>
      </c>
      <c r="Z12" s="274" t="s">
        <v>59</v>
      </c>
      <c r="AA12" s="274" t="s">
        <v>60</v>
      </c>
      <c r="AB12" s="274" t="s">
        <v>61</v>
      </c>
      <c r="AC12" s="274" t="s">
        <v>62</v>
      </c>
      <c r="AD12" s="274" t="s">
        <v>63</v>
      </c>
      <c r="AE12" s="274" t="s">
        <v>64</v>
      </c>
      <c r="AF12" s="274" t="s">
        <v>65</v>
      </c>
      <c r="AG12" s="274" t="s">
        <v>66</v>
      </c>
      <c r="AH12" s="274" t="s">
        <v>67</v>
      </c>
      <c r="AI12" s="274" t="s">
        <v>68</v>
      </c>
      <c r="AJ12" s="274" t="s">
        <v>69</v>
      </c>
      <c r="AK12" s="274" t="s">
        <v>70</v>
      </c>
      <c r="AL12" s="274" t="s">
        <v>71</v>
      </c>
    </row>
    <row r="13" spans="1:38" x14ac:dyDescent="0.35">
      <c r="A13" s="83" t="s">
        <v>315</v>
      </c>
      <c r="B13" s="84" t="s">
        <v>90</v>
      </c>
      <c r="C13" s="275"/>
      <c r="D13" s="276">
        <v>0.79954118593894652</v>
      </c>
      <c r="E13" s="277"/>
      <c r="F13" s="277"/>
      <c r="G13" s="277"/>
      <c r="H13" s="277"/>
      <c r="I13" s="277"/>
      <c r="J13" s="277"/>
      <c r="K13" s="278">
        <v>8.1037824410655414E-4</v>
      </c>
      <c r="L13" s="278">
        <v>2.8310158404073885E-4</v>
      </c>
      <c r="M13" s="278">
        <v>0</v>
      </c>
      <c r="N13" s="278">
        <v>0</v>
      </c>
      <c r="O13" s="278">
        <v>0</v>
      </c>
      <c r="P13" s="278">
        <v>1.8988177202812527E-3</v>
      </c>
      <c r="Q13" s="278">
        <v>2.0622374597848306E-3</v>
      </c>
      <c r="R13" s="278">
        <v>0</v>
      </c>
      <c r="S13" s="278">
        <v>0</v>
      </c>
      <c r="T13" s="278">
        <v>0</v>
      </c>
      <c r="U13" s="278">
        <v>0</v>
      </c>
      <c r="V13" s="278">
        <v>0</v>
      </c>
      <c r="W13" s="278">
        <v>0</v>
      </c>
      <c r="X13" s="278">
        <v>0</v>
      </c>
      <c r="Y13" s="278">
        <v>0</v>
      </c>
      <c r="Z13" s="278">
        <v>0</v>
      </c>
      <c r="AA13" s="278">
        <v>0</v>
      </c>
      <c r="AB13" s="278">
        <v>0</v>
      </c>
      <c r="AC13" s="278">
        <v>0</v>
      </c>
      <c r="AD13" s="278">
        <v>0</v>
      </c>
      <c r="AE13" s="278">
        <v>0</v>
      </c>
      <c r="AF13" s="278">
        <v>0</v>
      </c>
      <c r="AG13" s="278">
        <v>0</v>
      </c>
      <c r="AH13" s="278">
        <v>0</v>
      </c>
      <c r="AI13" s="278">
        <v>0</v>
      </c>
      <c r="AJ13" s="278">
        <v>0</v>
      </c>
      <c r="AK13" s="278">
        <v>0</v>
      </c>
      <c r="AL13" s="278">
        <v>0</v>
      </c>
    </row>
    <row r="14" spans="1:38" x14ac:dyDescent="0.35">
      <c r="A14" s="83" t="s">
        <v>316</v>
      </c>
      <c r="B14" s="84" t="s">
        <v>93</v>
      </c>
      <c r="C14" s="275"/>
      <c r="D14" s="276">
        <v>0.77493656328781257</v>
      </c>
      <c r="E14" s="139"/>
      <c r="F14" s="139"/>
      <c r="G14" s="139"/>
      <c r="H14" s="139"/>
      <c r="I14" s="139"/>
      <c r="J14" s="139"/>
      <c r="K14" s="278">
        <v>2.5008725760835497E-3</v>
      </c>
      <c r="L14" s="278">
        <v>2.4974039054675985E-3</v>
      </c>
      <c r="M14" s="278">
        <v>2.913638051376563E-4</v>
      </c>
      <c r="N14" s="278">
        <v>0</v>
      </c>
      <c r="O14" s="278">
        <v>8.6021691770843964E-4</v>
      </c>
      <c r="P14" s="278">
        <v>2.3121008846103673E-3</v>
      </c>
      <c r="Q14" s="278">
        <v>2.4210943528519616E-3</v>
      </c>
      <c r="R14" s="278">
        <v>0</v>
      </c>
      <c r="S14" s="278">
        <v>0</v>
      </c>
      <c r="T14" s="278">
        <v>0</v>
      </c>
      <c r="U14" s="278">
        <v>0</v>
      </c>
      <c r="V14" s="278">
        <v>0</v>
      </c>
      <c r="W14" s="278">
        <v>0</v>
      </c>
      <c r="X14" s="278">
        <v>0</v>
      </c>
      <c r="Y14" s="278">
        <v>0</v>
      </c>
      <c r="Z14" s="278">
        <v>0</v>
      </c>
      <c r="AA14" s="278">
        <v>0</v>
      </c>
      <c r="AB14" s="278">
        <v>0</v>
      </c>
      <c r="AC14" s="278">
        <v>0</v>
      </c>
      <c r="AD14" s="278">
        <v>0</v>
      </c>
      <c r="AE14" s="278">
        <v>0</v>
      </c>
      <c r="AF14" s="278">
        <v>0</v>
      </c>
      <c r="AG14" s="278">
        <v>0</v>
      </c>
      <c r="AH14" s="278">
        <v>0</v>
      </c>
      <c r="AI14" s="278">
        <v>0</v>
      </c>
      <c r="AJ14" s="278">
        <v>0</v>
      </c>
      <c r="AK14" s="278">
        <v>0</v>
      </c>
      <c r="AL14" s="278">
        <v>0</v>
      </c>
    </row>
    <row r="15" spans="1:38" x14ac:dyDescent="0.35">
      <c r="A15" s="83" t="s">
        <v>317</v>
      </c>
      <c r="B15" s="84" t="s">
        <v>95</v>
      </c>
      <c r="C15" s="275"/>
      <c r="D15" s="276">
        <v>0.63790407874386812</v>
      </c>
      <c r="E15" s="139"/>
      <c r="F15" s="139"/>
      <c r="G15" s="139"/>
      <c r="H15" s="139"/>
      <c r="I15" s="139"/>
      <c r="J15" s="139"/>
      <c r="K15" s="278">
        <v>1.6555609160471343E-2</v>
      </c>
      <c r="L15" s="278">
        <v>2.4178168871393312E-2</v>
      </c>
      <c r="M15" s="278">
        <v>2.3717794896488471E-2</v>
      </c>
      <c r="N15" s="278">
        <v>2.3460479027116662E-2</v>
      </c>
      <c r="O15" s="278">
        <v>2.2847316654155223E-2</v>
      </c>
      <c r="P15" s="278">
        <v>2.5046430276355742E-2</v>
      </c>
      <c r="Q15" s="278">
        <v>2.2790520766656809E-2</v>
      </c>
      <c r="R15" s="278">
        <v>0</v>
      </c>
      <c r="S15" s="278">
        <v>0</v>
      </c>
      <c r="T15" s="278">
        <v>0</v>
      </c>
      <c r="U15" s="278">
        <v>0</v>
      </c>
      <c r="V15" s="278">
        <v>0</v>
      </c>
      <c r="W15" s="278">
        <v>0</v>
      </c>
      <c r="X15" s="278">
        <v>0</v>
      </c>
      <c r="Y15" s="278">
        <v>0</v>
      </c>
      <c r="Z15" s="278">
        <v>0</v>
      </c>
      <c r="AA15" s="278">
        <v>0</v>
      </c>
      <c r="AB15" s="278">
        <v>0</v>
      </c>
      <c r="AC15" s="278">
        <v>0</v>
      </c>
      <c r="AD15" s="278">
        <v>0</v>
      </c>
      <c r="AE15" s="278">
        <v>0</v>
      </c>
      <c r="AF15" s="278">
        <v>0</v>
      </c>
      <c r="AG15" s="278">
        <v>0</v>
      </c>
      <c r="AH15" s="278">
        <v>0</v>
      </c>
      <c r="AI15" s="278">
        <v>0</v>
      </c>
      <c r="AJ15" s="278">
        <v>0</v>
      </c>
      <c r="AK15" s="278">
        <v>0</v>
      </c>
      <c r="AL15" s="278">
        <v>0</v>
      </c>
    </row>
    <row r="16" spans="1:38" x14ac:dyDescent="0.35">
      <c r="A16" s="83" t="s">
        <v>318</v>
      </c>
      <c r="B16" s="84" t="s">
        <v>97</v>
      </c>
      <c r="C16" s="275"/>
      <c r="D16" s="276">
        <v>0.63972432842344185</v>
      </c>
      <c r="E16" s="277"/>
      <c r="F16" s="277"/>
      <c r="G16" s="277"/>
      <c r="H16" s="277"/>
      <c r="I16" s="277"/>
      <c r="J16" s="277"/>
      <c r="K16" s="278">
        <v>1.5143824832834751E-2</v>
      </c>
      <c r="L16" s="278">
        <v>2.2114688957703087E-2</v>
      </c>
      <c r="M16" s="278">
        <v>2.2779209500905256E-2</v>
      </c>
      <c r="N16" s="278">
        <v>2.2474767632659751E-2</v>
      </c>
      <c r="O16" s="278">
        <v>2.1538493237872894E-2</v>
      </c>
      <c r="P16" s="278">
        <v>2.3649388720360605E-2</v>
      </c>
      <c r="Q16" s="278">
        <v>2.0554561309718843E-2</v>
      </c>
      <c r="R16" s="278">
        <v>0</v>
      </c>
      <c r="S16" s="278">
        <v>0</v>
      </c>
      <c r="T16" s="278">
        <v>0</v>
      </c>
      <c r="U16" s="278">
        <v>0</v>
      </c>
      <c r="V16" s="278">
        <v>0</v>
      </c>
      <c r="W16" s="278">
        <v>0</v>
      </c>
      <c r="X16" s="278">
        <v>0</v>
      </c>
      <c r="Y16" s="278">
        <v>0</v>
      </c>
      <c r="Z16" s="278">
        <v>0</v>
      </c>
      <c r="AA16" s="278">
        <v>0</v>
      </c>
      <c r="AB16" s="278">
        <v>0</v>
      </c>
      <c r="AC16" s="278">
        <v>0</v>
      </c>
      <c r="AD16" s="278">
        <v>0</v>
      </c>
      <c r="AE16" s="278">
        <v>0</v>
      </c>
      <c r="AF16" s="278">
        <v>0</v>
      </c>
      <c r="AG16" s="278">
        <v>0</v>
      </c>
      <c r="AH16" s="278">
        <v>0</v>
      </c>
      <c r="AI16" s="278">
        <v>0</v>
      </c>
      <c r="AJ16" s="278">
        <v>0</v>
      </c>
      <c r="AK16" s="278">
        <v>0</v>
      </c>
      <c r="AL16" s="278">
        <v>0</v>
      </c>
    </row>
    <row r="17" spans="1:38" x14ac:dyDescent="0.35">
      <c r="A17" s="83" t="s">
        <v>319</v>
      </c>
      <c r="B17" s="279" t="s">
        <v>99</v>
      </c>
      <c r="C17" s="275"/>
      <c r="D17" s="276">
        <v>0.60996473768812787</v>
      </c>
      <c r="E17" s="280"/>
      <c r="F17" s="280"/>
      <c r="G17" s="280"/>
      <c r="H17" s="280"/>
      <c r="I17" s="280"/>
      <c r="J17" s="280"/>
      <c r="K17" s="278">
        <v>3.5041830985974361E-2</v>
      </c>
      <c r="L17" s="278">
        <v>3.526054319374012E-2</v>
      </c>
      <c r="M17" s="278">
        <v>3.4307959380602784E-2</v>
      </c>
      <c r="N17" s="278">
        <v>3.4062893532449741E-2</v>
      </c>
      <c r="O17" s="278">
        <v>3.464092836151933E-2</v>
      </c>
      <c r="P17" s="278">
        <v>3.51827959230906E-2</v>
      </c>
      <c r="Q17" s="278">
        <v>3.4094462400545984E-2</v>
      </c>
      <c r="R17" s="278">
        <v>0</v>
      </c>
      <c r="S17" s="278">
        <v>0</v>
      </c>
      <c r="T17" s="278">
        <v>0</v>
      </c>
      <c r="U17" s="278">
        <v>0</v>
      </c>
      <c r="V17" s="278">
        <v>0</v>
      </c>
      <c r="W17" s="278">
        <v>0</v>
      </c>
      <c r="X17" s="278">
        <v>0</v>
      </c>
      <c r="Y17" s="278">
        <v>0</v>
      </c>
      <c r="Z17" s="278">
        <v>0</v>
      </c>
      <c r="AA17" s="278">
        <v>0</v>
      </c>
      <c r="AB17" s="278">
        <v>0</v>
      </c>
      <c r="AC17" s="278">
        <v>0</v>
      </c>
      <c r="AD17" s="278">
        <v>0</v>
      </c>
      <c r="AE17" s="278">
        <v>0</v>
      </c>
      <c r="AF17" s="278">
        <v>0</v>
      </c>
      <c r="AG17" s="278">
        <v>0</v>
      </c>
      <c r="AH17" s="278">
        <v>0</v>
      </c>
      <c r="AI17" s="278">
        <v>0</v>
      </c>
      <c r="AJ17" s="278">
        <v>0</v>
      </c>
      <c r="AK17" s="278">
        <v>0</v>
      </c>
      <c r="AL17" s="278">
        <v>0</v>
      </c>
    </row>
    <row r="18" spans="1:38" x14ac:dyDescent="0.35">
      <c r="A18" s="83"/>
      <c r="B18" s="90"/>
      <c r="D18" s="8"/>
      <c r="E18" s="91"/>
      <c r="F18" s="92"/>
      <c r="G18" s="92"/>
      <c r="H18" s="92"/>
      <c r="I18" s="92"/>
      <c r="J18" s="92"/>
      <c r="K18" s="92"/>
      <c r="L18" s="92"/>
      <c r="M18" s="92"/>
      <c r="N18" s="92"/>
      <c r="O18" s="115"/>
      <c r="P18" s="115"/>
      <c r="Q18" s="115"/>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x14ac:dyDescent="0.35">
      <c r="A19" s="83"/>
      <c r="B19" s="36" t="s">
        <v>100</v>
      </c>
      <c r="C19" s="78"/>
      <c r="D19" s="36"/>
      <c r="E19" s="96"/>
      <c r="F19" s="97"/>
      <c r="G19" s="97"/>
      <c r="H19" s="97"/>
      <c r="I19" s="97"/>
      <c r="J19" s="97"/>
      <c r="K19" s="97"/>
      <c r="L19" s="97"/>
      <c r="M19" s="97"/>
      <c r="N19" s="97"/>
      <c r="O19" s="119"/>
      <c r="P19" s="119"/>
      <c r="Q19" s="119"/>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x14ac:dyDescent="0.35">
      <c r="A20" s="83"/>
      <c r="B20" s="80" t="s">
        <v>101</v>
      </c>
      <c r="C20" s="31"/>
      <c r="D20" s="81" t="s">
        <v>320</v>
      </c>
      <c r="E20" s="53" t="s">
        <v>200</v>
      </c>
      <c r="F20" s="53" t="s">
        <v>201</v>
      </c>
      <c r="G20" s="53" t="s">
        <v>148</v>
      </c>
      <c r="H20" s="53" t="s">
        <v>41</v>
      </c>
      <c r="I20" s="53" t="s">
        <v>42</v>
      </c>
      <c r="J20" s="53" t="s">
        <v>43</v>
      </c>
      <c r="K20" s="53" t="s">
        <v>44</v>
      </c>
      <c r="L20" s="53" t="s">
        <v>45</v>
      </c>
      <c r="M20" s="53" t="s">
        <v>46</v>
      </c>
      <c r="N20" s="53" t="s">
        <v>47</v>
      </c>
      <c r="O20" s="53" t="s">
        <v>48</v>
      </c>
      <c r="P20" s="53" t="s">
        <v>49</v>
      </c>
      <c r="Q20" s="53" t="s">
        <v>50</v>
      </c>
      <c r="R20" s="53" t="s">
        <v>51</v>
      </c>
      <c r="S20" s="53" t="s">
        <v>52</v>
      </c>
      <c r="T20" s="53" t="s">
        <v>53</v>
      </c>
      <c r="U20" s="53" t="s">
        <v>54</v>
      </c>
      <c r="V20" s="53" t="s">
        <v>55</v>
      </c>
      <c r="W20" s="53" t="s">
        <v>56</v>
      </c>
      <c r="X20" s="53" t="s">
        <v>57</v>
      </c>
      <c r="Y20" s="53" t="s">
        <v>58</v>
      </c>
      <c r="Z20" s="53" t="s">
        <v>59</v>
      </c>
      <c r="AA20" s="53" t="s">
        <v>60</v>
      </c>
      <c r="AB20" s="53" t="s">
        <v>61</v>
      </c>
      <c r="AC20" s="53" t="s">
        <v>62</v>
      </c>
      <c r="AD20" s="53" t="s">
        <v>63</v>
      </c>
      <c r="AE20" s="53" t="s">
        <v>64</v>
      </c>
      <c r="AF20" s="53" t="s">
        <v>65</v>
      </c>
      <c r="AG20" s="53" t="s">
        <v>66</v>
      </c>
      <c r="AH20" s="53" t="s">
        <v>67</v>
      </c>
      <c r="AI20" s="53" t="s">
        <v>68</v>
      </c>
      <c r="AJ20" s="53" t="s">
        <v>69</v>
      </c>
      <c r="AK20" s="53" t="s">
        <v>70</v>
      </c>
      <c r="AL20" s="53" t="s">
        <v>71</v>
      </c>
    </row>
    <row r="21" spans="1:38" x14ac:dyDescent="0.35">
      <c r="A21" s="83" t="s">
        <v>321</v>
      </c>
      <c r="B21" s="84" t="s">
        <v>103</v>
      </c>
      <c r="C21" s="275"/>
      <c r="D21" s="276">
        <v>0.94561183103902269</v>
      </c>
      <c r="E21" s="281"/>
      <c r="F21" s="281"/>
      <c r="G21" s="281"/>
      <c r="H21" s="281"/>
      <c r="I21" s="281"/>
      <c r="J21" s="281"/>
      <c r="K21" s="278">
        <v>0.28988400728912178</v>
      </c>
      <c r="L21" s="278">
        <v>0.30436093129365421</v>
      </c>
      <c r="M21" s="278">
        <v>6.6091248325916341E-2</v>
      </c>
      <c r="N21" s="278">
        <v>0</v>
      </c>
      <c r="O21" s="278">
        <v>0</v>
      </c>
      <c r="P21" s="278">
        <v>0</v>
      </c>
      <c r="Q21" s="278">
        <v>0</v>
      </c>
      <c r="R21" s="278">
        <v>0</v>
      </c>
      <c r="S21" s="278">
        <v>0</v>
      </c>
      <c r="T21" s="278">
        <v>0</v>
      </c>
      <c r="U21" s="278">
        <v>0</v>
      </c>
      <c r="V21" s="278">
        <v>0</v>
      </c>
      <c r="W21" s="278">
        <v>0</v>
      </c>
      <c r="X21" s="278">
        <v>0</v>
      </c>
      <c r="Y21" s="278">
        <v>0</v>
      </c>
      <c r="Z21" s="278">
        <v>0</v>
      </c>
      <c r="AA21" s="278">
        <v>0</v>
      </c>
      <c r="AB21" s="278">
        <v>0</v>
      </c>
      <c r="AC21" s="278">
        <v>0</v>
      </c>
      <c r="AD21" s="278">
        <v>0</v>
      </c>
      <c r="AE21" s="278">
        <v>0</v>
      </c>
      <c r="AF21" s="278">
        <v>0</v>
      </c>
      <c r="AG21" s="278">
        <v>0</v>
      </c>
      <c r="AH21" s="278">
        <v>0</v>
      </c>
      <c r="AI21" s="278">
        <v>0</v>
      </c>
      <c r="AJ21" s="278">
        <v>0</v>
      </c>
      <c r="AK21" s="278">
        <v>0</v>
      </c>
      <c r="AL21" s="278">
        <v>0</v>
      </c>
    </row>
    <row r="22" spans="1:38" x14ac:dyDescent="0.35">
      <c r="A22" s="83" t="s">
        <v>322</v>
      </c>
      <c r="B22" s="282" t="s">
        <v>106</v>
      </c>
      <c r="C22" s="275"/>
      <c r="D22" s="276">
        <v>0.36294843061145743</v>
      </c>
      <c r="E22" s="281"/>
      <c r="F22" s="281"/>
      <c r="G22" s="281"/>
      <c r="H22" s="281"/>
      <c r="I22" s="281"/>
      <c r="J22" s="281"/>
      <c r="K22" s="278">
        <v>0</v>
      </c>
      <c r="L22" s="278">
        <v>0</v>
      </c>
      <c r="M22" s="278">
        <v>6.7741718733932588E-2</v>
      </c>
      <c r="N22" s="278">
        <v>0.12441214552550189</v>
      </c>
      <c r="O22" s="278">
        <v>5.0228112224022535E-2</v>
      </c>
      <c r="P22" s="278">
        <v>0</v>
      </c>
      <c r="Q22" s="278">
        <v>0</v>
      </c>
      <c r="R22" s="278">
        <v>0</v>
      </c>
      <c r="S22" s="278">
        <v>0</v>
      </c>
      <c r="T22" s="278">
        <v>0</v>
      </c>
      <c r="U22" s="278">
        <v>0</v>
      </c>
      <c r="V22" s="278">
        <v>0</v>
      </c>
      <c r="W22" s="278">
        <v>0</v>
      </c>
      <c r="X22" s="278">
        <v>0</v>
      </c>
      <c r="Y22" s="278">
        <v>0</v>
      </c>
      <c r="Z22" s="278">
        <v>0</v>
      </c>
      <c r="AA22" s="278">
        <v>0</v>
      </c>
      <c r="AB22" s="278">
        <v>0</v>
      </c>
      <c r="AC22" s="278">
        <v>0</v>
      </c>
      <c r="AD22" s="278">
        <v>0</v>
      </c>
      <c r="AE22" s="278">
        <v>0</v>
      </c>
      <c r="AF22" s="278">
        <v>0</v>
      </c>
      <c r="AG22" s="278">
        <v>0</v>
      </c>
      <c r="AH22" s="278">
        <v>0</v>
      </c>
      <c r="AI22" s="278">
        <v>0</v>
      </c>
      <c r="AJ22" s="278">
        <v>0</v>
      </c>
      <c r="AK22" s="278">
        <v>0</v>
      </c>
      <c r="AL22" s="278">
        <v>0</v>
      </c>
    </row>
    <row r="23" spans="1:38" x14ac:dyDescent="0.35">
      <c r="A23" s="83" t="s">
        <v>323</v>
      </c>
      <c r="B23" s="84" t="s">
        <v>108</v>
      </c>
      <c r="C23" s="275"/>
      <c r="D23" s="276">
        <v>0.41023308543526577</v>
      </c>
      <c r="E23" s="139"/>
      <c r="F23" s="139"/>
      <c r="G23" s="139"/>
      <c r="H23" s="139"/>
      <c r="I23" s="139"/>
      <c r="J23" s="139"/>
      <c r="K23" s="278">
        <v>3.6697810927472638E-2</v>
      </c>
      <c r="L23" s="278">
        <v>3.8824459150821521E-2</v>
      </c>
      <c r="M23" s="278">
        <v>3.379336100731082E-2</v>
      </c>
      <c r="N23" s="278">
        <v>2.8886972898627138E-2</v>
      </c>
      <c r="O23" s="278">
        <v>3.1469800406092485E-2</v>
      </c>
      <c r="P23" s="278">
        <v>3.0626361282592142E-2</v>
      </c>
      <c r="Q23" s="278">
        <v>2.8864820548315802E-2</v>
      </c>
      <c r="R23" s="278">
        <v>0</v>
      </c>
      <c r="S23" s="278">
        <v>0</v>
      </c>
      <c r="T23" s="278">
        <v>0</v>
      </c>
      <c r="U23" s="278">
        <v>0</v>
      </c>
      <c r="V23" s="278">
        <v>0</v>
      </c>
      <c r="W23" s="278">
        <v>0</v>
      </c>
      <c r="X23" s="278">
        <v>0</v>
      </c>
      <c r="Y23" s="278">
        <v>0</v>
      </c>
      <c r="Z23" s="278">
        <v>0</v>
      </c>
      <c r="AA23" s="278">
        <v>0</v>
      </c>
      <c r="AB23" s="278">
        <v>0</v>
      </c>
      <c r="AC23" s="278">
        <v>0</v>
      </c>
      <c r="AD23" s="278">
        <v>0</v>
      </c>
      <c r="AE23" s="278">
        <v>0</v>
      </c>
      <c r="AF23" s="278">
        <v>0</v>
      </c>
      <c r="AG23" s="278">
        <v>0</v>
      </c>
      <c r="AH23" s="278">
        <v>0</v>
      </c>
      <c r="AI23" s="278">
        <v>0</v>
      </c>
      <c r="AJ23" s="278">
        <v>0</v>
      </c>
      <c r="AK23" s="278">
        <v>0</v>
      </c>
      <c r="AL23" s="278">
        <v>0</v>
      </c>
    </row>
    <row r="24" spans="1:38" x14ac:dyDescent="0.35">
      <c r="A24" s="83" t="s">
        <v>324</v>
      </c>
      <c r="B24" s="84" t="s">
        <v>110</v>
      </c>
      <c r="C24" s="275"/>
      <c r="D24" s="276">
        <v>0</v>
      </c>
      <c r="E24" s="277"/>
      <c r="F24" s="277"/>
      <c r="G24" s="277"/>
      <c r="H24" s="277"/>
      <c r="I24" s="277"/>
      <c r="J24" s="277"/>
      <c r="K24" s="278">
        <v>0</v>
      </c>
      <c r="L24" s="278">
        <v>0</v>
      </c>
      <c r="M24" s="278">
        <v>0</v>
      </c>
      <c r="N24" s="278">
        <v>0</v>
      </c>
      <c r="O24" s="278">
        <v>0</v>
      </c>
      <c r="P24" s="278">
        <v>0</v>
      </c>
      <c r="Q24" s="278">
        <v>0</v>
      </c>
      <c r="R24" s="278">
        <v>0</v>
      </c>
      <c r="S24" s="278">
        <v>0</v>
      </c>
      <c r="T24" s="278">
        <v>0</v>
      </c>
      <c r="U24" s="278">
        <v>0</v>
      </c>
      <c r="V24" s="278">
        <v>0</v>
      </c>
      <c r="W24" s="278">
        <v>0</v>
      </c>
      <c r="X24" s="278">
        <v>0</v>
      </c>
      <c r="Y24" s="278">
        <v>0</v>
      </c>
      <c r="Z24" s="278">
        <v>0</v>
      </c>
      <c r="AA24" s="278">
        <v>0</v>
      </c>
      <c r="AB24" s="278">
        <v>0</v>
      </c>
      <c r="AC24" s="278">
        <v>0</v>
      </c>
      <c r="AD24" s="278">
        <v>0</v>
      </c>
      <c r="AE24" s="278">
        <v>0</v>
      </c>
      <c r="AF24" s="278">
        <v>0</v>
      </c>
      <c r="AG24" s="278">
        <v>0</v>
      </c>
      <c r="AH24" s="278">
        <v>0</v>
      </c>
      <c r="AI24" s="278">
        <v>0</v>
      </c>
      <c r="AJ24" s="278">
        <v>0</v>
      </c>
      <c r="AK24" s="278">
        <v>0</v>
      </c>
      <c r="AL24" s="278">
        <v>0</v>
      </c>
    </row>
    <row r="25" spans="1:38" x14ac:dyDescent="0.35">
      <c r="A25" s="83" t="s">
        <v>325</v>
      </c>
      <c r="B25" s="84" t="s">
        <v>113</v>
      </c>
      <c r="C25" s="275"/>
      <c r="D25" s="276">
        <v>0</v>
      </c>
      <c r="E25" s="277"/>
      <c r="F25" s="277"/>
      <c r="G25" s="277"/>
      <c r="H25" s="277"/>
      <c r="I25" s="277"/>
      <c r="J25" s="277"/>
      <c r="K25" s="278">
        <v>0</v>
      </c>
      <c r="L25" s="278">
        <v>0</v>
      </c>
      <c r="M25" s="278">
        <v>0</v>
      </c>
      <c r="N25" s="278">
        <v>0</v>
      </c>
      <c r="O25" s="278">
        <v>0</v>
      </c>
      <c r="P25" s="278">
        <v>0</v>
      </c>
      <c r="Q25" s="278">
        <v>0</v>
      </c>
      <c r="R25" s="278">
        <v>0</v>
      </c>
      <c r="S25" s="278">
        <v>0</v>
      </c>
      <c r="T25" s="278">
        <v>0</v>
      </c>
      <c r="U25" s="278">
        <v>0</v>
      </c>
      <c r="V25" s="278">
        <v>0</v>
      </c>
      <c r="W25" s="278">
        <v>0</v>
      </c>
      <c r="X25" s="278">
        <v>0</v>
      </c>
      <c r="Y25" s="278">
        <v>0</v>
      </c>
      <c r="Z25" s="278">
        <v>0</v>
      </c>
      <c r="AA25" s="278">
        <v>0</v>
      </c>
      <c r="AB25" s="278">
        <v>0</v>
      </c>
      <c r="AC25" s="278">
        <v>0</v>
      </c>
      <c r="AD25" s="278">
        <v>0</v>
      </c>
      <c r="AE25" s="278">
        <v>0</v>
      </c>
      <c r="AF25" s="278">
        <v>0</v>
      </c>
      <c r="AG25" s="278">
        <v>0</v>
      </c>
      <c r="AH25" s="278">
        <v>0</v>
      </c>
      <c r="AI25" s="278">
        <v>0</v>
      </c>
      <c r="AJ25" s="278">
        <v>0</v>
      </c>
      <c r="AK25" s="278">
        <v>0</v>
      </c>
      <c r="AL25" s="278">
        <v>0</v>
      </c>
    </row>
    <row r="26" spans="1:38" x14ac:dyDescent="0.35">
      <c r="A26" s="83" t="s">
        <v>326</v>
      </c>
      <c r="B26" s="84" t="s">
        <v>115</v>
      </c>
      <c r="C26" s="283"/>
      <c r="D26" s="276">
        <v>0.42799999999999999</v>
      </c>
      <c r="E26" s="280"/>
      <c r="F26" s="280"/>
      <c r="G26" s="280"/>
      <c r="H26" s="280"/>
      <c r="I26" s="280"/>
      <c r="J26" s="280"/>
      <c r="K26" s="278">
        <v>0</v>
      </c>
      <c r="L26" s="278">
        <v>0</v>
      </c>
      <c r="M26" s="278">
        <v>0</v>
      </c>
      <c r="N26" s="278">
        <v>0</v>
      </c>
      <c r="O26" s="278">
        <v>8.2955513198375696E-3</v>
      </c>
      <c r="P26" s="278">
        <v>9.6513038039207459E-3</v>
      </c>
      <c r="Q26" s="278">
        <v>1.0256461685180664E-2</v>
      </c>
      <c r="R26" s="278">
        <v>1.0078207911491393E-2</v>
      </c>
      <c r="S26" s="278">
        <v>9.6233384699821473E-3</v>
      </c>
      <c r="T26" s="278">
        <v>8.5818121829032892E-3</v>
      </c>
      <c r="U26" s="278">
        <v>8.0764303863048552E-3</v>
      </c>
      <c r="V26" s="278">
        <v>7.4313630967140195E-3</v>
      </c>
      <c r="W26" s="278">
        <v>6.7657891898155213E-3</v>
      </c>
      <c r="X26" s="278">
        <v>4.6715747530460356E-3</v>
      </c>
      <c r="Y26" s="278">
        <v>3.9075677514076234E-3</v>
      </c>
      <c r="Z26" s="278">
        <v>3.8819044727087023E-3</v>
      </c>
      <c r="AA26" s="278">
        <v>4.1837082808017729E-3</v>
      </c>
      <c r="AB26" s="278">
        <v>4.0018885709047318E-3</v>
      </c>
      <c r="AC26" s="278">
        <v>3.8431871707439421E-3</v>
      </c>
      <c r="AD26" s="278">
        <v>3.6200764009952546E-3</v>
      </c>
      <c r="AE26" s="278">
        <v>3.683230308175087E-3</v>
      </c>
      <c r="AF26" s="278">
        <v>3.6293326587677E-3</v>
      </c>
      <c r="AG26" s="278">
        <v>3.5464123935699463E-3</v>
      </c>
      <c r="AH26" s="278">
        <v>3.5089656627774238E-3</v>
      </c>
      <c r="AI26" s="278">
        <v>0</v>
      </c>
      <c r="AJ26" s="278">
        <v>0</v>
      </c>
      <c r="AK26" s="278">
        <v>0</v>
      </c>
      <c r="AL26" s="278">
        <v>0</v>
      </c>
    </row>
    <row r="27" spans="1:38" x14ac:dyDescent="0.35">
      <c r="A27" s="27"/>
      <c r="B27" s="105"/>
      <c r="C27" s="284"/>
      <c r="D27" s="285"/>
      <c r="E27" s="286"/>
      <c r="F27" s="286"/>
      <c r="G27" s="286"/>
      <c r="H27" s="286"/>
      <c r="I27" s="286"/>
      <c r="J27" s="286"/>
      <c r="K27" s="286"/>
      <c r="L27" s="286"/>
      <c r="M27" s="286"/>
      <c r="N27" s="286"/>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row>
    <row r="28" spans="1:38" ht="31" x14ac:dyDescent="0.35">
      <c r="A28" s="83">
        <v>1</v>
      </c>
      <c r="B28" s="128" t="s">
        <v>327</v>
      </c>
      <c r="C28" s="287"/>
      <c r="D28" s="207"/>
      <c r="E28" s="299">
        <f t="shared" ref="E28:AL28" si="0">SUM(E13:E17,E21:E27)</f>
        <v>0</v>
      </c>
      <c r="F28" s="296">
        <f t="shared" si="0"/>
        <v>0</v>
      </c>
      <c r="G28" s="296">
        <f t="shared" si="0"/>
        <v>0</v>
      </c>
      <c r="H28" s="296">
        <f t="shared" si="0"/>
        <v>0</v>
      </c>
      <c r="I28" s="296">
        <f t="shared" si="0"/>
        <v>0</v>
      </c>
      <c r="J28" s="296">
        <f t="shared" si="0"/>
        <v>0</v>
      </c>
      <c r="K28" s="299">
        <f t="shared" si="0"/>
        <v>0.39663433401606502</v>
      </c>
      <c r="L28" s="299">
        <f t="shared" si="0"/>
        <v>0.42751929695682056</v>
      </c>
      <c r="M28" s="299">
        <f t="shared" si="0"/>
        <v>0.24872265565029392</v>
      </c>
      <c r="N28" s="299">
        <f t="shared" si="0"/>
        <v>0.23329725861635517</v>
      </c>
      <c r="O28" s="299">
        <f t="shared" si="0"/>
        <v>0.16988041912120846</v>
      </c>
      <c r="P28" s="299">
        <f t="shared" si="0"/>
        <v>0.12836719861121143</v>
      </c>
      <c r="Q28" s="299">
        <f t="shared" si="0"/>
        <v>0.12104415852305489</v>
      </c>
      <c r="R28" s="299">
        <f t="shared" si="0"/>
        <v>1.0078207911491393E-2</v>
      </c>
      <c r="S28" s="299">
        <f t="shared" si="0"/>
        <v>9.6233384699821473E-3</v>
      </c>
      <c r="T28" s="299">
        <f t="shared" si="0"/>
        <v>8.5818121829032892E-3</v>
      </c>
      <c r="U28" s="299">
        <f t="shared" si="0"/>
        <v>8.0764303863048552E-3</v>
      </c>
      <c r="V28" s="299">
        <f t="shared" si="0"/>
        <v>7.4313630967140195E-3</v>
      </c>
      <c r="W28" s="299">
        <f t="shared" si="0"/>
        <v>6.7657891898155213E-3</v>
      </c>
      <c r="X28" s="299">
        <f t="shared" si="0"/>
        <v>4.6715747530460356E-3</v>
      </c>
      <c r="Y28" s="299">
        <f t="shared" si="0"/>
        <v>3.9075677514076234E-3</v>
      </c>
      <c r="Z28" s="299">
        <f t="shared" si="0"/>
        <v>3.8819044727087023E-3</v>
      </c>
      <c r="AA28" s="299">
        <f t="shared" si="0"/>
        <v>4.1837082808017729E-3</v>
      </c>
      <c r="AB28" s="299">
        <f t="shared" si="0"/>
        <v>4.0018885709047318E-3</v>
      </c>
      <c r="AC28" s="299">
        <f t="shared" si="0"/>
        <v>3.8431871707439421E-3</v>
      </c>
      <c r="AD28" s="299">
        <f t="shared" si="0"/>
        <v>3.6200764009952546E-3</v>
      </c>
      <c r="AE28" s="299">
        <f t="shared" si="0"/>
        <v>3.683230308175087E-3</v>
      </c>
      <c r="AF28" s="299">
        <f t="shared" si="0"/>
        <v>3.6293326587677E-3</v>
      </c>
      <c r="AG28" s="299">
        <f t="shared" si="0"/>
        <v>3.5464123935699463E-3</v>
      </c>
      <c r="AH28" s="299">
        <f t="shared" si="0"/>
        <v>3.5089656627774238E-3</v>
      </c>
      <c r="AI28" s="299">
        <f t="shared" si="0"/>
        <v>0</v>
      </c>
      <c r="AJ28" s="299">
        <f t="shared" si="0"/>
        <v>0</v>
      </c>
      <c r="AK28" s="299">
        <f t="shared" si="0"/>
        <v>0</v>
      </c>
      <c r="AL28" s="299">
        <f t="shared" si="0"/>
        <v>0</v>
      </c>
    </row>
    <row r="29" spans="1:38" x14ac:dyDescent="0.35">
      <c r="A29" s="83"/>
      <c r="B29" s="78"/>
      <c r="C29" s="78"/>
      <c r="D29" s="36"/>
      <c r="E29" s="288"/>
      <c r="F29" s="211"/>
      <c r="G29" s="211"/>
      <c r="H29" s="211"/>
      <c r="I29" s="211"/>
      <c r="J29" s="211"/>
      <c r="K29" s="211"/>
      <c r="L29" s="211"/>
      <c r="M29" s="211"/>
      <c r="N29" s="211"/>
      <c r="O29" s="211"/>
      <c r="P29" s="211"/>
      <c r="Q29" s="211"/>
      <c r="R29" s="289"/>
      <c r="S29" s="289"/>
      <c r="T29" s="289"/>
      <c r="U29" s="289"/>
      <c r="V29" s="289"/>
      <c r="W29" s="289"/>
      <c r="X29" s="289"/>
      <c r="Y29" s="289"/>
      <c r="Z29" s="289"/>
      <c r="AA29" s="289"/>
      <c r="AB29" s="289"/>
      <c r="AC29" s="289"/>
      <c r="AD29" s="289"/>
      <c r="AE29" s="289"/>
      <c r="AF29" s="289"/>
      <c r="AG29" s="289"/>
      <c r="AH29" s="289"/>
      <c r="AI29" s="289"/>
      <c r="AJ29" s="289"/>
      <c r="AK29" s="289"/>
      <c r="AL29" s="289"/>
    </row>
    <row r="30" spans="1:38" x14ac:dyDescent="0.35">
      <c r="A30" s="83"/>
      <c r="B30" s="36" t="s">
        <v>260</v>
      </c>
      <c r="C30" s="78"/>
      <c r="D30" s="8"/>
      <c r="E30" s="117"/>
      <c r="F30" s="118"/>
      <c r="G30" s="118"/>
      <c r="H30" s="118"/>
      <c r="I30" s="118"/>
      <c r="J30" s="118"/>
      <c r="K30" s="118"/>
      <c r="L30" s="118"/>
      <c r="M30" s="118"/>
      <c r="N30" s="118"/>
      <c r="O30" s="119"/>
      <c r="P30" s="119"/>
      <c r="Q30" s="119"/>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x14ac:dyDescent="0.35">
      <c r="A31" s="83"/>
      <c r="B31" s="8" t="s">
        <v>119</v>
      </c>
      <c r="D31" s="81" t="s">
        <v>320</v>
      </c>
      <c r="E31" s="53" t="s">
        <v>200</v>
      </c>
      <c r="F31" s="53" t="s">
        <v>201</v>
      </c>
      <c r="G31" s="53" t="s">
        <v>148</v>
      </c>
      <c r="H31" s="53" t="s">
        <v>41</v>
      </c>
      <c r="I31" s="53" t="s">
        <v>42</v>
      </c>
      <c r="J31" s="53" t="s">
        <v>43</v>
      </c>
      <c r="K31" s="53" t="s">
        <v>44</v>
      </c>
      <c r="L31" s="53" t="s">
        <v>45</v>
      </c>
      <c r="M31" s="53" t="s">
        <v>46</v>
      </c>
      <c r="N31" s="53" t="s">
        <v>47</v>
      </c>
      <c r="O31" s="53" t="s">
        <v>48</v>
      </c>
      <c r="P31" s="53" t="s">
        <v>49</v>
      </c>
      <c r="Q31" s="53" t="s">
        <v>50</v>
      </c>
      <c r="R31" s="53" t="s">
        <v>51</v>
      </c>
      <c r="S31" s="53" t="s">
        <v>52</v>
      </c>
      <c r="T31" s="53" t="s">
        <v>53</v>
      </c>
      <c r="U31" s="53" t="s">
        <v>54</v>
      </c>
      <c r="V31" s="53" t="s">
        <v>55</v>
      </c>
      <c r="W31" s="53" t="s">
        <v>56</v>
      </c>
      <c r="X31" s="53" t="s">
        <v>57</v>
      </c>
      <c r="Y31" s="53" t="s">
        <v>58</v>
      </c>
      <c r="Z31" s="53" t="s">
        <v>59</v>
      </c>
      <c r="AA31" s="53" t="s">
        <v>60</v>
      </c>
      <c r="AB31" s="53" t="s">
        <v>61</v>
      </c>
      <c r="AC31" s="53" t="s">
        <v>62</v>
      </c>
      <c r="AD31" s="53" t="s">
        <v>63</v>
      </c>
      <c r="AE31" s="53" t="s">
        <v>64</v>
      </c>
      <c r="AF31" s="53" t="s">
        <v>65</v>
      </c>
      <c r="AG31" s="53" t="s">
        <v>66</v>
      </c>
      <c r="AH31" s="53" t="s">
        <v>67</v>
      </c>
      <c r="AI31" s="53" t="s">
        <v>68</v>
      </c>
      <c r="AJ31" s="53" t="s">
        <v>69</v>
      </c>
      <c r="AK31" s="53" t="s">
        <v>70</v>
      </c>
      <c r="AL31" s="53" t="s">
        <v>71</v>
      </c>
    </row>
    <row r="32" spans="1:38" x14ac:dyDescent="0.35">
      <c r="A32" s="83" t="s">
        <v>74</v>
      </c>
      <c r="B32" s="84"/>
      <c r="C32" s="101"/>
      <c r="D32" s="102"/>
      <c r="E32" s="103"/>
      <c r="F32" s="103"/>
      <c r="G32" s="103"/>
      <c r="H32" s="103"/>
      <c r="I32" s="103"/>
      <c r="J32" s="103"/>
      <c r="K32" s="122"/>
      <c r="L32" s="122"/>
      <c r="M32" s="122"/>
      <c r="N32" s="123"/>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8" x14ac:dyDescent="0.35">
      <c r="A33" s="27"/>
      <c r="B33" s="90"/>
      <c r="C33" s="90"/>
      <c r="D33" s="290"/>
      <c r="E33" s="91"/>
      <c r="F33" s="92"/>
      <c r="G33" s="92"/>
      <c r="H33" s="92"/>
      <c r="I33" s="92"/>
      <c r="J33" s="92"/>
      <c r="K33" s="92"/>
      <c r="L33" s="92"/>
      <c r="M33" s="92"/>
      <c r="N33" s="92"/>
      <c r="O33" s="115"/>
      <c r="P33" s="115"/>
      <c r="Q33" s="115"/>
      <c r="R33" s="116"/>
      <c r="S33" s="116"/>
      <c r="T33" s="116"/>
      <c r="U33" s="116"/>
      <c r="V33" s="116"/>
      <c r="W33" s="116"/>
      <c r="X33" s="116"/>
      <c r="Y33" s="116"/>
      <c r="Z33" s="116"/>
      <c r="AA33" s="116"/>
      <c r="AB33" s="116"/>
      <c r="AC33" s="116"/>
      <c r="AD33" s="116"/>
      <c r="AE33" s="116"/>
      <c r="AF33" s="116"/>
      <c r="AG33" s="116"/>
      <c r="AH33" s="116"/>
      <c r="AI33" s="116"/>
      <c r="AJ33" s="116"/>
      <c r="AK33" s="116"/>
      <c r="AL33" s="116"/>
    </row>
    <row r="34" spans="1:38" x14ac:dyDescent="0.35">
      <c r="A34" s="83"/>
      <c r="B34" s="36" t="s">
        <v>121</v>
      </c>
      <c r="D34" s="36"/>
      <c r="E34" s="96"/>
      <c r="F34" s="97"/>
      <c r="G34" s="97"/>
      <c r="H34" s="97"/>
      <c r="I34" s="97"/>
      <c r="J34" s="97"/>
      <c r="K34" s="97"/>
      <c r="L34" s="97"/>
      <c r="M34" s="97"/>
      <c r="N34" s="97"/>
      <c r="O34" s="119"/>
      <c r="P34" s="119"/>
      <c r="Q34" s="119"/>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x14ac:dyDescent="0.35">
      <c r="A35" s="83"/>
      <c r="B35" s="8" t="s">
        <v>101</v>
      </c>
      <c r="D35" s="81" t="s">
        <v>320</v>
      </c>
      <c r="E35" s="53" t="s">
        <v>200</v>
      </c>
      <c r="F35" s="53" t="s">
        <v>201</v>
      </c>
      <c r="G35" s="53" t="s">
        <v>148</v>
      </c>
      <c r="H35" s="53" t="s">
        <v>41</v>
      </c>
      <c r="I35" s="53" t="s">
        <v>42</v>
      </c>
      <c r="J35" s="53" t="s">
        <v>43</v>
      </c>
      <c r="K35" s="53" t="s">
        <v>44</v>
      </c>
      <c r="L35" s="53" t="s">
        <v>45</v>
      </c>
      <c r="M35" s="53" t="s">
        <v>46</v>
      </c>
      <c r="N35" s="53" t="s">
        <v>47</v>
      </c>
      <c r="O35" s="53" t="s">
        <v>48</v>
      </c>
      <c r="P35" s="53" t="s">
        <v>49</v>
      </c>
      <c r="Q35" s="53" t="s">
        <v>50</v>
      </c>
      <c r="R35" s="53" t="s">
        <v>51</v>
      </c>
      <c r="S35" s="53" t="s">
        <v>52</v>
      </c>
      <c r="T35" s="53" t="s">
        <v>53</v>
      </c>
      <c r="U35" s="53" t="s">
        <v>54</v>
      </c>
      <c r="V35" s="53" t="s">
        <v>55</v>
      </c>
      <c r="W35" s="53" t="s">
        <v>56</v>
      </c>
      <c r="X35" s="53" t="s">
        <v>57</v>
      </c>
      <c r="Y35" s="53" t="s">
        <v>58</v>
      </c>
      <c r="Z35" s="53" t="s">
        <v>59</v>
      </c>
      <c r="AA35" s="53" t="s">
        <v>60</v>
      </c>
      <c r="AB35" s="53" t="s">
        <v>61</v>
      </c>
      <c r="AC35" s="53" t="s">
        <v>62</v>
      </c>
      <c r="AD35" s="53" t="s">
        <v>63</v>
      </c>
      <c r="AE35" s="53" t="s">
        <v>64</v>
      </c>
      <c r="AF35" s="53" t="s">
        <v>65</v>
      </c>
      <c r="AG35" s="53" t="s">
        <v>66</v>
      </c>
      <c r="AH35" s="53" t="s">
        <v>67</v>
      </c>
      <c r="AI35" s="53" t="s">
        <v>68</v>
      </c>
      <c r="AJ35" s="53" t="s">
        <v>69</v>
      </c>
      <c r="AK35" s="53" t="s">
        <v>70</v>
      </c>
      <c r="AL35" s="53" t="s">
        <v>71</v>
      </c>
    </row>
    <row r="36" spans="1:38" x14ac:dyDescent="0.35">
      <c r="A36" s="83" t="s">
        <v>328</v>
      </c>
      <c r="B36" s="84" t="s">
        <v>123</v>
      </c>
      <c r="C36" s="101"/>
      <c r="D36" s="276">
        <v>0</v>
      </c>
      <c r="E36" s="359"/>
      <c r="F36" s="359"/>
      <c r="G36" s="359"/>
      <c r="H36" s="359"/>
      <c r="I36" s="359"/>
      <c r="J36" s="359"/>
      <c r="K36" s="360">
        <v>0</v>
      </c>
      <c r="L36" s="361">
        <v>0</v>
      </c>
      <c r="M36" s="361">
        <v>0</v>
      </c>
      <c r="N36" s="362">
        <v>0</v>
      </c>
      <c r="O36" s="363">
        <v>0</v>
      </c>
      <c r="P36" s="363">
        <v>0</v>
      </c>
      <c r="Q36" s="363">
        <v>0</v>
      </c>
      <c r="R36" s="363">
        <v>0</v>
      </c>
      <c r="S36" s="363">
        <v>0</v>
      </c>
      <c r="T36" s="363">
        <v>0</v>
      </c>
      <c r="U36" s="363">
        <v>0</v>
      </c>
      <c r="V36" s="363">
        <v>0</v>
      </c>
      <c r="W36" s="363">
        <v>0</v>
      </c>
      <c r="X36" s="363">
        <v>0</v>
      </c>
      <c r="Y36" s="363">
        <v>0</v>
      </c>
      <c r="Z36" s="363">
        <v>0</v>
      </c>
      <c r="AA36" s="363">
        <v>0</v>
      </c>
      <c r="AB36" s="363">
        <v>0</v>
      </c>
      <c r="AC36" s="363">
        <v>0</v>
      </c>
      <c r="AD36" s="363">
        <v>0</v>
      </c>
      <c r="AE36" s="363">
        <v>0</v>
      </c>
      <c r="AF36" s="363">
        <v>0</v>
      </c>
      <c r="AG36" s="363">
        <v>0</v>
      </c>
      <c r="AH36" s="363">
        <v>0</v>
      </c>
      <c r="AI36" s="363">
        <v>0</v>
      </c>
      <c r="AJ36" s="363">
        <v>0</v>
      </c>
      <c r="AK36" s="363">
        <v>0</v>
      </c>
      <c r="AL36" s="363">
        <v>0</v>
      </c>
    </row>
    <row r="37" spans="1:38" x14ac:dyDescent="0.35">
      <c r="A37" s="83" t="s">
        <v>329</v>
      </c>
      <c r="B37" s="84" t="s">
        <v>126</v>
      </c>
      <c r="C37" s="101"/>
      <c r="D37" s="276">
        <v>0</v>
      </c>
      <c r="E37" s="359"/>
      <c r="F37" s="359"/>
      <c r="G37" s="359"/>
      <c r="H37" s="359"/>
      <c r="I37" s="359"/>
      <c r="J37" s="359"/>
      <c r="K37" s="361">
        <v>0</v>
      </c>
      <c r="L37" s="361">
        <v>0</v>
      </c>
      <c r="M37" s="361">
        <v>0</v>
      </c>
      <c r="N37" s="362">
        <v>0</v>
      </c>
      <c r="O37" s="363">
        <v>0</v>
      </c>
      <c r="P37" s="363">
        <v>0</v>
      </c>
      <c r="Q37" s="363">
        <v>0</v>
      </c>
      <c r="R37" s="363">
        <v>0</v>
      </c>
      <c r="S37" s="363">
        <v>0</v>
      </c>
      <c r="T37" s="363">
        <v>0</v>
      </c>
      <c r="U37" s="363">
        <v>0</v>
      </c>
      <c r="V37" s="363">
        <v>0</v>
      </c>
      <c r="W37" s="363">
        <v>0</v>
      </c>
      <c r="X37" s="363">
        <v>0</v>
      </c>
      <c r="Y37" s="363">
        <v>0</v>
      </c>
      <c r="Z37" s="363">
        <v>0</v>
      </c>
      <c r="AA37" s="363">
        <v>0</v>
      </c>
      <c r="AB37" s="363">
        <v>0</v>
      </c>
      <c r="AC37" s="363">
        <v>0</v>
      </c>
      <c r="AD37" s="363">
        <v>0</v>
      </c>
      <c r="AE37" s="363">
        <v>0</v>
      </c>
      <c r="AF37" s="363">
        <v>0</v>
      </c>
      <c r="AG37" s="363">
        <v>0</v>
      </c>
      <c r="AH37" s="363">
        <v>0</v>
      </c>
      <c r="AI37" s="363">
        <v>0</v>
      </c>
      <c r="AJ37" s="363">
        <v>0</v>
      </c>
      <c r="AK37" s="363">
        <v>0</v>
      </c>
      <c r="AL37" s="363">
        <v>0</v>
      </c>
    </row>
    <row r="38" spans="1:38" x14ac:dyDescent="0.35">
      <c r="A38" s="83" t="s">
        <v>330</v>
      </c>
      <c r="B38" s="84" t="s">
        <v>128</v>
      </c>
      <c r="C38" s="101"/>
      <c r="D38" s="276">
        <v>0</v>
      </c>
      <c r="E38" s="359"/>
      <c r="F38" s="359"/>
      <c r="G38" s="359"/>
      <c r="H38" s="359"/>
      <c r="I38" s="359"/>
      <c r="J38" s="359"/>
      <c r="K38" s="361">
        <v>0</v>
      </c>
      <c r="L38" s="361">
        <v>0</v>
      </c>
      <c r="M38" s="361">
        <v>0</v>
      </c>
      <c r="N38" s="362">
        <v>0</v>
      </c>
      <c r="O38" s="363">
        <v>0</v>
      </c>
      <c r="P38" s="363">
        <v>0</v>
      </c>
      <c r="Q38" s="363">
        <v>0</v>
      </c>
      <c r="R38" s="363">
        <v>0</v>
      </c>
      <c r="S38" s="363">
        <v>0</v>
      </c>
      <c r="T38" s="363">
        <v>0</v>
      </c>
      <c r="U38" s="363">
        <v>0</v>
      </c>
      <c r="V38" s="363">
        <v>0</v>
      </c>
      <c r="W38" s="363">
        <v>0</v>
      </c>
      <c r="X38" s="363">
        <v>0</v>
      </c>
      <c r="Y38" s="363">
        <v>0</v>
      </c>
      <c r="Z38" s="363">
        <v>0</v>
      </c>
      <c r="AA38" s="363">
        <v>0</v>
      </c>
      <c r="AB38" s="363">
        <v>0</v>
      </c>
      <c r="AC38" s="363">
        <v>0</v>
      </c>
      <c r="AD38" s="363">
        <v>0</v>
      </c>
      <c r="AE38" s="363">
        <v>0</v>
      </c>
      <c r="AF38" s="363">
        <v>0</v>
      </c>
      <c r="AG38" s="363">
        <v>0</v>
      </c>
      <c r="AH38" s="363">
        <v>0</v>
      </c>
      <c r="AI38" s="363">
        <v>0</v>
      </c>
      <c r="AJ38" s="363">
        <v>0</v>
      </c>
      <c r="AK38" s="363">
        <v>0</v>
      </c>
      <c r="AL38" s="363">
        <v>0</v>
      </c>
    </row>
    <row r="39" spans="1:38" x14ac:dyDescent="0.35">
      <c r="A39" s="83" t="s">
        <v>331</v>
      </c>
      <c r="B39" s="84" t="s">
        <v>131</v>
      </c>
      <c r="C39" s="101"/>
      <c r="D39" s="276">
        <v>0</v>
      </c>
      <c r="E39" s="359"/>
      <c r="F39" s="359"/>
      <c r="G39" s="359"/>
      <c r="H39" s="359"/>
      <c r="I39" s="359"/>
      <c r="J39" s="359"/>
      <c r="K39" s="361">
        <v>0</v>
      </c>
      <c r="L39" s="361">
        <v>0</v>
      </c>
      <c r="M39" s="361">
        <v>0</v>
      </c>
      <c r="N39" s="362">
        <v>0</v>
      </c>
      <c r="O39" s="363">
        <v>0</v>
      </c>
      <c r="P39" s="363">
        <v>0</v>
      </c>
      <c r="Q39" s="363">
        <v>0</v>
      </c>
      <c r="R39" s="363">
        <v>0</v>
      </c>
      <c r="S39" s="363">
        <v>0</v>
      </c>
      <c r="T39" s="363">
        <v>0</v>
      </c>
      <c r="U39" s="363">
        <v>0</v>
      </c>
      <c r="V39" s="363">
        <v>0</v>
      </c>
      <c r="W39" s="363">
        <v>0</v>
      </c>
      <c r="X39" s="363">
        <v>0</v>
      </c>
      <c r="Y39" s="363">
        <v>0</v>
      </c>
      <c r="Z39" s="363">
        <v>0</v>
      </c>
      <c r="AA39" s="363">
        <v>0</v>
      </c>
      <c r="AB39" s="363">
        <v>0</v>
      </c>
      <c r="AC39" s="363">
        <v>0</v>
      </c>
      <c r="AD39" s="363">
        <v>0</v>
      </c>
      <c r="AE39" s="363">
        <v>0</v>
      </c>
      <c r="AF39" s="363">
        <v>0</v>
      </c>
      <c r="AG39" s="363">
        <v>0</v>
      </c>
      <c r="AH39" s="363">
        <v>0</v>
      </c>
      <c r="AI39" s="363">
        <v>0</v>
      </c>
      <c r="AJ39" s="363">
        <v>0</v>
      </c>
      <c r="AK39" s="363">
        <v>0</v>
      </c>
      <c r="AL39" s="363">
        <v>0</v>
      </c>
    </row>
    <row r="40" spans="1:38" x14ac:dyDescent="0.35">
      <c r="A40" s="83" t="s">
        <v>328</v>
      </c>
      <c r="B40" s="84" t="s">
        <v>133</v>
      </c>
      <c r="C40" s="101"/>
      <c r="D40" s="276">
        <v>0</v>
      </c>
      <c r="E40" s="359"/>
      <c r="F40" s="359"/>
      <c r="G40" s="359"/>
      <c r="H40" s="359"/>
      <c r="I40" s="359"/>
      <c r="J40" s="359"/>
      <c r="K40" s="361">
        <v>0</v>
      </c>
      <c r="L40" s="361">
        <v>0</v>
      </c>
      <c r="M40" s="361">
        <v>0</v>
      </c>
      <c r="N40" s="362">
        <v>0</v>
      </c>
      <c r="O40" s="363">
        <v>0</v>
      </c>
      <c r="P40" s="363">
        <v>0</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row>
    <row r="41" spans="1:38" x14ac:dyDescent="0.35">
      <c r="A41" s="83" t="s">
        <v>329</v>
      </c>
      <c r="B41" s="84" t="s">
        <v>135</v>
      </c>
      <c r="C41" s="101"/>
      <c r="D41" s="276">
        <v>0</v>
      </c>
      <c r="E41" s="359"/>
      <c r="F41" s="359"/>
      <c r="G41" s="359"/>
      <c r="H41" s="359"/>
      <c r="I41" s="359"/>
      <c r="J41" s="359"/>
      <c r="K41" s="361">
        <v>0</v>
      </c>
      <c r="L41" s="361">
        <v>0</v>
      </c>
      <c r="M41" s="361">
        <v>0</v>
      </c>
      <c r="N41" s="362">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row>
    <row r="42" spans="1:38" x14ac:dyDescent="0.35">
      <c r="A42" s="83" t="s">
        <v>330</v>
      </c>
      <c r="B42" s="84" t="s">
        <v>136</v>
      </c>
      <c r="C42" s="101"/>
      <c r="D42" s="276">
        <v>0</v>
      </c>
      <c r="E42" s="359"/>
      <c r="F42" s="359"/>
      <c r="G42" s="359"/>
      <c r="H42" s="359"/>
      <c r="I42" s="359"/>
      <c r="J42" s="359"/>
      <c r="K42" s="361">
        <v>0</v>
      </c>
      <c r="L42" s="361">
        <v>0</v>
      </c>
      <c r="M42" s="361">
        <v>0</v>
      </c>
      <c r="N42" s="362">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row>
    <row r="43" spans="1:38" x14ac:dyDescent="0.35">
      <c r="A43" s="83" t="s">
        <v>331</v>
      </c>
      <c r="B43" s="84" t="s">
        <v>137</v>
      </c>
      <c r="C43" s="101"/>
      <c r="D43" s="276">
        <v>0</v>
      </c>
      <c r="E43" s="359"/>
      <c r="F43" s="359"/>
      <c r="G43" s="359"/>
      <c r="H43" s="359"/>
      <c r="I43" s="359"/>
      <c r="J43" s="359"/>
      <c r="K43" s="361">
        <v>0</v>
      </c>
      <c r="L43" s="361">
        <v>0</v>
      </c>
      <c r="M43" s="361">
        <v>0</v>
      </c>
      <c r="N43" s="362">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row>
    <row r="44" spans="1:38" x14ac:dyDescent="0.35">
      <c r="A44" s="83" t="s">
        <v>329</v>
      </c>
      <c r="B44" s="84" t="s">
        <v>138</v>
      </c>
      <c r="C44" s="101"/>
      <c r="D44" s="276">
        <v>0</v>
      </c>
      <c r="E44" s="359"/>
      <c r="F44" s="359"/>
      <c r="G44" s="359"/>
      <c r="H44" s="359"/>
      <c r="I44" s="359"/>
      <c r="J44" s="359"/>
      <c r="K44" s="361">
        <v>0</v>
      </c>
      <c r="L44" s="361">
        <v>0</v>
      </c>
      <c r="M44" s="361">
        <v>0</v>
      </c>
      <c r="N44" s="362">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row>
    <row r="45" spans="1:38" x14ac:dyDescent="0.35">
      <c r="A45" s="83" t="s">
        <v>330</v>
      </c>
      <c r="B45" s="84" t="s">
        <v>139</v>
      </c>
      <c r="C45" s="101"/>
      <c r="D45" s="276">
        <v>0</v>
      </c>
      <c r="E45" s="359"/>
      <c r="F45" s="359"/>
      <c r="G45" s="359"/>
      <c r="H45" s="359"/>
      <c r="I45" s="359"/>
      <c r="J45" s="359"/>
      <c r="K45" s="361">
        <v>0</v>
      </c>
      <c r="L45" s="361">
        <v>0</v>
      </c>
      <c r="M45" s="361">
        <v>0</v>
      </c>
      <c r="N45" s="362">
        <v>0</v>
      </c>
      <c r="O45" s="363">
        <v>0</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row>
    <row r="46" spans="1:38" x14ac:dyDescent="0.35">
      <c r="A46" s="83" t="s">
        <v>331</v>
      </c>
      <c r="B46" s="84" t="s">
        <v>141</v>
      </c>
      <c r="C46" s="101"/>
      <c r="D46" s="276">
        <v>0</v>
      </c>
      <c r="E46" s="359"/>
      <c r="F46" s="359"/>
      <c r="G46" s="359"/>
      <c r="H46" s="359"/>
      <c r="I46" s="359"/>
      <c r="J46" s="359"/>
      <c r="K46" s="361">
        <v>0</v>
      </c>
      <c r="L46" s="361">
        <v>0</v>
      </c>
      <c r="M46" s="361">
        <v>0</v>
      </c>
      <c r="N46" s="362">
        <v>0</v>
      </c>
      <c r="O46" s="363">
        <v>0</v>
      </c>
      <c r="P46" s="363">
        <v>0</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row>
    <row r="47" spans="1:38" x14ac:dyDescent="0.35">
      <c r="A47" s="83" t="s">
        <v>328</v>
      </c>
      <c r="B47" s="84" t="s">
        <v>142</v>
      </c>
      <c r="C47" s="101"/>
      <c r="D47" s="276">
        <v>0</v>
      </c>
      <c r="E47" s="359"/>
      <c r="F47" s="359"/>
      <c r="G47" s="359"/>
      <c r="H47" s="359"/>
      <c r="I47" s="359"/>
      <c r="J47" s="359"/>
      <c r="K47" s="361">
        <v>0</v>
      </c>
      <c r="L47" s="361">
        <v>0</v>
      </c>
      <c r="M47" s="361">
        <v>0</v>
      </c>
      <c r="N47" s="362">
        <v>0</v>
      </c>
      <c r="O47" s="363">
        <v>0</v>
      </c>
      <c r="P47" s="363">
        <v>0</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row>
    <row r="48" spans="1:38" x14ac:dyDescent="0.35">
      <c r="A48" s="83"/>
      <c r="B48" s="291"/>
      <c r="C48" s="292"/>
      <c r="D48" s="364"/>
      <c r="E48" s="365"/>
      <c r="F48" s="365"/>
      <c r="G48" s="365"/>
      <c r="H48" s="365"/>
      <c r="I48" s="365"/>
      <c r="J48" s="365"/>
      <c r="K48" s="365"/>
      <c r="L48" s="365"/>
      <c r="M48" s="365"/>
      <c r="N48" s="366"/>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row>
    <row r="49" spans="1:38" x14ac:dyDescent="0.35">
      <c r="A49" s="83">
        <v>2</v>
      </c>
      <c r="B49" s="293" t="s">
        <v>332</v>
      </c>
      <c r="C49" s="294"/>
      <c r="D49" s="368"/>
      <c r="E49" s="369">
        <f t="shared" ref="E49:AL49" si="1">SUM(E32:E32,E36:E47)</f>
        <v>0</v>
      </c>
      <c r="F49" s="369">
        <f t="shared" si="1"/>
        <v>0</v>
      </c>
      <c r="G49" s="369">
        <f t="shared" si="1"/>
        <v>0</v>
      </c>
      <c r="H49" s="369">
        <f t="shared" si="1"/>
        <v>0</v>
      </c>
      <c r="I49" s="369">
        <f t="shared" si="1"/>
        <v>0</v>
      </c>
      <c r="J49" s="369">
        <f t="shared" si="1"/>
        <v>0</v>
      </c>
      <c r="K49" s="370">
        <f t="shared" si="1"/>
        <v>0</v>
      </c>
      <c r="L49" s="370">
        <f t="shared" si="1"/>
        <v>0</v>
      </c>
      <c r="M49" s="370">
        <f t="shared" si="1"/>
        <v>0</v>
      </c>
      <c r="N49" s="370">
        <f t="shared" si="1"/>
        <v>0</v>
      </c>
      <c r="O49" s="370">
        <f t="shared" si="1"/>
        <v>0</v>
      </c>
      <c r="P49" s="370">
        <f t="shared" si="1"/>
        <v>0</v>
      </c>
      <c r="Q49" s="370">
        <f t="shared" si="1"/>
        <v>0</v>
      </c>
      <c r="R49" s="370">
        <f t="shared" si="1"/>
        <v>0</v>
      </c>
      <c r="S49" s="370">
        <f t="shared" si="1"/>
        <v>0</v>
      </c>
      <c r="T49" s="370">
        <f t="shared" si="1"/>
        <v>0</v>
      </c>
      <c r="U49" s="370">
        <f t="shared" si="1"/>
        <v>0</v>
      </c>
      <c r="V49" s="370">
        <f t="shared" si="1"/>
        <v>0</v>
      </c>
      <c r="W49" s="370">
        <f t="shared" si="1"/>
        <v>0</v>
      </c>
      <c r="X49" s="370">
        <f t="shared" si="1"/>
        <v>0</v>
      </c>
      <c r="Y49" s="370">
        <f t="shared" si="1"/>
        <v>0</v>
      </c>
      <c r="Z49" s="370">
        <f t="shared" si="1"/>
        <v>0</v>
      </c>
      <c r="AA49" s="370">
        <f t="shared" si="1"/>
        <v>0</v>
      </c>
      <c r="AB49" s="370">
        <f t="shared" si="1"/>
        <v>0</v>
      </c>
      <c r="AC49" s="370">
        <f t="shared" si="1"/>
        <v>0</v>
      </c>
      <c r="AD49" s="370">
        <f t="shared" si="1"/>
        <v>0</v>
      </c>
      <c r="AE49" s="370">
        <f t="shared" si="1"/>
        <v>0</v>
      </c>
      <c r="AF49" s="370">
        <f t="shared" si="1"/>
        <v>0</v>
      </c>
      <c r="AG49" s="370">
        <f t="shared" si="1"/>
        <v>0</v>
      </c>
      <c r="AH49" s="370">
        <f t="shared" si="1"/>
        <v>0</v>
      </c>
      <c r="AI49" s="370">
        <f t="shared" si="1"/>
        <v>0</v>
      </c>
      <c r="AJ49" s="370">
        <f t="shared" si="1"/>
        <v>0</v>
      </c>
      <c r="AK49" s="370">
        <f t="shared" si="1"/>
        <v>0</v>
      </c>
      <c r="AL49" s="370">
        <f t="shared" si="1"/>
        <v>0</v>
      </c>
    </row>
    <row r="50" spans="1:38" x14ac:dyDescent="0.35">
      <c r="A50" s="83"/>
      <c r="B50" s="241"/>
      <c r="C50" s="242"/>
      <c r="D50" s="371"/>
      <c r="E50" s="372"/>
      <c r="F50" s="372"/>
      <c r="G50" s="372"/>
      <c r="H50" s="372"/>
      <c r="I50" s="372"/>
      <c r="J50" s="372"/>
      <c r="K50" s="372"/>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38" ht="15" customHeight="1" x14ac:dyDescent="0.35">
      <c r="A51" s="83">
        <v>3</v>
      </c>
      <c r="B51" s="247" t="s">
        <v>333</v>
      </c>
      <c r="C51" s="248"/>
      <c r="D51" s="374"/>
      <c r="E51" s="375">
        <f t="shared" ref="E51:AL51" si="2">E28+E49</f>
        <v>0</v>
      </c>
      <c r="F51" s="375">
        <f t="shared" si="2"/>
        <v>0</v>
      </c>
      <c r="G51" s="375">
        <f t="shared" si="2"/>
        <v>0</v>
      </c>
      <c r="H51" s="375">
        <f t="shared" si="2"/>
        <v>0</v>
      </c>
      <c r="I51" s="375">
        <f t="shared" si="2"/>
        <v>0</v>
      </c>
      <c r="J51" s="375">
        <f t="shared" si="2"/>
        <v>0</v>
      </c>
      <c r="K51" s="376">
        <f t="shared" si="2"/>
        <v>0.39663433401606502</v>
      </c>
      <c r="L51" s="376">
        <f t="shared" si="2"/>
        <v>0.42751929695682056</v>
      </c>
      <c r="M51" s="376">
        <f t="shared" si="2"/>
        <v>0.24872265565029392</v>
      </c>
      <c r="N51" s="376">
        <f t="shared" si="2"/>
        <v>0.23329725861635517</v>
      </c>
      <c r="O51" s="376">
        <f t="shared" si="2"/>
        <v>0.16988041912120846</v>
      </c>
      <c r="P51" s="376">
        <f t="shared" si="2"/>
        <v>0.12836719861121143</v>
      </c>
      <c r="Q51" s="376">
        <f t="shared" si="2"/>
        <v>0.12104415852305489</v>
      </c>
      <c r="R51" s="376">
        <f t="shared" si="2"/>
        <v>1.0078207911491393E-2</v>
      </c>
      <c r="S51" s="376">
        <f t="shared" si="2"/>
        <v>9.6233384699821473E-3</v>
      </c>
      <c r="T51" s="376">
        <f t="shared" si="2"/>
        <v>8.5818121829032892E-3</v>
      </c>
      <c r="U51" s="376">
        <f t="shared" si="2"/>
        <v>8.0764303863048552E-3</v>
      </c>
      <c r="V51" s="376">
        <f t="shared" si="2"/>
        <v>7.4313630967140195E-3</v>
      </c>
      <c r="W51" s="376">
        <f t="shared" si="2"/>
        <v>6.7657891898155213E-3</v>
      </c>
      <c r="X51" s="376">
        <f t="shared" si="2"/>
        <v>4.6715747530460356E-3</v>
      </c>
      <c r="Y51" s="376">
        <f t="shared" si="2"/>
        <v>3.9075677514076234E-3</v>
      </c>
      <c r="Z51" s="376">
        <f t="shared" si="2"/>
        <v>3.8819044727087023E-3</v>
      </c>
      <c r="AA51" s="376">
        <f t="shared" si="2"/>
        <v>4.1837082808017729E-3</v>
      </c>
      <c r="AB51" s="376">
        <f t="shared" si="2"/>
        <v>4.0018885709047318E-3</v>
      </c>
      <c r="AC51" s="376">
        <f t="shared" si="2"/>
        <v>3.8431871707439421E-3</v>
      </c>
      <c r="AD51" s="376">
        <f t="shared" si="2"/>
        <v>3.6200764009952546E-3</v>
      </c>
      <c r="AE51" s="376">
        <f t="shared" si="2"/>
        <v>3.683230308175087E-3</v>
      </c>
      <c r="AF51" s="376">
        <f t="shared" si="2"/>
        <v>3.6293326587677E-3</v>
      </c>
      <c r="AG51" s="376">
        <f t="shared" si="2"/>
        <v>3.5464123935699463E-3</v>
      </c>
      <c r="AH51" s="376">
        <f t="shared" si="2"/>
        <v>3.5089656627774238E-3</v>
      </c>
      <c r="AI51" s="376">
        <f t="shared" si="2"/>
        <v>0</v>
      </c>
      <c r="AJ51" s="376">
        <f t="shared" si="2"/>
        <v>0</v>
      </c>
      <c r="AK51" s="376">
        <f t="shared" si="2"/>
        <v>0</v>
      </c>
      <c r="AL51" s="376">
        <f t="shared" si="2"/>
        <v>0</v>
      </c>
    </row>
    <row r="52" spans="1:38" x14ac:dyDescent="0.35">
      <c r="A52" s="83"/>
      <c r="B52" s="36"/>
      <c r="C52" s="78"/>
      <c r="D52" s="36"/>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ht="15" customHeight="1" x14ac:dyDescent="0.35">
      <c r="A53" s="83"/>
      <c r="B53" s="12"/>
      <c r="C53" s="141"/>
      <c r="D53" s="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ht="15" customHeight="1" x14ac:dyDescent="0.45">
      <c r="A54" s="83"/>
      <c r="B54" s="51" t="s">
        <v>334</v>
      </c>
      <c r="D54" s="8"/>
      <c r="E54" s="8"/>
      <c r="F54" s="8"/>
      <c r="G54" s="142"/>
      <c r="H54" s="142"/>
      <c r="I54" s="142"/>
      <c r="J54" s="142"/>
      <c r="K54" s="142"/>
      <c r="L54" s="142"/>
      <c r="M54" s="142"/>
      <c r="N54" s="142"/>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15" customHeight="1" x14ac:dyDescent="0.35">
      <c r="A55" s="83"/>
      <c r="B55" s="36" t="s">
        <v>146</v>
      </c>
      <c r="C55" s="78"/>
      <c r="D55" s="8"/>
      <c r="E55" s="8"/>
      <c r="F55" s="8"/>
      <c r="G55" s="142"/>
      <c r="H55" s="142"/>
      <c r="I55" s="142"/>
      <c r="J55" s="142"/>
      <c r="K55" s="142"/>
      <c r="L55" s="142"/>
      <c r="M55" s="142"/>
      <c r="N55" s="142"/>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x14ac:dyDescent="0.35">
      <c r="A56" s="83"/>
      <c r="B56" s="8" t="s">
        <v>147</v>
      </c>
      <c r="C56" s="78"/>
      <c r="D56" s="81" t="s">
        <v>320</v>
      </c>
      <c r="E56" s="53" t="s">
        <v>200</v>
      </c>
      <c r="F56" s="53" t="s">
        <v>201</v>
      </c>
      <c r="G56" s="53" t="s">
        <v>148</v>
      </c>
      <c r="H56" s="53" t="s">
        <v>41</v>
      </c>
      <c r="I56" s="53" t="s">
        <v>42</v>
      </c>
      <c r="J56" s="53" t="s">
        <v>43</v>
      </c>
      <c r="K56" s="53" t="s">
        <v>44</v>
      </c>
      <c r="L56" s="53" t="s">
        <v>45</v>
      </c>
      <c r="M56" s="53" t="s">
        <v>46</v>
      </c>
      <c r="N56" s="53" t="s">
        <v>47</v>
      </c>
      <c r="O56" s="53" t="s">
        <v>48</v>
      </c>
      <c r="P56" s="53" t="s">
        <v>49</v>
      </c>
      <c r="Q56" s="53" t="s">
        <v>50</v>
      </c>
      <c r="R56" s="53" t="s">
        <v>51</v>
      </c>
      <c r="S56" s="53" t="s">
        <v>52</v>
      </c>
      <c r="T56" s="53" t="s">
        <v>53</v>
      </c>
      <c r="U56" s="53" t="s">
        <v>54</v>
      </c>
      <c r="V56" s="53" t="s">
        <v>55</v>
      </c>
      <c r="W56" s="53" t="s">
        <v>56</v>
      </c>
      <c r="X56" s="53" t="s">
        <v>57</v>
      </c>
      <c r="Y56" s="53" t="s">
        <v>58</v>
      </c>
      <c r="Z56" s="53" t="s">
        <v>59</v>
      </c>
      <c r="AA56" s="53" t="s">
        <v>60</v>
      </c>
      <c r="AB56" s="53" t="s">
        <v>61</v>
      </c>
      <c r="AC56" s="53" t="s">
        <v>62</v>
      </c>
      <c r="AD56" s="53" t="s">
        <v>63</v>
      </c>
      <c r="AE56" s="53" t="s">
        <v>64</v>
      </c>
      <c r="AF56" s="53" t="s">
        <v>65</v>
      </c>
      <c r="AG56" s="53" t="s">
        <v>66</v>
      </c>
      <c r="AH56" s="53" t="s">
        <v>67</v>
      </c>
      <c r="AI56" s="53" t="s">
        <v>68</v>
      </c>
      <c r="AJ56" s="53" t="s">
        <v>69</v>
      </c>
      <c r="AK56" s="53" t="s">
        <v>70</v>
      </c>
      <c r="AL56" s="53" t="s">
        <v>71</v>
      </c>
    </row>
    <row r="57" spans="1:38" x14ac:dyDescent="0.35">
      <c r="A57" s="83" t="s">
        <v>335</v>
      </c>
      <c r="B57" s="84" t="s">
        <v>150</v>
      </c>
      <c r="C57" s="143"/>
      <c r="D57" s="276">
        <v>0.42799999999999999</v>
      </c>
      <c r="E57" s="377"/>
      <c r="F57" s="377"/>
      <c r="G57" s="377"/>
      <c r="H57" s="377"/>
      <c r="I57" s="377"/>
      <c r="J57" s="377"/>
      <c r="K57" s="378">
        <v>0</v>
      </c>
      <c r="L57" s="378">
        <v>0</v>
      </c>
      <c r="M57" s="378">
        <v>0</v>
      </c>
      <c r="N57" s="379">
        <v>0</v>
      </c>
      <c r="O57" s="380">
        <v>0</v>
      </c>
      <c r="P57" s="380">
        <v>0</v>
      </c>
      <c r="Q57" s="380">
        <v>0</v>
      </c>
      <c r="R57" s="380">
        <v>0</v>
      </c>
      <c r="S57" s="380">
        <v>0</v>
      </c>
      <c r="T57" s="380">
        <v>0</v>
      </c>
      <c r="U57" s="380">
        <v>0</v>
      </c>
      <c r="V57" s="380">
        <v>0</v>
      </c>
      <c r="W57" s="380">
        <v>0</v>
      </c>
      <c r="X57" s="380">
        <v>0</v>
      </c>
      <c r="Y57" s="380">
        <v>0</v>
      </c>
      <c r="Z57" s="380">
        <v>0</v>
      </c>
      <c r="AA57" s="380">
        <v>0</v>
      </c>
      <c r="AB57" s="380">
        <v>0</v>
      </c>
      <c r="AC57" s="380">
        <v>0</v>
      </c>
      <c r="AD57" s="380">
        <v>0</v>
      </c>
      <c r="AE57" s="380">
        <v>0</v>
      </c>
      <c r="AF57" s="380">
        <v>0</v>
      </c>
      <c r="AG57" s="380">
        <v>0</v>
      </c>
      <c r="AH57" s="380">
        <v>0</v>
      </c>
      <c r="AI57" s="380">
        <v>0</v>
      </c>
      <c r="AJ57" s="380">
        <v>0</v>
      </c>
      <c r="AK57" s="380">
        <v>0</v>
      </c>
      <c r="AL57" s="380">
        <v>0</v>
      </c>
    </row>
    <row r="58" spans="1:38" x14ac:dyDescent="0.35">
      <c r="A58" s="83" t="s">
        <v>336</v>
      </c>
      <c r="B58" s="84" t="s">
        <v>152</v>
      </c>
      <c r="C58" s="101"/>
      <c r="D58" s="276">
        <v>0.42799999999999999</v>
      </c>
      <c r="E58" s="377"/>
      <c r="F58" s="377"/>
      <c r="G58" s="377"/>
      <c r="H58" s="377"/>
      <c r="I58" s="377"/>
      <c r="J58" s="377"/>
      <c r="K58" s="378">
        <v>0</v>
      </c>
      <c r="L58" s="378">
        <v>0</v>
      </c>
      <c r="M58" s="378">
        <v>0</v>
      </c>
      <c r="N58" s="379">
        <v>0</v>
      </c>
      <c r="O58" s="380">
        <v>0</v>
      </c>
      <c r="P58" s="380">
        <v>0</v>
      </c>
      <c r="Q58" s="380">
        <v>0</v>
      </c>
      <c r="R58" s="380">
        <v>0</v>
      </c>
      <c r="S58" s="380">
        <v>0</v>
      </c>
      <c r="T58" s="380">
        <v>0</v>
      </c>
      <c r="U58" s="380">
        <v>0</v>
      </c>
      <c r="V58" s="380">
        <v>0</v>
      </c>
      <c r="W58" s="380">
        <v>0</v>
      </c>
      <c r="X58" s="380">
        <v>0</v>
      </c>
      <c r="Y58" s="380">
        <v>0</v>
      </c>
      <c r="Z58" s="380">
        <v>0</v>
      </c>
      <c r="AA58" s="380">
        <v>0</v>
      </c>
      <c r="AB58" s="380">
        <v>0</v>
      </c>
      <c r="AC58" s="380">
        <v>0</v>
      </c>
      <c r="AD58" s="380">
        <v>0</v>
      </c>
      <c r="AE58" s="380">
        <v>0</v>
      </c>
      <c r="AF58" s="380">
        <v>0</v>
      </c>
      <c r="AG58" s="380">
        <v>0</v>
      </c>
      <c r="AH58" s="380">
        <v>0</v>
      </c>
      <c r="AI58" s="380">
        <v>0</v>
      </c>
      <c r="AJ58" s="380">
        <v>0</v>
      </c>
      <c r="AK58" s="380">
        <v>0</v>
      </c>
      <c r="AL58" s="380">
        <v>0</v>
      </c>
    </row>
    <row r="59" spans="1:38" x14ac:dyDescent="0.35">
      <c r="A59" s="83" t="s">
        <v>337</v>
      </c>
      <c r="B59" s="84" t="s">
        <v>154</v>
      </c>
      <c r="C59" s="101"/>
      <c r="D59" s="276">
        <v>0.42799999999999999</v>
      </c>
      <c r="E59" s="377"/>
      <c r="F59" s="377"/>
      <c r="G59" s="377"/>
      <c r="H59" s="377"/>
      <c r="I59" s="377"/>
      <c r="J59" s="377"/>
      <c r="K59" s="378">
        <v>0</v>
      </c>
      <c r="L59" s="378">
        <v>0</v>
      </c>
      <c r="M59" s="378">
        <v>0</v>
      </c>
      <c r="N59" s="379">
        <v>0</v>
      </c>
      <c r="O59" s="380">
        <v>0</v>
      </c>
      <c r="P59" s="380">
        <v>0</v>
      </c>
      <c r="Q59" s="380">
        <v>0</v>
      </c>
      <c r="R59" s="380">
        <v>0</v>
      </c>
      <c r="S59" s="380">
        <v>0</v>
      </c>
      <c r="T59" s="380">
        <v>0</v>
      </c>
      <c r="U59" s="380">
        <v>0</v>
      </c>
      <c r="V59" s="380">
        <v>0</v>
      </c>
      <c r="W59" s="380">
        <v>0</v>
      </c>
      <c r="X59" s="380">
        <v>0</v>
      </c>
      <c r="Y59" s="380">
        <v>0</v>
      </c>
      <c r="Z59" s="380">
        <v>0</v>
      </c>
      <c r="AA59" s="380">
        <v>0</v>
      </c>
      <c r="AB59" s="380">
        <v>0</v>
      </c>
      <c r="AC59" s="380">
        <v>0</v>
      </c>
      <c r="AD59" s="380">
        <v>0</v>
      </c>
      <c r="AE59" s="380">
        <v>0</v>
      </c>
      <c r="AF59" s="380">
        <v>0</v>
      </c>
      <c r="AG59" s="380">
        <v>0</v>
      </c>
      <c r="AH59" s="380">
        <v>0</v>
      </c>
      <c r="AI59" s="380">
        <v>0</v>
      </c>
      <c r="AJ59" s="380">
        <v>0</v>
      </c>
      <c r="AK59" s="380">
        <v>0</v>
      </c>
      <c r="AL59" s="380">
        <v>0</v>
      </c>
    </row>
    <row r="60" spans="1:38" x14ac:dyDescent="0.35">
      <c r="A60" s="83" t="s">
        <v>338</v>
      </c>
      <c r="B60" s="84" t="s">
        <v>156</v>
      </c>
      <c r="C60" s="101"/>
      <c r="D60" s="276">
        <v>0.42799999999999999</v>
      </c>
      <c r="E60" s="377"/>
      <c r="F60" s="377"/>
      <c r="G60" s="377"/>
      <c r="H60" s="377"/>
      <c r="I60" s="377"/>
      <c r="J60" s="377"/>
      <c r="K60" s="378">
        <v>0</v>
      </c>
      <c r="L60" s="378">
        <v>0</v>
      </c>
      <c r="M60" s="378">
        <v>3.3379205400466919E-2</v>
      </c>
      <c r="N60" s="379">
        <v>3.7578437429428103E-2</v>
      </c>
      <c r="O60" s="380">
        <v>4.1442017286300661E-2</v>
      </c>
      <c r="P60" s="380">
        <v>4.204424474334717E-2</v>
      </c>
      <c r="Q60" s="380">
        <v>4.2702940023422238E-2</v>
      </c>
      <c r="R60" s="380">
        <v>0.11530573377227783</v>
      </c>
      <c r="S60" s="380">
        <v>0.11559855435180665</v>
      </c>
      <c r="T60" s="380">
        <v>0.11659418367004394</v>
      </c>
      <c r="U60" s="380">
        <v>0.11532214557647705</v>
      </c>
      <c r="V60" s="380">
        <v>0.11301573278808594</v>
      </c>
      <c r="W60" s="380">
        <v>0.11107653983306885</v>
      </c>
      <c r="X60" s="380">
        <v>0.10088960749435424</v>
      </c>
      <c r="Y60" s="380">
        <v>9.871903495788574E-2</v>
      </c>
      <c r="Z60" s="380">
        <v>9.6721322296142581E-2</v>
      </c>
      <c r="AA60" s="380">
        <v>9.9132230537414545E-2</v>
      </c>
      <c r="AB60" s="380">
        <v>9.6670554603576667E-2</v>
      </c>
      <c r="AC60" s="380">
        <v>9.4111086635589605E-2</v>
      </c>
      <c r="AD60" s="380">
        <v>9.2306820034027098E-2</v>
      </c>
      <c r="AE60" s="380">
        <v>9.4660200836181638E-2</v>
      </c>
      <c r="AF60" s="380">
        <v>9.8195145824432367E-2</v>
      </c>
      <c r="AG60" s="380">
        <v>9.1496593326568607E-2</v>
      </c>
      <c r="AH60" s="380">
        <v>8.6932083957672115E-2</v>
      </c>
      <c r="AI60" s="380">
        <v>8.9877884033203126E-2</v>
      </c>
      <c r="AJ60" s="380">
        <v>9.8724915092468266E-2</v>
      </c>
      <c r="AK60" s="380">
        <v>9.9470845634460445E-2</v>
      </c>
      <c r="AL60" s="380">
        <v>9.0786182781219485E-2</v>
      </c>
    </row>
    <row r="61" spans="1:38" x14ac:dyDescent="0.35">
      <c r="A61" s="83" t="s">
        <v>339</v>
      </c>
      <c r="B61" s="84" t="s">
        <v>158</v>
      </c>
      <c r="C61" s="101"/>
      <c r="D61" s="276">
        <v>0.42799999999999999</v>
      </c>
      <c r="E61" s="377"/>
      <c r="F61" s="377"/>
      <c r="G61" s="377"/>
      <c r="H61" s="377"/>
      <c r="I61" s="377"/>
      <c r="J61" s="377"/>
      <c r="K61" s="378">
        <v>0</v>
      </c>
      <c r="L61" s="378">
        <v>0</v>
      </c>
      <c r="M61" s="378">
        <v>0</v>
      </c>
      <c r="N61" s="379">
        <v>0</v>
      </c>
      <c r="O61" s="380">
        <v>0</v>
      </c>
      <c r="P61" s="380">
        <v>0</v>
      </c>
      <c r="Q61" s="380">
        <v>0</v>
      </c>
      <c r="R61" s="380">
        <v>0</v>
      </c>
      <c r="S61" s="380">
        <v>0</v>
      </c>
      <c r="T61" s="380">
        <v>0</v>
      </c>
      <c r="U61" s="380">
        <v>0</v>
      </c>
      <c r="V61" s="380">
        <v>0</v>
      </c>
      <c r="W61" s="380">
        <v>0</v>
      </c>
      <c r="X61" s="380">
        <v>0</v>
      </c>
      <c r="Y61" s="380">
        <v>0</v>
      </c>
      <c r="Z61" s="380">
        <v>0</v>
      </c>
      <c r="AA61" s="380">
        <v>0</v>
      </c>
      <c r="AB61" s="380">
        <v>0</v>
      </c>
      <c r="AC61" s="380">
        <v>0</v>
      </c>
      <c r="AD61" s="380">
        <v>0</v>
      </c>
      <c r="AE61" s="380">
        <v>0</v>
      </c>
      <c r="AF61" s="380">
        <v>0</v>
      </c>
      <c r="AG61" s="380">
        <v>0</v>
      </c>
      <c r="AH61" s="380">
        <v>0</v>
      </c>
      <c r="AI61" s="380">
        <v>0</v>
      </c>
      <c r="AJ61" s="380">
        <v>0</v>
      </c>
      <c r="AK61" s="380">
        <v>0</v>
      </c>
      <c r="AL61" s="380">
        <v>0</v>
      </c>
    </row>
    <row r="62" spans="1:38" x14ac:dyDescent="0.35">
      <c r="A62" s="83" t="s">
        <v>340</v>
      </c>
      <c r="B62" s="84" t="s">
        <v>160</v>
      </c>
      <c r="C62" s="101"/>
      <c r="D62" s="276">
        <v>0.42799999999999999</v>
      </c>
      <c r="E62" s="377"/>
      <c r="F62" s="377"/>
      <c r="G62" s="377"/>
      <c r="H62" s="377"/>
      <c r="I62" s="377"/>
      <c r="J62" s="377"/>
      <c r="K62" s="378">
        <v>0</v>
      </c>
      <c r="L62" s="378">
        <v>0</v>
      </c>
      <c r="M62" s="378">
        <v>2.3830124114751815E-3</v>
      </c>
      <c r="N62" s="379">
        <v>2.6767368637323381E-3</v>
      </c>
      <c r="O62" s="380">
        <v>2.9510968549251557E-3</v>
      </c>
      <c r="P62" s="380">
        <v>2.9975703930854797E-3</v>
      </c>
      <c r="Q62" s="380">
        <v>3.0466987369060518E-3</v>
      </c>
      <c r="R62" s="380">
        <v>3.0061193132400513E-3</v>
      </c>
      <c r="S62" s="380">
        <v>3.0166159310340882E-3</v>
      </c>
      <c r="T62" s="380">
        <v>3.0438633403778075E-3</v>
      </c>
      <c r="U62" s="380">
        <v>2.9980809659957888E-3</v>
      </c>
      <c r="V62" s="380">
        <v>2.9276386139392855E-3</v>
      </c>
      <c r="W62" s="380">
        <v>2.8637548941373827E-3</v>
      </c>
      <c r="X62" s="380">
        <v>2.5751792969703675E-3</v>
      </c>
      <c r="Y62" s="380">
        <v>2.4784376312494277E-3</v>
      </c>
      <c r="Z62" s="380">
        <v>2.4178597651720048E-3</v>
      </c>
      <c r="AA62" s="380">
        <v>2.506464777827263E-3</v>
      </c>
      <c r="AB62" s="380">
        <v>2.4103068627119063E-3</v>
      </c>
      <c r="AC62" s="380">
        <v>2.3134183441400526E-3</v>
      </c>
      <c r="AD62" s="380">
        <v>2.3099276264905932E-3</v>
      </c>
      <c r="AE62" s="380">
        <v>2.3717697306871416E-3</v>
      </c>
      <c r="AF62" s="380">
        <v>2.3432465523481371E-3</v>
      </c>
      <c r="AG62" s="380">
        <v>2.2639347115755082E-3</v>
      </c>
      <c r="AH62" s="380">
        <v>2.1321988648176195E-3</v>
      </c>
      <c r="AI62" s="380">
        <v>2.1027096758484839E-3</v>
      </c>
      <c r="AJ62" s="380">
        <v>2.3431540247201921E-3</v>
      </c>
      <c r="AK62" s="380">
        <v>2.3428232518434523E-3</v>
      </c>
      <c r="AL62" s="380">
        <v>2.3960972645282745E-3</v>
      </c>
    </row>
    <row r="63" spans="1:38" x14ac:dyDescent="0.35">
      <c r="A63" s="83" t="s">
        <v>341</v>
      </c>
      <c r="B63" s="84" t="s">
        <v>162</v>
      </c>
      <c r="C63" s="101"/>
      <c r="D63" s="276">
        <v>0.42799999999999999</v>
      </c>
      <c r="E63" s="377"/>
      <c r="F63" s="377"/>
      <c r="G63" s="377"/>
      <c r="H63" s="377"/>
      <c r="I63" s="377"/>
      <c r="J63" s="377"/>
      <c r="K63" s="378">
        <v>0</v>
      </c>
      <c r="L63" s="378">
        <v>0</v>
      </c>
      <c r="M63" s="378">
        <v>0</v>
      </c>
      <c r="N63" s="379">
        <v>0</v>
      </c>
      <c r="O63" s="380">
        <v>0</v>
      </c>
      <c r="P63" s="380">
        <v>0</v>
      </c>
      <c r="Q63" s="380">
        <v>0</v>
      </c>
      <c r="R63" s="380">
        <v>0</v>
      </c>
      <c r="S63" s="380">
        <v>0</v>
      </c>
      <c r="T63" s="380">
        <v>0</v>
      </c>
      <c r="U63" s="380">
        <v>0</v>
      </c>
      <c r="V63" s="380">
        <v>0</v>
      </c>
      <c r="W63" s="380">
        <v>0</v>
      </c>
      <c r="X63" s="380">
        <v>0</v>
      </c>
      <c r="Y63" s="380">
        <v>0</v>
      </c>
      <c r="Z63" s="380">
        <v>0</v>
      </c>
      <c r="AA63" s="380">
        <v>0</v>
      </c>
      <c r="AB63" s="380">
        <v>0</v>
      </c>
      <c r="AC63" s="380">
        <v>0</v>
      </c>
      <c r="AD63" s="380">
        <v>0</v>
      </c>
      <c r="AE63" s="380">
        <v>0</v>
      </c>
      <c r="AF63" s="380">
        <v>0</v>
      </c>
      <c r="AG63" s="380">
        <v>0</v>
      </c>
      <c r="AH63" s="380">
        <v>0</v>
      </c>
      <c r="AI63" s="380">
        <v>0</v>
      </c>
      <c r="AJ63" s="380">
        <v>0</v>
      </c>
      <c r="AK63" s="380">
        <v>0</v>
      </c>
      <c r="AL63" s="380">
        <v>0</v>
      </c>
    </row>
    <row r="64" spans="1:38" x14ac:dyDescent="0.35">
      <c r="A64" s="83" t="s">
        <v>342</v>
      </c>
      <c r="B64" s="84" t="s">
        <v>164</v>
      </c>
      <c r="C64" s="101"/>
      <c r="D64" s="276">
        <v>0.42799999999999999</v>
      </c>
      <c r="E64" s="377"/>
      <c r="F64" s="377"/>
      <c r="G64" s="377"/>
      <c r="H64" s="377"/>
      <c r="I64" s="377"/>
      <c r="J64" s="377"/>
      <c r="K64" s="378">
        <v>0</v>
      </c>
      <c r="L64" s="378">
        <v>0</v>
      </c>
      <c r="M64" s="378">
        <v>0</v>
      </c>
      <c r="N64" s="379">
        <v>0</v>
      </c>
      <c r="O64" s="380">
        <v>0</v>
      </c>
      <c r="P64" s="380">
        <v>0</v>
      </c>
      <c r="Q64" s="380">
        <v>0</v>
      </c>
      <c r="R64" s="380">
        <v>0</v>
      </c>
      <c r="S64" s="380">
        <v>0</v>
      </c>
      <c r="T64" s="380">
        <v>0</v>
      </c>
      <c r="U64" s="380">
        <v>0</v>
      </c>
      <c r="V64" s="380">
        <v>0</v>
      </c>
      <c r="W64" s="380">
        <v>0</v>
      </c>
      <c r="X64" s="380">
        <v>0</v>
      </c>
      <c r="Y64" s="380">
        <v>0</v>
      </c>
      <c r="Z64" s="380">
        <v>0</v>
      </c>
      <c r="AA64" s="380">
        <v>0</v>
      </c>
      <c r="AB64" s="380">
        <v>0</v>
      </c>
      <c r="AC64" s="380">
        <v>0</v>
      </c>
      <c r="AD64" s="380">
        <v>0</v>
      </c>
      <c r="AE64" s="380">
        <v>0</v>
      </c>
      <c r="AF64" s="380">
        <v>0</v>
      </c>
      <c r="AG64" s="380">
        <v>0</v>
      </c>
      <c r="AH64" s="380">
        <v>0</v>
      </c>
      <c r="AI64" s="380">
        <v>0</v>
      </c>
      <c r="AJ64" s="380">
        <v>0</v>
      </c>
      <c r="AK64" s="380">
        <v>0</v>
      </c>
      <c r="AL64" s="380">
        <v>0</v>
      </c>
    </row>
    <row r="65" spans="1:38" x14ac:dyDescent="0.35">
      <c r="A65" s="83" t="s">
        <v>343</v>
      </c>
      <c r="B65" s="84" t="s">
        <v>166</v>
      </c>
      <c r="C65" s="101"/>
      <c r="D65" s="276">
        <v>0.42799999999999999</v>
      </c>
      <c r="E65" s="377"/>
      <c r="F65" s="377"/>
      <c r="G65" s="377"/>
      <c r="H65" s="377"/>
      <c r="I65" s="377"/>
      <c r="J65" s="377"/>
      <c r="K65" s="378">
        <v>0</v>
      </c>
      <c r="L65" s="378">
        <v>0</v>
      </c>
      <c r="M65" s="378">
        <v>0</v>
      </c>
      <c r="N65" s="379">
        <v>0</v>
      </c>
      <c r="O65" s="380">
        <v>0</v>
      </c>
      <c r="P65" s="380">
        <v>0</v>
      </c>
      <c r="Q65" s="380">
        <v>0</v>
      </c>
      <c r="R65" s="380">
        <v>7.154431380844116E-2</v>
      </c>
      <c r="S65" s="380">
        <v>7.2206584068298343E-2</v>
      </c>
      <c r="T65" s="380">
        <v>8.1620070541381831E-2</v>
      </c>
      <c r="U65" s="380">
        <v>8.0423371723175055E-2</v>
      </c>
      <c r="V65" s="380">
        <v>7.7785372161865235E-2</v>
      </c>
      <c r="W65" s="380">
        <v>7.6582899333953861E-2</v>
      </c>
      <c r="X65" s="380">
        <v>6.8477510963439944E-2</v>
      </c>
      <c r="Y65" s="380">
        <v>6.5820722808837884E-2</v>
      </c>
      <c r="Z65" s="380">
        <v>6.4278341384887694E-2</v>
      </c>
      <c r="AA65" s="380">
        <v>6.641452415466309E-2</v>
      </c>
      <c r="AB65" s="380">
        <v>6.2439232557296755E-2</v>
      </c>
      <c r="AC65" s="380">
        <v>6.0592224365234378E-2</v>
      </c>
      <c r="AD65" s="380">
        <v>5.9914251501083371E-2</v>
      </c>
      <c r="AE65" s="380">
        <v>6.3101840988159186E-2</v>
      </c>
      <c r="AF65" s="380">
        <v>6.1083232746124268E-2</v>
      </c>
      <c r="AG65" s="380">
        <v>5.829621467208862E-2</v>
      </c>
      <c r="AH65" s="380">
        <v>5.5428370054244995E-2</v>
      </c>
      <c r="AI65" s="380">
        <v>5.4558247077941893E-2</v>
      </c>
      <c r="AJ65" s="380">
        <v>6.1257363670349119E-2</v>
      </c>
      <c r="AK65" s="380">
        <v>6.1714536174774168E-2</v>
      </c>
      <c r="AL65" s="380">
        <v>6.2518869686126716E-2</v>
      </c>
    </row>
    <row r="66" spans="1:38" x14ac:dyDescent="0.35">
      <c r="A66" s="83" t="s">
        <v>344</v>
      </c>
      <c r="B66" s="84" t="s">
        <v>167</v>
      </c>
      <c r="C66" s="101"/>
      <c r="D66" s="276">
        <v>0.42799999999999999</v>
      </c>
      <c r="E66" s="377"/>
      <c r="F66" s="377"/>
      <c r="G66" s="377"/>
      <c r="H66" s="377"/>
      <c r="I66" s="377"/>
      <c r="J66" s="377"/>
      <c r="K66" s="378">
        <v>0</v>
      </c>
      <c r="L66" s="378">
        <v>0</v>
      </c>
      <c r="M66" s="378">
        <v>0</v>
      </c>
      <c r="N66" s="379">
        <v>0</v>
      </c>
      <c r="O66" s="380">
        <v>0</v>
      </c>
      <c r="P66" s="380">
        <v>0</v>
      </c>
      <c r="Q66" s="380">
        <v>0</v>
      </c>
      <c r="R66" s="380">
        <v>0</v>
      </c>
      <c r="S66" s="380">
        <v>0</v>
      </c>
      <c r="T66" s="380">
        <v>0</v>
      </c>
      <c r="U66" s="380">
        <v>0</v>
      </c>
      <c r="V66" s="380">
        <v>0</v>
      </c>
      <c r="W66" s="380">
        <v>0</v>
      </c>
      <c r="X66" s="380">
        <v>0</v>
      </c>
      <c r="Y66" s="380">
        <v>0</v>
      </c>
      <c r="Z66" s="380">
        <v>0</v>
      </c>
      <c r="AA66" s="380">
        <v>0</v>
      </c>
      <c r="AB66" s="380">
        <v>0</v>
      </c>
      <c r="AC66" s="380">
        <v>0</v>
      </c>
      <c r="AD66" s="380">
        <v>0</v>
      </c>
      <c r="AE66" s="380">
        <v>0</v>
      </c>
      <c r="AF66" s="380">
        <v>0</v>
      </c>
      <c r="AG66" s="380">
        <v>0</v>
      </c>
      <c r="AH66" s="380">
        <v>0</v>
      </c>
      <c r="AI66" s="380">
        <v>0</v>
      </c>
      <c r="AJ66" s="380">
        <v>0</v>
      </c>
      <c r="AK66" s="380">
        <v>0</v>
      </c>
      <c r="AL66" s="380">
        <v>0</v>
      </c>
    </row>
    <row r="67" spans="1:38" x14ac:dyDescent="0.35">
      <c r="A67" s="83" t="s">
        <v>345</v>
      </c>
      <c r="B67" s="84" t="s">
        <v>168</v>
      </c>
      <c r="C67" s="101"/>
      <c r="D67" s="276">
        <v>0.42799999999999999</v>
      </c>
      <c r="E67" s="377"/>
      <c r="F67" s="377"/>
      <c r="G67" s="377"/>
      <c r="H67" s="377"/>
      <c r="I67" s="377"/>
      <c r="J67" s="377"/>
      <c r="K67" s="378">
        <v>0</v>
      </c>
      <c r="L67" s="378">
        <v>0</v>
      </c>
      <c r="M67" s="378">
        <v>0</v>
      </c>
      <c r="N67" s="379">
        <v>0</v>
      </c>
      <c r="O67" s="380">
        <v>0</v>
      </c>
      <c r="P67" s="380">
        <v>0</v>
      </c>
      <c r="Q67" s="380">
        <v>0</v>
      </c>
      <c r="R67" s="380">
        <v>1.1638997920036316E-2</v>
      </c>
      <c r="S67" s="380">
        <v>1.1786340373992919E-2</v>
      </c>
      <c r="T67" s="380">
        <v>1.1650240728378296E-2</v>
      </c>
      <c r="U67" s="380">
        <v>1.1345191552639007E-2</v>
      </c>
      <c r="V67" s="380">
        <v>1.0694319614887237E-2</v>
      </c>
      <c r="W67" s="380">
        <v>1.0439464241027832E-2</v>
      </c>
      <c r="X67" s="380">
        <v>9.2241064243316646E-3</v>
      </c>
      <c r="Y67" s="380">
        <v>8.6602206101417546E-3</v>
      </c>
      <c r="Z67" s="380">
        <v>8.4523708529472344E-3</v>
      </c>
      <c r="AA67" s="380">
        <v>8.9024300312995908E-3</v>
      </c>
      <c r="AB67" s="380">
        <v>8.3005408473014828E-3</v>
      </c>
      <c r="AC67" s="380">
        <v>8.0355601396560668E-3</v>
      </c>
      <c r="AD67" s="380">
        <v>2.4207980390548705E-2</v>
      </c>
      <c r="AE67" s="380">
        <v>2.5422632374763488E-2</v>
      </c>
      <c r="AF67" s="380">
        <v>2.4563543834686279E-2</v>
      </c>
      <c r="AG67" s="380">
        <v>3.1331566902160643E-2</v>
      </c>
      <c r="AH67" s="380">
        <v>2.9815463018417358E-2</v>
      </c>
      <c r="AI67" s="380">
        <v>2.9061198612213134E-2</v>
      </c>
      <c r="AJ67" s="380">
        <v>3.2573557267189024E-2</v>
      </c>
      <c r="AK67" s="380">
        <v>3.3032690122604368E-2</v>
      </c>
      <c r="AL67" s="380">
        <v>2.5325979754447937E-2</v>
      </c>
    </row>
    <row r="68" spans="1:38" x14ac:dyDescent="0.35">
      <c r="A68" s="83">
        <v>4</v>
      </c>
      <c r="B68" s="111" t="s">
        <v>346</v>
      </c>
      <c r="C68" s="112"/>
      <c r="D68" s="381"/>
      <c r="E68" s="382">
        <f t="shared" ref="E68:AL68" si="3">SUM(E57:E67)</f>
        <v>0</v>
      </c>
      <c r="F68" s="382">
        <f t="shared" si="3"/>
        <v>0</v>
      </c>
      <c r="G68" s="382">
        <f t="shared" si="3"/>
        <v>0</v>
      </c>
      <c r="H68" s="382">
        <f t="shared" si="3"/>
        <v>0</v>
      </c>
      <c r="I68" s="382">
        <f t="shared" si="3"/>
        <v>0</v>
      </c>
      <c r="J68" s="382">
        <f t="shared" si="3"/>
        <v>0</v>
      </c>
      <c r="K68" s="296">
        <f t="shared" si="3"/>
        <v>0</v>
      </c>
      <c r="L68" s="296">
        <f t="shared" si="3"/>
        <v>0</v>
      </c>
      <c r="M68" s="296">
        <f t="shared" si="3"/>
        <v>3.5762217811942103E-2</v>
      </c>
      <c r="N68" s="296">
        <f t="shared" si="3"/>
        <v>4.0255174293160445E-2</v>
      </c>
      <c r="O68" s="296">
        <f t="shared" si="3"/>
        <v>4.439311414122582E-2</v>
      </c>
      <c r="P68" s="296">
        <f t="shared" si="3"/>
        <v>4.5041815136432649E-2</v>
      </c>
      <c r="Q68" s="296">
        <f t="shared" si="3"/>
        <v>4.5749638760328289E-2</v>
      </c>
      <c r="R68" s="296">
        <f t="shared" si="3"/>
        <v>0.20149516481399535</v>
      </c>
      <c r="S68" s="296">
        <f t="shared" si="3"/>
        <v>0.202608094725132</v>
      </c>
      <c r="T68" s="296">
        <f t="shared" si="3"/>
        <v>0.21290835828018187</v>
      </c>
      <c r="U68" s="296">
        <f t="shared" si="3"/>
        <v>0.21008878981828688</v>
      </c>
      <c r="V68" s="296">
        <f t="shared" si="3"/>
        <v>0.2044230631787777</v>
      </c>
      <c r="W68" s="296">
        <f t="shared" si="3"/>
        <v>0.2009626583021879</v>
      </c>
      <c r="X68" s="296">
        <f t="shared" si="3"/>
        <v>0.18116640417909621</v>
      </c>
      <c r="Y68" s="296">
        <f t="shared" si="3"/>
        <v>0.17567841600811482</v>
      </c>
      <c r="Z68" s="296">
        <f t="shared" si="3"/>
        <v>0.17186989429914951</v>
      </c>
      <c r="AA68" s="296">
        <f t="shared" si="3"/>
        <v>0.17695564950120449</v>
      </c>
      <c r="AB68" s="296">
        <f t="shared" si="3"/>
        <v>0.16982063487088681</v>
      </c>
      <c r="AC68" s="296">
        <f t="shared" si="3"/>
        <v>0.16505228948462008</v>
      </c>
      <c r="AD68" s="296">
        <f t="shared" si="3"/>
        <v>0.17873897955214976</v>
      </c>
      <c r="AE68" s="296">
        <f t="shared" si="3"/>
        <v>0.18555644392979148</v>
      </c>
      <c r="AF68" s="296">
        <f t="shared" si="3"/>
        <v>0.18618516895759105</v>
      </c>
      <c r="AG68" s="296">
        <f t="shared" si="3"/>
        <v>0.18338830961239339</v>
      </c>
      <c r="AH68" s="296">
        <f t="shared" si="3"/>
        <v>0.1743081158951521</v>
      </c>
      <c r="AI68" s="296">
        <f t="shared" si="3"/>
        <v>0.17560003939920663</v>
      </c>
      <c r="AJ68" s="296">
        <f t="shared" si="3"/>
        <v>0.19489899005472661</v>
      </c>
      <c r="AK68" s="296">
        <f t="shared" si="3"/>
        <v>0.19656089518368244</v>
      </c>
      <c r="AL68" s="296">
        <f t="shared" si="3"/>
        <v>0.18102712948632244</v>
      </c>
    </row>
    <row r="69" spans="1:38" x14ac:dyDescent="0.35">
      <c r="A69" s="83"/>
      <c r="C69" s="78"/>
      <c r="D69" s="148"/>
      <c r="E69" s="297"/>
      <c r="F69" s="298"/>
      <c r="G69" s="150"/>
      <c r="H69" s="150"/>
      <c r="I69" s="150"/>
      <c r="J69" s="150"/>
      <c r="K69" s="150"/>
      <c r="L69" s="150"/>
      <c r="M69" s="150"/>
      <c r="N69" s="150"/>
      <c r="O69" s="151"/>
      <c r="P69" s="151"/>
      <c r="Q69" s="151"/>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8" x14ac:dyDescent="0.35">
      <c r="A70" s="83"/>
      <c r="B70" s="36" t="s">
        <v>170</v>
      </c>
      <c r="D70" s="8"/>
      <c r="E70" s="96"/>
      <c r="F70" s="97"/>
      <c r="G70" s="97"/>
      <c r="H70" s="97"/>
      <c r="I70" s="97"/>
      <c r="J70" s="97"/>
      <c r="K70" s="97"/>
      <c r="L70" s="97"/>
      <c r="M70" s="97"/>
      <c r="N70" s="97"/>
      <c r="O70" s="119"/>
      <c r="P70" s="119"/>
      <c r="Q70" s="119"/>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x14ac:dyDescent="0.35">
      <c r="A71" s="83"/>
      <c r="B71" s="8" t="s">
        <v>147</v>
      </c>
      <c r="D71" s="81" t="s">
        <v>320</v>
      </c>
      <c r="E71" s="53" t="s">
        <v>200</v>
      </c>
      <c r="F71" s="53" t="s">
        <v>201</v>
      </c>
      <c r="G71" s="53" t="s">
        <v>148</v>
      </c>
      <c r="H71" s="53" t="s">
        <v>41</v>
      </c>
      <c r="I71" s="53" t="s">
        <v>42</v>
      </c>
      <c r="J71" s="53" t="s">
        <v>43</v>
      </c>
      <c r="K71" s="53" t="s">
        <v>44</v>
      </c>
      <c r="L71" s="53" t="s">
        <v>45</v>
      </c>
      <c r="M71" s="53" t="s">
        <v>46</v>
      </c>
      <c r="N71" s="53" t="s">
        <v>47</v>
      </c>
      <c r="O71" s="53" t="s">
        <v>48</v>
      </c>
      <c r="P71" s="53" t="s">
        <v>49</v>
      </c>
      <c r="Q71" s="53" t="s">
        <v>50</v>
      </c>
      <c r="R71" s="53" t="s">
        <v>51</v>
      </c>
      <c r="S71" s="53" t="s">
        <v>52</v>
      </c>
      <c r="T71" s="53" t="s">
        <v>53</v>
      </c>
      <c r="U71" s="53" t="s">
        <v>54</v>
      </c>
      <c r="V71" s="53" t="s">
        <v>55</v>
      </c>
      <c r="W71" s="53" t="s">
        <v>56</v>
      </c>
      <c r="X71" s="53" t="s">
        <v>57</v>
      </c>
      <c r="Y71" s="53" t="s">
        <v>58</v>
      </c>
      <c r="Z71" s="53" t="s">
        <v>59</v>
      </c>
      <c r="AA71" s="53" t="s">
        <v>60</v>
      </c>
      <c r="AB71" s="53" t="s">
        <v>61</v>
      </c>
      <c r="AC71" s="53" t="s">
        <v>62</v>
      </c>
      <c r="AD71" s="53" t="s">
        <v>63</v>
      </c>
      <c r="AE71" s="53" t="s">
        <v>64</v>
      </c>
      <c r="AF71" s="53" t="s">
        <v>65</v>
      </c>
      <c r="AG71" s="53" t="s">
        <v>66</v>
      </c>
      <c r="AH71" s="53" t="s">
        <v>67</v>
      </c>
      <c r="AI71" s="53" t="s">
        <v>68</v>
      </c>
      <c r="AJ71" s="53" t="s">
        <v>69</v>
      </c>
      <c r="AK71" s="53" t="s">
        <v>70</v>
      </c>
      <c r="AL71" s="53" t="s">
        <v>71</v>
      </c>
    </row>
    <row r="72" spans="1:38" x14ac:dyDescent="0.35">
      <c r="A72" s="83" t="s">
        <v>347</v>
      </c>
      <c r="B72" s="295" t="s">
        <v>172</v>
      </c>
      <c r="C72" s="101"/>
      <c r="D72" s="276">
        <v>0</v>
      </c>
      <c r="E72" s="383"/>
      <c r="F72" s="384"/>
      <c r="G72" s="384"/>
      <c r="H72" s="384"/>
      <c r="I72" s="384"/>
      <c r="J72" s="384"/>
      <c r="K72" s="385">
        <v>0</v>
      </c>
      <c r="L72" s="385">
        <v>0</v>
      </c>
      <c r="M72" s="385">
        <v>0</v>
      </c>
      <c r="N72" s="385">
        <v>0</v>
      </c>
      <c r="O72" s="386">
        <v>0</v>
      </c>
      <c r="P72" s="386">
        <v>0</v>
      </c>
      <c r="Q72" s="386">
        <v>0</v>
      </c>
      <c r="R72" s="386">
        <v>0</v>
      </c>
      <c r="S72" s="386">
        <v>0</v>
      </c>
      <c r="T72" s="386">
        <v>0</v>
      </c>
      <c r="U72" s="386">
        <v>0</v>
      </c>
      <c r="V72" s="386">
        <v>0</v>
      </c>
      <c r="W72" s="386">
        <v>0</v>
      </c>
      <c r="X72" s="386">
        <v>0</v>
      </c>
      <c r="Y72" s="386">
        <v>0</v>
      </c>
      <c r="Z72" s="386">
        <v>0</v>
      </c>
      <c r="AA72" s="386">
        <v>0</v>
      </c>
      <c r="AB72" s="386">
        <v>0</v>
      </c>
      <c r="AC72" s="386">
        <v>0</v>
      </c>
      <c r="AD72" s="386">
        <v>0</v>
      </c>
      <c r="AE72" s="386">
        <v>0</v>
      </c>
      <c r="AF72" s="386">
        <v>0</v>
      </c>
      <c r="AG72" s="386">
        <v>0</v>
      </c>
      <c r="AH72" s="386">
        <v>0</v>
      </c>
      <c r="AI72" s="386">
        <v>0</v>
      </c>
      <c r="AJ72" s="386">
        <v>0</v>
      </c>
      <c r="AK72" s="386">
        <v>0</v>
      </c>
      <c r="AL72" s="386">
        <v>0</v>
      </c>
    </row>
    <row r="73" spans="1:38" x14ac:dyDescent="0.35">
      <c r="A73" s="83" t="s">
        <v>348</v>
      </c>
      <c r="B73" s="295" t="s">
        <v>174</v>
      </c>
      <c r="C73" s="101"/>
      <c r="D73" s="276">
        <v>0</v>
      </c>
      <c r="E73" s="384"/>
      <c r="F73" s="384"/>
      <c r="G73" s="384"/>
      <c r="H73" s="384"/>
      <c r="I73" s="384"/>
      <c r="J73" s="384"/>
      <c r="K73" s="385">
        <v>0</v>
      </c>
      <c r="L73" s="385">
        <v>0</v>
      </c>
      <c r="M73" s="385">
        <v>0</v>
      </c>
      <c r="N73" s="385">
        <v>0</v>
      </c>
      <c r="O73" s="386">
        <v>0</v>
      </c>
      <c r="P73" s="386">
        <v>0</v>
      </c>
      <c r="Q73" s="386">
        <v>0</v>
      </c>
      <c r="R73" s="386">
        <v>0</v>
      </c>
      <c r="S73" s="386">
        <v>0</v>
      </c>
      <c r="T73" s="386">
        <v>0</v>
      </c>
      <c r="U73" s="386">
        <v>0</v>
      </c>
      <c r="V73" s="386">
        <v>0</v>
      </c>
      <c r="W73" s="386">
        <v>0</v>
      </c>
      <c r="X73" s="386">
        <v>0</v>
      </c>
      <c r="Y73" s="386">
        <v>0</v>
      </c>
      <c r="Z73" s="386">
        <v>0</v>
      </c>
      <c r="AA73" s="386">
        <v>0</v>
      </c>
      <c r="AB73" s="386">
        <v>0</v>
      </c>
      <c r="AC73" s="386">
        <v>0</v>
      </c>
      <c r="AD73" s="386">
        <v>0</v>
      </c>
      <c r="AE73" s="386">
        <v>0</v>
      </c>
      <c r="AF73" s="386">
        <v>0</v>
      </c>
      <c r="AG73" s="386">
        <v>0</v>
      </c>
      <c r="AH73" s="386">
        <v>0</v>
      </c>
      <c r="AI73" s="386">
        <v>0</v>
      </c>
      <c r="AJ73" s="386">
        <v>0</v>
      </c>
      <c r="AK73" s="386">
        <v>0</v>
      </c>
      <c r="AL73" s="386">
        <v>0</v>
      </c>
    </row>
    <row r="74" spans="1:38" x14ac:dyDescent="0.35">
      <c r="A74" s="83" t="s">
        <v>349</v>
      </c>
      <c r="B74" s="295" t="s">
        <v>176</v>
      </c>
      <c r="C74" s="101"/>
      <c r="D74" s="276">
        <v>0</v>
      </c>
      <c r="E74" s="384"/>
      <c r="F74" s="384"/>
      <c r="G74" s="384"/>
      <c r="H74" s="384"/>
      <c r="I74" s="384"/>
      <c r="J74" s="384"/>
      <c r="K74" s="385">
        <v>0</v>
      </c>
      <c r="L74" s="385">
        <v>0</v>
      </c>
      <c r="M74" s="385">
        <v>0</v>
      </c>
      <c r="N74" s="385">
        <v>0</v>
      </c>
      <c r="O74" s="386">
        <v>0</v>
      </c>
      <c r="P74" s="386">
        <v>0</v>
      </c>
      <c r="Q74" s="386">
        <v>0</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c r="AH74" s="386">
        <v>0</v>
      </c>
      <c r="AI74" s="386">
        <v>0</v>
      </c>
      <c r="AJ74" s="386">
        <v>0</v>
      </c>
      <c r="AK74" s="386">
        <v>0</v>
      </c>
      <c r="AL74" s="386">
        <v>0</v>
      </c>
    </row>
    <row r="75" spans="1:38" x14ac:dyDescent="0.35">
      <c r="A75" s="83" t="s">
        <v>350</v>
      </c>
      <c r="B75" s="295" t="s">
        <v>178</v>
      </c>
      <c r="C75" s="101"/>
      <c r="D75" s="276">
        <v>0</v>
      </c>
      <c r="E75" s="384"/>
      <c r="F75" s="384"/>
      <c r="G75" s="384"/>
      <c r="H75" s="384"/>
      <c r="I75" s="384"/>
      <c r="J75" s="384"/>
      <c r="K75" s="385">
        <v>0</v>
      </c>
      <c r="L75" s="385">
        <v>0</v>
      </c>
      <c r="M75" s="385">
        <v>0</v>
      </c>
      <c r="N75" s="385">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c r="AH75" s="386">
        <v>0</v>
      </c>
      <c r="AI75" s="386">
        <v>0</v>
      </c>
      <c r="AJ75" s="386">
        <v>0</v>
      </c>
      <c r="AK75" s="386">
        <v>0</v>
      </c>
      <c r="AL75" s="386">
        <v>0</v>
      </c>
    </row>
    <row r="76" spans="1:38" x14ac:dyDescent="0.35">
      <c r="A76" s="83" t="s">
        <v>351</v>
      </c>
      <c r="B76" s="295" t="s">
        <v>180</v>
      </c>
      <c r="C76" s="101"/>
      <c r="D76" s="276">
        <v>0</v>
      </c>
      <c r="E76" s="384"/>
      <c r="F76" s="384"/>
      <c r="G76" s="384"/>
      <c r="H76" s="384"/>
      <c r="I76" s="384"/>
      <c r="J76" s="384"/>
      <c r="K76" s="385">
        <v>0</v>
      </c>
      <c r="L76" s="385">
        <v>0</v>
      </c>
      <c r="M76" s="385">
        <v>0</v>
      </c>
      <c r="N76" s="385">
        <v>0</v>
      </c>
      <c r="O76" s="386">
        <v>0</v>
      </c>
      <c r="P76" s="386">
        <v>0</v>
      </c>
      <c r="Q76" s="386">
        <v>0</v>
      </c>
      <c r="R76" s="386">
        <v>0</v>
      </c>
      <c r="S76" s="386">
        <v>0</v>
      </c>
      <c r="T76" s="386">
        <v>0</v>
      </c>
      <c r="U76" s="386">
        <v>0</v>
      </c>
      <c r="V76" s="386">
        <v>0</v>
      </c>
      <c r="W76" s="386">
        <v>0</v>
      </c>
      <c r="X76" s="386">
        <v>0</v>
      </c>
      <c r="Y76" s="386">
        <v>0</v>
      </c>
      <c r="Z76" s="386">
        <v>0</v>
      </c>
      <c r="AA76" s="386">
        <v>0</v>
      </c>
      <c r="AB76" s="386">
        <v>0</v>
      </c>
      <c r="AC76" s="386">
        <v>0</v>
      </c>
      <c r="AD76" s="386">
        <v>0</v>
      </c>
      <c r="AE76" s="386">
        <v>0</v>
      </c>
      <c r="AF76" s="386">
        <v>0</v>
      </c>
      <c r="AG76" s="386">
        <v>0</v>
      </c>
      <c r="AH76" s="386">
        <v>0</v>
      </c>
      <c r="AI76" s="386">
        <v>0</v>
      </c>
      <c r="AJ76" s="386">
        <v>0</v>
      </c>
      <c r="AK76" s="386">
        <v>0</v>
      </c>
      <c r="AL76" s="386">
        <v>0</v>
      </c>
    </row>
    <row r="77" spans="1:38" x14ac:dyDescent="0.35">
      <c r="A77" s="83" t="s">
        <v>352</v>
      </c>
      <c r="B77" s="295" t="s">
        <v>182</v>
      </c>
      <c r="C77" s="101"/>
      <c r="D77" s="276">
        <v>0</v>
      </c>
      <c r="E77" s="384"/>
      <c r="F77" s="384"/>
      <c r="G77" s="384"/>
      <c r="H77" s="384"/>
      <c r="I77" s="384"/>
      <c r="J77" s="384"/>
      <c r="K77" s="385">
        <v>0</v>
      </c>
      <c r="L77" s="385">
        <v>0</v>
      </c>
      <c r="M77" s="385">
        <v>0</v>
      </c>
      <c r="N77" s="385">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c r="AH77" s="386">
        <v>0</v>
      </c>
      <c r="AI77" s="386">
        <v>0</v>
      </c>
      <c r="AJ77" s="386">
        <v>0</v>
      </c>
      <c r="AK77" s="386">
        <v>0</v>
      </c>
      <c r="AL77" s="386">
        <v>0</v>
      </c>
    </row>
    <row r="78" spans="1:38" x14ac:dyDescent="0.35">
      <c r="A78" s="83" t="s">
        <v>353</v>
      </c>
      <c r="B78" s="295" t="s">
        <v>184</v>
      </c>
      <c r="C78" s="101"/>
      <c r="D78" s="276">
        <v>0</v>
      </c>
      <c r="E78" s="384"/>
      <c r="F78" s="384"/>
      <c r="G78" s="384"/>
      <c r="H78" s="384"/>
      <c r="I78" s="384"/>
      <c r="J78" s="384"/>
      <c r="K78" s="385">
        <v>0</v>
      </c>
      <c r="L78" s="385">
        <v>0</v>
      </c>
      <c r="M78" s="385">
        <v>0</v>
      </c>
      <c r="N78" s="385">
        <v>0</v>
      </c>
      <c r="O78" s="386">
        <v>0</v>
      </c>
      <c r="P78" s="386">
        <v>0</v>
      </c>
      <c r="Q78" s="386">
        <v>0</v>
      </c>
      <c r="R78" s="386">
        <v>0</v>
      </c>
      <c r="S78" s="386">
        <v>0</v>
      </c>
      <c r="T78" s="386">
        <v>0</v>
      </c>
      <c r="U78" s="386">
        <v>0</v>
      </c>
      <c r="V78" s="386">
        <v>0</v>
      </c>
      <c r="W78" s="386">
        <v>0</v>
      </c>
      <c r="X78" s="386">
        <v>0</v>
      </c>
      <c r="Y78" s="386">
        <v>0</v>
      </c>
      <c r="Z78" s="386">
        <v>0</v>
      </c>
      <c r="AA78" s="386">
        <v>0</v>
      </c>
      <c r="AB78" s="386">
        <v>0</v>
      </c>
      <c r="AC78" s="386">
        <v>0</v>
      </c>
      <c r="AD78" s="386">
        <v>0</v>
      </c>
      <c r="AE78" s="386">
        <v>0</v>
      </c>
      <c r="AF78" s="386">
        <v>0</v>
      </c>
      <c r="AG78" s="386">
        <v>0</v>
      </c>
      <c r="AH78" s="386">
        <v>0</v>
      </c>
      <c r="AI78" s="386">
        <v>0</v>
      </c>
      <c r="AJ78" s="386">
        <v>0</v>
      </c>
      <c r="AK78" s="386">
        <v>0</v>
      </c>
      <c r="AL78" s="386">
        <v>0</v>
      </c>
    </row>
    <row r="79" spans="1:38" x14ac:dyDescent="0.35">
      <c r="A79" s="83" t="s">
        <v>354</v>
      </c>
      <c r="B79" s="295" t="s">
        <v>186</v>
      </c>
      <c r="C79" s="101"/>
      <c r="D79" s="276">
        <v>0</v>
      </c>
      <c r="E79" s="384"/>
      <c r="F79" s="384"/>
      <c r="G79" s="384"/>
      <c r="H79" s="384"/>
      <c r="I79" s="384"/>
      <c r="J79" s="384"/>
      <c r="K79" s="385">
        <v>0</v>
      </c>
      <c r="L79" s="385">
        <v>0</v>
      </c>
      <c r="M79" s="385">
        <v>0</v>
      </c>
      <c r="N79" s="385">
        <v>0</v>
      </c>
      <c r="O79" s="386">
        <v>0</v>
      </c>
      <c r="P79" s="386">
        <v>0</v>
      </c>
      <c r="Q79" s="386">
        <v>0</v>
      </c>
      <c r="R79" s="386">
        <v>0</v>
      </c>
      <c r="S79" s="386">
        <v>0</v>
      </c>
      <c r="T79" s="386">
        <v>0</v>
      </c>
      <c r="U79" s="386">
        <v>0</v>
      </c>
      <c r="V79" s="386">
        <v>0</v>
      </c>
      <c r="W79" s="386">
        <v>0</v>
      </c>
      <c r="X79" s="386">
        <v>0</v>
      </c>
      <c r="Y79" s="386">
        <v>0</v>
      </c>
      <c r="Z79" s="386">
        <v>0</v>
      </c>
      <c r="AA79" s="386">
        <v>0</v>
      </c>
      <c r="AB79" s="386">
        <v>0</v>
      </c>
      <c r="AC79" s="386">
        <v>0</v>
      </c>
      <c r="AD79" s="386">
        <v>0</v>
      </c>
      <c r="AE79" s="386">
        <v>0</v>
      </c>
      <c r="AF79" s="386">
        <v>0</v>
      </c>
      <c r="AG79" s="386">
        <v>0</v>
      </c>
      <c r="AH79" s="386">
        <v>0</v>
      </c>
      <c r="AI79" s="386">
        <v>0</v>
      </c>
      <c r="AJ79" s="386">
        <v>0</v>
      </c>
      <c r="AK79" s="386">
        <v>0</v>
      </c>
      <c r="AL79" s="386">
        <v>0</v>
      </c>
    </row>
    <row r="80" spans="1:38" x14ac:dyDescent="0.35">
      <c r="A80" s="83" t="s">
        <v>355</v>
      </c>
      <c r="B80" s="295" t="s">
        <v>188</v>
      </c>
      <c r="C80" s="101"/>
      <c r="D80" s="276">
        <v>0</v>
      </c>
      <c r="E80" s="384"/>
      <c r="F80" s="384"/>
      <c r="G80" s="384"/>
      <c r="H80" s="384"/>
      <c r="I80" s="384"/>
      <c r="J80" s="384"/>
      <c r="K80" s="385">
        <v>0</v>
      </c>
      <c r="L80" s="385">
        <v>0</v>
      </c>
      <c r="M80" s="385">
        <v>0</v>
      </c>
      <c r="N80" s="385">
        <v>0</v>
      </c>
      <c r="O80" s="386">
        <v>0</v>
      </c>
      <c r="P80" s="386">
        <v>0</v>
      </c>
      <c r="Q80" s="386">
        <v>0</v>
      </c>
      <c r="R80" s="386">
        <v>0</v>
      </c>
      <c r="S80" s="386">
        <v>0</v>
      </c>
      <c r="T80" s="386">
        <v>0</v>
      </c>
      <c r="U80" s="386">
        <v>0</v>
      </c>
      <c r="V80" s="386">
        <v>0</v>
      </c>
      <c r="W80" s="386">
        <v>0</v>
      </c>
      <c r="X80" s="386">
        <v>0</v>
      </c>
      <c r="Y80" s="386">
        <v>0</v>
      </c>
      <c r="Z80" s="386">
        <v>0</v>
      </c>
      <c r="AA80" s="386">
        <v>0</v>
      </c>
      <c r="AB80" s="386">
        <v>0</v>
      </c>
      <c r="AC80" s="386">
        <v>0</v>
      </c>
      <c r="AD80" s="386">
        <v>0</v>
      </c>
      <c r="AE80" s="386">
        <v>0</v>
      </c>
      <c r="AF80" s="386">
        <v>0</v>
      </c>
      <c r="AG80" s="386">
        <v>0</v>
      </c>
      <c r="AH80" s="386">
        <v>0</v>
      </c>
      <c r="AI80" s="386">
        <v>0</v>
      </c>
      <c r="AJ80" s="386">
        <v>0</v>
      </c>
      <c r="AK80" s="386">
        <v>0</v>
      </c>
      <c r="AL80" s="386">
        <v>0</v>
      </c>
    </row>
    <row r="81" spans="1:38" x14ac:dyDescent="0.35">
      <c r="A81" s="83" t="s">
        <v>356</v>
      </c>
      <c r="B81" s="295" t="s">
        <v>190</v>
      </c>
      <c r="C81" s="101"/>
      <c r="D81" s="276">
        <v>0</v>
      </c>
      <c r="E81" s="384"/>
      <c r="F81" s="384"/>
      <c r="G81" s="384"/>
      <c r="H81" s="384"/>
      <c r="I81" s="384"/>
      <c r="J81" s="384"/>
      <c r="K81" s="385">
        <v>0</v>
      </c>
      <c r="L81" s="385">
        <v>0</v>
      </c>
      <c r="M81" s="385">
        <v>0</v>
      </c>
      <c r="N81" s="385">
        <v>0</v>
      </c>
      <c r="O81" s="386">
        <v>0</v>
      </c>
      <c r="P81" s="386">
        <v>0</v>
      </c>
      <c r="Q81" s="386">
        <v>0</v>
      </c>
      <c r="R81" s="386">
        <v>0</v>
      </c>
      <c r="S81" s="386">
        <v>0</v>
      </c>
      <c r="T81" s="386">
        <v>0</v>
      </c>
      <c r="U81" s="386">
        <v>0</v>
      </c>
      <c r="V81" s="386">
        <v>0</v>
      </c>
      <c r="W81" s="386">
        <v>0</v>
      </c>
      <c r="X81" s="386">
        <v>0</v>
      </c>
      <c r="Y81" s="386">
        <v>0</v>
      </c>
      <c r="Z81" s="386">
        <v>0</v>
      </c>
      <c r="AA81" s="386">
        <v>0</v>
      </c>
      <c r="AB81" s="386">
        <v>0</v>
      </c>
      <c r="AC81" s="386">
        <v>0</v>
      </c>
      <c r="AD81" s="386">
        <v>0</v>
      </c>
      <c r="AE81" s="386">
        <v>0</v>
      </c>
      <c r="AF81" s="386">
        <v>0</v>
      </c>
      <c r="AG81" s="386">
        <v>0</v>
      </c>
      <c r="AH81" s="386">
        <v>0</v>
      </c>
      <c r="AI81" s="386">
        <v>0</v>
      </c>
      <c r="AJ81" s="386">
        <v>0</v>
      </c>
      <c r="AK81" s="386">
        <v>0</v>
      </c>
      <c r="AL81" s="386">
        <v>0</v>
      </c>
    </row>
    <row r="82" spans="1:38" x14ac:dyDescent="0.35">
      <c r="A82" s="83" t="s">
        <v>357</v>
      </c>
      <c r="B82" s="295" t="s">
        <v>192</v>
      </c>
      <c r="C82" s="101"/>
      <c r="D82" s="276">
        <v>0</v>
      </c>
      <c r="E82" s="384"/>
      <c r="F82" s="384"/>
      <c r="G82" s="384"/>
      <c r="H82" s="384"/>
      <c r="I82" s="384"/>
      <c r="J82" s="384"/>
      <c r="K82" s="385">
        <v>0</v>
      </c>
      <c r="L82" s="385">
        <v>0</v>
      </c>
      <c r="M82" s="385">
        <v>0</v>
      </c>
      <c r="N82" s="385">
        <v>0</v>
      </c>
      <c r="O82" s="386">
        <v>0</v>
      </c>
      <c r="P82" s="386">
        <v>0</v>
      </c>
      <c r="Q82" s="386">
        <v>0</v>
      </c>
      <c r="R82" s="386">
        <v>0</v>
      </c>
      <c r="S82" s="386">
        <v>0</v>
      </c>
      <c r="T82" s="386">
        <v>0</v>
      </c>
      <c r="U82" s="386">
        <v>0</v>
      </c>
      <c r="V82" s="386">
        <v>0</v>
      </c>
      <c r="W82" s="386">
        <v>0</v>
      </c>
      <c r="X82" s="386">
        <v>0</v>
      </c>
      <c r="Y82" s="386">
        <v>0</v>
      </c>
      <c r="Z82" s="386">
        <v>0</v>
      </c>
      <c r="AA82" s="386">
        <v>0</v>
      </c>
      <c r="AB82" s="386">
        <v>0</v>
      </c>
      <c r="AC82" s="386">
        <v>0</v>
      </c>
      <c r="AD82" s="386">
        <v>0</v>
      </c>
      <c r="AE82" s="386">
        <v>0</v>
      </c>
      <c r="AF82" s="386">
        <v>0</v>
      </c>
      <c r="AG82" s="386">
        <v>0</v>
      </c>
      <c r="AH82" s="386">
        <v>0</v>
      </c>
      <c r="AI82" s="386">
        <v>0</v>
      </c>
      <c r="AJ82" s="386">
        <v>0</v>
      </c>
      <c r="AK82" s="386">
        <v>0</v>
      </c>
      <c r="AL82" s="386">
        <v>0</v>
      </c>
    </row>
    <row r="83" spans="1:38" x14ac:dyDescent="0.35">
      <c r="A83" s="83" t="s">
        <v>358</v>
      </c>
      <c r="B83" s="295" t="s">
        <v>194</v>
      </c>
      <c r="C83" s="101"/>
      <c r="D83" s="276">
        <v>0</v>
      </c>
      <c r="E83" s="384"/>
      <c r="F83" s="384"/>
      <c r="G83" s="384"/>
      <c r="H83" s="384"/>
      <c r="I83" s="384"/>
      <c r="J83" s="384"/>
      <c r="K83" s="385">
        <v>0</v>
      </c>
      <c r="L83" s="385">
        <v>0</v>
      </c>
      <c r="M83" s="385">
        <v>0</v>
      </c>
      <c r="N83" s="385">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c r="AH83" s="386">
        <v>0</v>
      </c>
      <c r="AI83" s="386">
        <v>0</v>
      </c>
      <c r="AJ83" s="386">
        <v>0</v>
      </c>
      <c r="AK83" s="386">
        <v>0</v>
      </c>
      <c r="AL83" s="386">
        <v>0</v>
      </c>
    </row>
    <row r="84" spans="1:38" x14ac:dyDescent="0.35">
      <c r="A84" s="83" t="s">
        <v>359</v>
      </c>
      <c r="B84" s="295" t="s">
        <v>196</v>
      </c>
      <c r="C84" s="101"/>
      <c r="D84" s="276">
        <v>0</v>
      </c>
      <c r="E84" s="384"/>
      <c r="F84" s="384"/>
      <c r="G84" s="384"/>
      <c r="H84" s="384"/>
      <c r="I84" s="384"/>
      <c r="J84" s="384"/>
      <c r="K84" s="385">
        <v>0</v>
      </c>
      <c r="L84" s="385">
        <v>0</v>
      </c>
      <c r="M84" s="385">
        <v>0</v>
      </c>
      <c r="N84" s="385">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c r="AH84" s="386">
        <v>0</v>
      </c>
      <c r="AI84" s="386">
        <v>0</v>
      </c>
      <c r="AJ84" s="386">
        <v>0</v>
      </c>
      <c r="AK84" s="386">
        <v>0</v>
      </c>
      <c r="AL84" s="386">
        <v>0</v>
      </c>
    </row>
    <row r="85" spans="1:38" x14ac:dyDescent="0.35">
      <c r="A85" s="83">
        <v>5</v>
      </c>
      <c r="B85" s="111" t="s">
        <v>360</v>
      </c>
      <c r="C85" s="112"/>
      <c r="D85" s="387"/>
      <c r="E85" s="388">
        <f>SUM(E72:E84)</f>
        <v>0</v>
      </c>
      <c r="F85" s="388">
        <f t="shared" ref="F85:AL85" si="4">SUM(F72:F84)</f>
        <v>0</v>
      </c>
      <c r="G85" s="388">
        <f t="shared" si="4"/>
        <v>0</v>
      </c>
      <c r="H85" s="388">
        <f t="shared" si="4"/>
        <v>0</v>
      </c>
      <c r="I85" s="388">
        <f t="shared" si="4"/>
        <v>0</v>
      </c>
      <c r="J85" s="388">
        <f t="shared" si="4"/>
        <v>0</v>
      </c>
      <c r="K85" s="389">
        <f t="shared" si="4"/>
        <v>0</v>
      </c>
      <c r="L85" s="389">
        <f t="shared" si="4"/>
        <v>0</v>
      </c>
      <c r="M85" s="389">
        <f t="shared" si="4"/>
        <v>0</v>
      </c>
      <c r="N85" s="389">
        <f t="shared" si="4"/>
        <v>0</v>
      </c>
      <c r="O85" s="389">
        <f t="shared" si="4"/>
        <v>0</v>
      </c>
      <c r="P85" s="389">
        <f t="shared" si="4"/>
        <v>0</v>
      </c>
      <c r="Q85" s="389">
        <f t="shared" si="4"/>
        <v>0</v>
      </c>
      <c r="R85" s="389">
        <f t="shared" si="4"/>
        <v>0</v>
      </c>
      <c r="S85" s="389">
        <f t="shared" si="4"/>
        <v>0</v>
      </c>
      <c r="T85" s="389">
        <f t="shared" si="4"/>
        <v>0</v>
      </c>
      <c r="U85" s="389">
        <f t="shared" si="4"/>
        <v>0</v>
      </c>
      <c r="V85" s="389">
        <f t="shared" si="4"/>
        <v>0</v>
      </c>
      <c r="W85" s="389">
        <f t="shared" si="4"/>
        <v>0</v>
      </c>
      <c r="X85" s="389">
        <f t="shared" si="4"/>
        <v>0</v>
      </c>
      <c r="Y85" s="389">
        <f t="shared" si="4"/>
        <v>0</v>
      </c>
      <c r="Z85" s="389">
        <f t="shared" si="4"/>
        <v>0</v>
      </c>
      <c r="AA85" s="389">
        <f t="shared" si="4"/>
        <v>0</v>
      </c>
      <c r="AB85" s="389">
        <f t="shared" si="4"/>
        <v>0</v>
      </c>
      <c r="AC85" s="389">
        <f t="shared" si="4"/>
        <v>0</v>
      </c>
      <c r="AD85" s="389">
        <f t="shared" si="4"/>
        <v>0</v>
      </c>
      <c r="AE85" s="389">
        <f t="shared" si="4"/>
        <v>0</v>
      </c>
      <c r="AF85" s="389">
        <f t="shared" si="4"/>
        <v>0</v>
      </c>
      <c r="AG85" s="389">
        <f t="shared" si="4"/>
        <v>0</v>
      </c>
      <c r="AH85" s="389">
        <f t="shared" si="4"/>
        <v>0</v>
      </c>
      <c r="AI85" s="389">
        <f t="shared" si="4"/>
        <v>0</v>
      </c>
      <c r="AJ85" s="389">
        <f t="shared" si="4"/>
        <v>0</v>
      </c>
      <c r="AK85" s="389">
        <f t="shared" si="4"/>
        <v>0</v>
      </c>
      <c r="AL85" s="389">
        <f t="shared" si="4"/>
        <v>0</v>
      </c>
    </row>
    <row r="86" spans="1:38" x14ac:dyDescent="0.35">
      <c r="A86" s="83"/>
      <c r="B86" s="133"/>
      <c r="C86" s="155"/>
      <c r="D86" s="390"/>
      <c r="E86" s="391"/>
      <c r="F86" s="391"/>
      <c r="G86" s="391"/>
      <c r="H86" s="391"/>
      <c r="I86" s="391"/>
      <c r="J86" s="391"/>
      <c r="K86" s="391"/>
      <c r="L86" s="391"/>
      <c r="M86" s="391"/>
      <c r="N86" s="391"/>
      <c r="O86" s="391"/>
      <c r="P86" s="391"/>
      <c r="Q86" s="391"/>
      <c r="R86" s="392"/>
      <c r="S86" s="392"/>
      <c r="T86" s="392"/>
      <c r="U86" s="392"/>
      <c r="V86" s="392"/>
      <c r="W86" s="392"/>
      <c r="X86" s="392"/>
      <c r="Y86" s="392"/>
      <c r="Z86" s="392"/>
      <c r="AA86" s="392"/>
      <c r="AB86" s="392"/>
      <c r="AC86" s="392"/>
      <c r="AD86" s="392"/>
      <c r="AE86" s="392"/>
      <c r="AF86" s="392"/>
      <c r="AG86" s="392"/>
      <c r="AH86" s="392"/>
      <c r="AI86" s="392"/>
      <c r="AJ86" s="392"/>
      <c r="AK86" s="392"/>
      <c r="AL86" s="392"/>
    </row>
    <row r="87" spans="1:38" ht="15" customHeight="1" x14ac:dyDescent="0.35">
      <c r="A87" s="83">
        <v>6</v>
      </c>
      <c r="B87" s="137" t="s">
        <v>361</v>
      </c>
      <c r="C87" s="138"/>
      <c r="D87" s="393"/>
      <c r="E87" s="394">
        <f t="shared" ref="E87:AL87" si="5">E85+E68</f>
        <v>0</v>
      </c>
      <c r="F87" s="394">
        <f t="shared" si="5"/>
        <v>0</v>
      </c>
      <c r="G87" s="394">
        <f t="shared" si="5"/>
        <v>0</v>
      </c>
      <c r="H87" s="394">
        <f t="shared" si="5"/>
        <v>0</v>
      </c>
      <c r="I87" s="394">
        <f t="shared" si="5"/>
        <v>0</v>
      </c>
      <c r="J87" s="394">
        <f t="shared" si="5"/>
        <v>0</v>
      </c>
      <c r="K87" s="395">
        <f t="shared" si="5"/>
        <v>0</v>
      </c>
      <c r="L87" s="395">
        <f t="shared" si="5"/>
        <v>0</v>
      </c>
      <c r="M87" s="395">
        <f t="shared" si="5"/>
        <v>3.5762217811942103E-2</v>
      </c>
      <c r="N87" s="395">
        <f t="shared" si="5"/>
        <v>4.0255174293160445E-2</v>
      </c>
      <c r="O87" s="395">
        <f t="shared" si="5"/>
        <v>4.439311414122582E-2</v>
      </c>
      <c r="P87" s="395">
        <f t="shared" si="5"/>
        <v>4.5041815136432649E-2</v>
      </c>
      <c r="Q87" s="395">
        <f t="shared" si="5"/>
        <v>4.5749638760328289E-2</v>
      </c>
      <c r="R87" s="395">
        <f t="shared" si="5"/>
        <v>0.20149516481399535</v>
      </c>
      <c r="S87" s="395">
        <f t="shared" si="5"/>
        <v>0.202608094725132</v>
      </c>
      <c r="T87" s="395">
        <f t="shared" si="5"/>
        <v>0.21290835828018187</v>
      </c>
      <c r="U87" s="395">
        <f t="shared" si="5"/>
        <v>0.21008878981828688</v>
      </c>
      <c r="V87" s="395">
        <f t="shared" si="5"/>
        <v>0.2044230631787777</v>
      </c>
      <c r="W87" s="395">
        <f t="shared" si="5"/>
        <v>0.2009626583021879</v>
      </c>
      <c r="X87" s="395">
        <f t="shared" si="5"/>
        <v>0.18116640417909621</v>
      </c>
      <c r="Y87" s="395">
        <f t="shared" si="5"/>
        <v>0.17567841600811482</v>
      </c>
      <c r="Z87" s="395">
        <f t="shared" si="5"/>
        <v>0.17186989429914951</v>
      </c>
      <c r="AA87" s="395">
        <f t="shared" si="5"/>
        <v>0.17695564950120449</v>
      </c>
      <c r="AB87" s="395">
        <f t="shared" si="5"/>
        <v>0.16982063487088681</v>
      </c>
      <c r="AC87" s="395">
        <f t="shared" si="5"/>
        <v>0.16505228948462008</v>
      </c>
      <c r="AD87" s="395">
        <f t="shared" si="5"/>
        <v>0.17873897955214976</v>
      </c>
      <c r="AE87" s="395">
        <f t="shared" si="5"/>
        <v>0.18555644392979148</v>
      </c>
      <c r="AF87" s="395">
        <f t="shared" si="5"/>
        <v>0.18618516895759105</v>
      </c>
      <c r="AG87" s="395">
        <f t="shared" si="5"/>
        <v>0.18338830961239339</v>
      </c>
      <c r="AH87" s="395">
        <f t="shared" si="5"/>
        <v>0.1743081158951521</v>
      </c>
      <c r="AI87" s="395">
        <f t="shared" si="5"/>
        <v>0.17560003939920663</v>
      </c>
      <c r="AJ87" s="395">
        <f t="shared" si="5"/>
        <v>0.19489899005472661</v>
      </c>
      <c r="AK87" s="395">
        <f t="shared" si="5"/>
        <v>0.19656089518368244</v>
      </c>
      <c r="AL87" s="395">
        <f t="shared" si="5"/>
        <v>0.18102712948632244</v>
      </c>
    </row>
    <row r="88" spans="1:38" x14ac:dyDescent="0.35">
      <c r="A88" s="83"/>
      <c r="B88" s="78"/>
      <c r="C88" s="78"/>
      <c r="D88" s="36"/>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row>
    <row r="89" spans="1:38" ht="18.5" x14ac:dyDescent="0.45">
      <c r="A89" s="83"/>
      <c r="B89" s="51" t="s">
        <v>362</v>
      </c>
      <c r="D89" s="8"/>
      <c r="E89" s="142"/>
      <c r="F89" s="142"/>
      <c r="G89" s="142"/>
      <c r="H89" s="142"/>
      <c r="I89" s="142"/>
      <c r="J89" s="142"/>
      <c r="K89" s="142"/>
      <c r="L89" s="142"/>
      <c r="M89" s="142"/>
      <c r="N89" s="142"/>
      <c r="O89" s="77"/>
      <c r="P89" s="77"/>
      <c r="Q89" s="77"/>
      <c r="R89" s="77"/>
      <c r="S89" s="77"/>
      <c r="T89" s="77"/>
      <c r="U89" s="77"/>
      <c r="V89" s="77"/>
      <c r="W89" s="77"/>
      <c r="X89" s="77"/>
      <c r="Y89" s="77"/>
      <c r="Z89" s="77"/>
      <c r="AA89" s="77"/>
      <c r="AB89" s="77"/>
      <c r="AC89" s="77"/>
      <c r="AD89" s="77"/>
      <c r="AE89" s="77"/>
      <c r="AF89" s="77"/>
      <c r="AG89" s="77"/>
      <c r="AH89" s="77"/>
      <c r="AI89" s="77"/>
      <c r="AJ89" s="77"/>
      <c r="AK89" s="77"/>
      <c r="AL89" s="77"/>
    </row>
    <row r="90" spans="1:38" x14ac:dyDescent="0.35">
      <c r="A90" s="83"/>
      <c r="B90" s="36"/>
      <c r="C90" s="78"/>
      <c r="D90" s="36"/>
    </row>
    <row r="91" spans="1:38" x14ac:dyDescent="0.35">
      <c r="A91" s="83"/>
      <c r="B91" s="80"/>
      <c r="C91" s="31"/>
      <c r="D91" s="81" t="s">
        <v>314</v>
      </c>
      <c r="E91" s="53" t="s">
        <v>200</v>
      </c>
      <c r="F91" s="53" t="s">
        <v>201</v>
      </c>
      <c r="G91" s="53" t="s">
        <v>148</v>
      </c>
      <c r="H91" s="53" t="s">
        <v>41</v>
      </c>
      <c r="I91" s="53" t="s">
        <v>42</v>
      </c>
      <c r="J91" s="53" t="s">
        <v>43</v>
      </c>
      <c r="K91" s="53" t="s">
        <v>44</v>
      </c>
      <c r="L91" s="53" t="s">
        <v>45</v>
      </c>
      <c r="M91" s="53" t="s">
        <v>46</v>
      </c>
      <c r="N91" s="53" t="s">
        <v>47</v>
      </c>
      <c r="O91" s="53" t="s">
        <v>48</v>
      </c>
      <c r="P91" s="53" t="s">
        <v>49</v>
      </c>
      <c r="Q91" s="53" t="s">
        <v>50</v>
      </c>
      <c r="R91" s="53" t="s">
        <v>51</v>
      </c>
      <c r="S91" s="53" t="s">
        <v>52</v>
      </c>
      <c r="T91" s="53" t="s">
        <v>53</v>
      </c>
      <c r="U91" s="53" t="s">
        <v>54</v>
      </c>
      <c r="V91" s="53" t="s">
        <v>55</v>
      </c>
      <c r="W91" s="53" t="s">
        <v>56</v>
      </c>
      <c r="X91" s="53" t="s">
        <v>57</v>
      </c>
      <c r="Y91" s="53" t="s">
        <v>58</v>
      </c>
      <c r="Z91" s="53" t="s">
        <v>59</v>
      </c>
      <c r="AA91" s="53" t="s">
        <v>60</v>
      </c>
      <c r="AB91" s="53" t="s">
        <v>61</v>
      </c>
      <c r="AC91" s="53" t="s">
        <v>62</v>
      </c>
      <c r="AD91" s="53" t="s">
        <v>63</v>
      </c>
      <c r="AE91" s="53" t="s">
        <v>64</v>
      </c>
      <c r="AF91" s="53" t="s">
        <v>65</v>
      </c>
      <c r="AG91" s="53" t="s">
        <v>66</v>
      </c>
      <c r="AH91" s="53" t="s">
        <v>67</v>
      </c>
      <c r="AI91" s="53" t="s">
        <v>68</v>
      </c>
      <c r="AJ91" s="53" t="s">
        <v>69</v>
      </c>
      <c r="AK91" s="53" t="s">
        <v>70</v>
      </c>
      <c r="AL91" s="53" t="s">
        <v>71</v>
      </c>
    </row>
    <row r="92" spans="1:38" x14ac:dyDescent="0.35">
      <c r="A92" s="83">
        <v>7</v>
      </c>
      <c r="B92" s="111" t="s">
        <v>363</v>
      </c>
      <c r="C92" s="300"/>
      <c r="D92" s="276">
        <v>0.42799999999999999</v>
      </c>
      <c r="E92" s="396">
        <f>'EBT - Scenario 1'!E134*$D$92</f>
        <v>0</v>
      </c>
      <c r="F92" s="396">
        <f>'EBT - Scenario 1'!F134*$D$92</f>
        <v>0</v>
      </c>
      <c r="G92" s="396">
        <f>'EBT - Scenario 1'!G134*$D$92</f>
        <v>0</v>
      </c>
      <c r="H92" s="396">
        <f>'EBT - Scenario 1'!H134*$D$92</f>
        <v>0</v>
      </c>
      <c r="I92" s="396">
        <f>'EBT - Scenario 1'!I134*$D$92</f>
        <v>0</v>
      </c>
      <c r="J92" s="396">
        <f>'EBT - Scenario 1'!J134*$D$92</f>
        <v>0</v>
      </c>
      <c r="K92" s="301">
        <f>'EBT - Scenario 1'!K134*$D$92/1000000</f>
        <v>0.11795377690848709</v>
      </c>
      <c r="L92" s="301">
        <f>'EBT - Scenario 1'!L134*$D$92/1000000</f>
        <v>0.10539531260919571</v>
      </c>
      <c r="M92" s="301">
        <f>'EBT - Scenario 1'!M134*$D$92/1000000</f>
        <v>-0.15276520990753173</v>
      </c>
      <c r="N92" s="301">
        <f>'EBT - Scenario 1'!N134*$D$92/1000000</f>
        <v>-0.20375393038940429</v>
      </c>
      <c r="O92" s="301">
        <f>'EBT - Scenario 1'!O134*$D$92/1000000</f>
        <v>-0.26828592492675779</v>
      </c>
      <c r="P92" s="301">
        <f>'EBT - Scenario 1'!P134*$D$92/1000000</f>
        <v>-0.18371942531585694</v>
      </c>
      <c r="Q92" s="301">
        <f>'EBT - Scenario 1'!Q134*$D$92/1000000</f>
        <v>-0.1805652608795166</v>
      </c>
      <c r="R92" s="301">
        <f>'EBT - Scenario 1'!R134*$D$92/1000000</f>
        <v>-4.4359576103210452E-2</v>
      </c>
      <c r="S92" s="301">
        <f>'EBT - Scenario 1'!S134*$D$92/1000000</f>
        <v>-1.5503674842834473E-2</v>
      </c>
      <c r="T92" s="301">
        <f>'EBT - Scenario 1'!T134*$D$92/1000000</f>
        <v>-1.6486645095825196E-2</v>
      </c>
      <c r="U92" s="301">
        <f>'EBT - Scenario 1'!U134*$D$92/1000000</f>
        <v>1.0979924774169921E-3</v>
      </c>
      <c r="V92" s="301">
        <f>'EBT - Scenario 1'!V134*$D$92/1000000</f>
        <v>4.3842129974365233E-3</v>
      </c>
      <c r="W92" s="301">
        <f>'EBT - Scenario 1'!W134*$D$92/1000000</f>
        <v>9.7428156433105473E-3</v>
      </c>
      <c r="X92" s="301">
        <f>'EBT - Scenario 1'!X134*$D$92/1000000</f>
        <v>9.9224491424560555E-3</v>
      </c>
      <c r="Y92" s="301">
        <f>'EBT - Scenario 1'!Y134*$D$92/1000000</f>
        <v>-7.6742654418945314E-4</v>
      </c>
      <c r="Z92" s="301">
        <f>'EBT - Scenario 1'!Z134*$D$92/1000000</f>
        <v>5.6361534881591794E-3</v>
      </c>
      <c r="AA92" s="301">
        <f>'EBT - Scenario 1'!AA134*$D$92/1000000</f>
        <v>1.0483703620910645E-2</v>
      </c>
      <c r="AB92" s="301">
        <f>'EBT - Scenario 1'!AB134*$D$92/1000000</f>
        <v>1.1861201271057128E-2</v>
      </c>
      <c r="AC92" s="301">
        <f>'EBT - Scenario 1'!AC134*$D$92/1000000</f>
        <v>1.529431413269043E-2</v>
      </c>
      <c r="AD92" s="301">
        <f>'EBT - Scenario 1'!AD134*$D$92/1000000</f>
        <v>7.4027336761474605E-2</v>
      </c>
      <c r="AE92" s="301">
        <f>'EBT - Scenario 1'!AE134*$D$92/1000000</f>
        <v>7.5613953483581547E-2</v>
      </c>
      <c r="AF92" s="301">
        <f>'EBT - Scenario 1'!AF134*$D$92/1000000</f>
        <v>8.1396432769775387E-2</v>
      </c>
      <c r="AG92" s="301">
        <f>'EBT - Scenario 1'!AG134*$D$92/1000000</f>
        <v>0.1402188468322754</v>
      </c>
      <c r="AH92" s="301">
        <f>'EBT - Scenario 1'!AH134*$D$92/1000000</f>
        <v>0.13886247048187256</v>
      </c>
      <c r="AI92" s="301">
        <f>'EBT - Scenario 1'!AI134*$D$92/1000000</f>
        <v>0.19277902613830566</v>
      </c>
      <c r="AJ92" s="301">
        <f>'EBT - Scenario 1'!AJ134*$D$92/1000000</f>
        <v>0.20432506182861329</v>
      </c>
      <c r="AK92" s="301">
        <f>'EBT - Scenario 1'!AK134*$D$92/1000000</f>
        <v>0.20824514501953126</v>
      </c>
      <c r="AL92" s="301">
        <f>'EBT - Scenario 1'!AL134*$D$92/1000000</f>
        <v>0.20403276534271239</v>
      </c>
    </row>
    <row r="93" spans="1:38" ht="18.5" x14ac:dyDescent="0.45">
      <c r="A93" s="83"/>
      <c r="B93" s="51" t="s">
        <v>364</v>
      </c>
      <c r="D93" s="8"/>
      <c r="E93" s="79"/>
      <c r="F93" s="79"/>
      <c r="G93" s="79"/>
      <c r="H93" s="79"/>
      <c r="I93" s="79"/>
      <c r="J93" s="79"/>
      <c r="K93" s="79"/>
      <c r="L93" s="79"/>
      <c r="M93" s="79"/>
      <c r="N93" s="79"/>
      <c r="O93" s="77"/>
      <c r="P93" s="77"/>
      <c r="Q93" s="77"/>
      <c r="R93" s="77"/>
      <c r="S93" s="77"/>
      <c r="T93" s="77"/>
      <c r="U93" s="77"/>
      <c r="V93" s="77"/>
      <c r="W93" s="77"/>
      <c r="X93" s="77"/>
      <c r="Y93" s="77"/>
      <c r="Z93" s="77"/>
      <c r="AA93" s="77"/>
      <c r="AB93" s="77"/>
      <c r="AC93" s="77"/>
      <c r="AD93" s="77"/>
      <c r="AE93" s="77"/>
      <c r="AF93" s="77"/>
      <c r="AG93" s="77"/>
      <c r="AH93" s="77"/>
      <c r="AI93" s="77"/>
      <c r="AJ93" s="77"/>
      <c r="AK93" s="77"/>
      <c r="AL93" s="77"/>
    </row>
    <row r="94" spans="1:38" x14ac:dyDescent="0.35">
      <c r="A94" s="83"/>
      <c r="B94" s="8"/>
      <c r="D94" s="8"/>
      <c r="E94" s="53" t="s">
        <v>200</v>
      </c>
      <c r="F94" s="53" t="s">
        <v>201</v>
      </c>
      <c r="G94" s="53" t="s">
        <v>148</v>
      </c>
      <c r="H94" s="53" t="s">
        <v>41</v>
      </c>
      <c r="I94" s="53" t="s">
        <v>42</v>
      </c>
      <c r="J94" s="53" t="s">
        <v>43</v>
      </c>
      <c r="K94" s="53" t="s">
        <v>44</v>
      </c>
      <c r="L94" s="53" t="s">
        <v>45</v>
      </c>
      <c r="M94" s="53" t="s">
        <v>46</v>
      </c>
      <c r="N94" s="53" t="s">
        <v>47</v>
      </c>
      <c r="O94" s="53" t="s">
        <v>48</v>
      </c>
      <c r="P94" s="53" t="s">
        <v>49</v>
      </c>
      <c r="Q94" s="53" t="s">
        <v>50</v>
      </c>
      <c r="R94" s="53" t="s">
        <v>51</v>
      </c>
      <c r="S94" s="53" t="s">
        <v>52</v>
      </c>
      <c r="T94" s="53" t="s">
        <v>53</v>
      </c>
      <c r="U94" s="53" t="s">
        <v>54</v>
      </c>
      <c r="V94" s="53" t="s">
        <v>55</v>
      </c>
      <c r="W94" s="53" t="s">
        <v>56</v>
      </c>
      <c r="X94" s="53" t="s">
        <v>57</v>
      </c>
      <c r="Y94" s="53" t="s">
        <v>58</v>
      </c>
      <c r="Z94" s="53" t="s">
        <v>59</v>
      </c>
      <c r="AA94" s="53" t="s">
        <v>60</v>
      </c>
      <c r="AB94" s="53" t="s">
        <v>61</v>
      </c>
      <c r="AC94" s="53" t="s">
        <v>62</v>
      </c>
      <c r="AD94" s="53" t="s">
        <v>63</v>
      </c>
      <c r="AE94" s="53" t="s">
        <v>64</v>
      </c>
      <c r="AF94" s="53" t="s">
        <v>65</v>
      </c>
      <c r="AG94" s="53" t="s">
        <v>66</v>
      </c>
      <c r="AH94" s="53" t="s">
        <v>67</v>
      </c>
      <c r="AI94" s="53" t="s">
        <v>68</v>
      </c>
      <c r="AJ94" s="53" t="s">
        <v>69</v>
      </c>
      <c r="AK94" s="53" t="s">
        <v>70</v>
      </c>
      <c r="AL94" s="53" t="s">
        <v>71</v>
      </c>
    </row>
    <row r="95" spans="1:38" x14ac:dyDescent="0.35">
      <c r="A95" s="83">
        <v>8</v>
      </c>
      <c r="B95" s="111" t="s">
        <v>365</v>
      </c>
      <c r="C95" s="101"/>
      <c r="D95" s="158"/>
      <c r="E95" s="139">
        <f t="shared" ref="E95:AL95" si="6">E51+E92+E87</f>
        <v>0</v>
      </c>
      <c r="F95" s="139">
        <f t="shared" si="6"/>
        <v>0</v>
      </c>
      <c r="G95" s="139">
        <f t="shared" si="6"/>
        <v>0</v>
      </c>
      <c r="H95" s="139">
        <f t="shared" si="6"/>
        <v>0</v>
      </c>
      <c r="I95" s="139">
        <f t="shared" si="6"/>
        <v>0</v>
      </c>
      <c r="J95" s="139">
        <f t="shared" si="6"/>
        <v>0</v>
      </c>
      <c r="K95" s="299">
        <f t="shared" si="6"/>
        <v>0.51458811092455214</v>
      </c>
      <c r="L95" s="299">
        <f t="shared" si="6"/>
        <v>0.53291460956601622</v>
      </c>
      <c r="M95" s="299">
        <f t="shared" si="6"/>
        <v>0.1317196635547043</v>
      </c>
      <c r="N95" s="299">
        <f t="shared" si="6"/>
        <v>6.9798502520111327E-2</v>
      </c>
      <c r="O95" s="299">
        <f t="shared" si="6"/>
        <v>-5.4012391664323506E-2</v>
      </c>
      <c r="P95" s="299">
        <f t="shared" si="6"/>
        <v>-1.0310411568212864E-2</v>
      </c>
      <c r="Q95" s="299">
        <f t="shared" si="6"/>
        <v>-1.3771463596133425E-2</v>
      </c>
      <c r="R95" s="299">
        <f t="shared" si="6"/>
        <v>0.16721379662227628</v>
      </c>
      <c r="S95" s="299">
        <f t="shared" si="6"/>
        <v>0.19672775835227968</v>
      </c>
      <c r="T95" s="299">
        <f t="shared" si="6"/>
        <v>0.20500352536725996</v>
      </c>
      <c r="U95" s="299">
        <f t="shared" si="6"/>
        <v>0.21926321268200874</v>
      </c>
      <c r="V95" s="299">
        <f t="shared" si="6"/>
        <v>0.21623863927292825</v>
      </c>
      <c r="W95" s="299">
        <f t="shared" si="6"/>
        <v>0.21747126313531398</v>
      </c>
      <c r="X95" s="299">
        <f t="shared" si="6"/>
        <v>0.19576042807459831</v>
      </c>
      <c r="Y95" s="299">
        <f t="shared" si="6"/>
        <v>0.17881855721533299</v>
      </c>
      <c r="Z95" s="299">
        <f t="shared" si="6"/>
        <v>0.18138795226001739</v>
      </c>
      <c r="AA95" s="299">
        <f t="shared" si="6"/>
        <v>0.19162306140291691</v>
      </c>
      <c r="AB95" s="299">
        <f t="shared" si="6"/>
        <v>0.18568372471284866</v>
      </c>
      <c r="AC95" s="299">
        <f t="shared" si="6"/>
        <v>0.18418979078805445</v>
      </c>
      <c r="AD95" s="299">
        <f t="shared" si="6"/>
        <v>0.2563863927146196</v>
      </c>
      <c r="AE95" s="299">
        <f t="shared" si="6"/>
        <v>0.26485362772154813</v>
      </c>
      <c r="AF95" s="299">
        <f t="shared" si="6"/>
        <v>0.27121093438613414</v>
      </c>
      <c r="AG95" s="299">
        <f t="shared" si="6"/>
        <v>0.32715356883823876</v>
      </c>
      <c r="AH95" s="299">
        <f t="shared" si="6"/>
        <v>0.31667955203980208</v>
      </c>
      <c r="AI95" s="299">
        <f t="shared" si="6"/>
        <v>0.36837906553751232</v>
      </c>
      <c r="AJ95" s="299">
        <f t="shared" si="6"/>
        <v>0.39922405188333987</v>
      </c>
      <c r="AK95" s="299">
        <f t="shared" si="6"/>
        <v>0.4048060402032137</v>
      </c>
      <c r="AL95" s="299">
        <f t="shared" si="6"/>
        <v>0.3850598948290348</v>
      </c>
    </row>
    <row r="96" spans="1:38" ht="15" customHeight="1" x14ac:dyDescent="0.35">
      <c r="A96" s="83"/>
      <c r="E96" s="302"/>
      <c r="F96" s="302"/>
      <c r="G96" s="302"/>
      <c r="H96" s="302"/>
      <c r="I96" s="302"/>
      <c r="J96" s="302"/>
      <c r="K96" s="302"/>
      <c r="L96" s="302"/>
      <c r="M96" s="302"/>
      <c r="N96" s="27"/>
      <c r="O96" s="27"/>
    </row>
    <row r="97" spans="1:38" ht="18.5" x14ac:dyDescent="0.45">
      <c r="A97" s="83"/>
      <c r="B97" s="51" t="s">
        <v>366</v>
      </c>
    </row>
    <row r="98" spans="1:38" x14ac:dyDescent="0.35">
      <c r="A98" s="83"/>
    </row>
    <row r="99" spans="1:38" x14ac:dyDescent="0.35">
      <c r="A99" s="83" t="s">
        <v>367</v>
      </c>
      <c r="B99" s="207" t="s">
        <v>368</v>
      </c>
      <c r="E99" s="303">
        <f>'EBT - Scenario 1'!E77</f>
        <v>0</v>
      </c>
      <c r="F99" s="303">
        <f>'EBT - Scenario 1'!F77</f>
        <v>0</v>
      </c>
      <c r="G99" s="303">
        <f>'EBT - Scenario 1'!G77</f>
        <v>0</v>
      </c>
      <c r="H99" s="303">
        <f>'EBT - Scenario 1'!H77</f>
        <v>0</v>
      </c>
      <c r="I99" s="303">
        <f>'EBT - Scenario 1'!I77</f>
        <v>0</v>
      </c>
      <c r="J99" s="303">
        <f>'EBT - Scenario 1'!J77</f>
        <v>0</v>
      </c>
      <c r="K99" s="304">
        <f>'EBT - Scenario 1'!K77</f>
        <v>0</v>
      </c>
      <c r="L99" s="304">
        <f>'EBT - Scenario 1'!L77</f>
        <v>0</v>
      </c>
      <c r="M99" s="304">
        <f>'EBT - Scenario 1'!M77</f>
        <v>0</v>
      </c>
      <c r="N99" s="304">
        <f>'EBT - Scenario 1'!N77</f>
        <v>0</v>
      </c>
      <c r="O99" s="304">
        <f>'EBT - Scenario 1'!O77</f>
        <v>0</v>
      </c>
      <c r="P99" s="304">
        <f>'EBT - Scenario 1'!P77</f>
        <v>0</v>
      </c>
      <c r="Q99" s="304">
        <f>'EBT - Scenario 1'!Q77</f>
        <v>0</v>
      </c>
      <c r="R99" s="304">
        <f>'EBT - Scenario 1'!R77</f>
        <v>0</v>
      </c>
      <c r="S99" s="304">
        <f>'EBT - Scenario 1'!S77</f>
        <v>0</v>
      </c>
      <c r="T99" s="304">
        <f>'EBT - Scenario 1'!T77</f>
        <v>0</v>
      </c>
      <c r="U99" s="304">
        <f>'EBT - Scenario 1'!U77</f>
        <v>0</v>
      </c>
      <c r="V99" s="304">
        <f>'EBT - Scenario 1'!V77</f>
        <v>0</v>
      </c>
      <c r="W99" s="304">
        <f>'EBT - Scenario 1'!W77</f>
        <v>0</v>
      </c>
      <c r="X99" s="304">
        <f>'EBT - Scenario 1'!X77</f>
        <v>0</v>
      </c>
      <c r="Y99" s="304">
        <f>'EBT - Scenario 1'!Y77</f>
        <v>0</v>
      </c>
      <c r="Z99" s="304">
        <f>'EBT - Scenario 1'!Z77</f>
        <v>0</v>
      </c>
      <c r="AA99" s="304">
        <f>'EBT - Scenario 1'!AA77</f>
        <v>0</v>
      </c>
      <c r="AB99" s="304">
        <f>'EBT - Scenario 1'!AB77</f>
        <v>0</v>
      </c>
      <c r="AC99" s="304">
        <f>'EBT - Scenario 1'!AC77</f>
        <v>0</v>
      </c>
      <c r="AD99" s="304">
        <f>'EBT - Scenario 1'!AD77</f>
        <v>0</v>
      </c>
      <c r="AE99" s="304">
        <f>'EBT - Scenario 1'!AE77</f>
        <v>0</v>
      </c>
      <c r="AF99" s="304">
        <f>'EBT - Scenario 1'!AF77</f>
        <v>0</v>
      </c>
      <c r="AG99" s="304">
        <f>'EBT - Scenario 1'!AG77</f>
        <v>0</v>
      </c>
      <c r="AH99" s="304">
        <f>'EBT - Scenario 1'!AH77</f>
        <v>0</v>
      </c>
      <c r="AI99" s="304">
        <f>'EBT - Scenario 1'!AI77</f>
        <v>0</v>
      </c>
      <c r="AJ99" s="304">
        <f>'EBT - Scenario 1'!AJ77</f>
        <v>0</v>
      </c>
      <c r="AK99" s="304">
        <f>'EBT - Scenario 1'!AK77</f>
        <v>0</v>
      </c>
      <c r="AL99" s="304">
        <f>'EBT - Scenario 1'!AL77</f>
        <v>0</v>
      </c>
    </row>
    <row r="100" spans="1:38" x14ac:dyDescent="0.35">
      <c r="A100" s="83" t="s">
        <v>369</v>
      </c>
      <c r="B100" s="207" t="s">
        <v>370</v>
      </c>
      <c r="E100" s="303">
        <f>'EBT - Scenario 1'!E28</f>
        <v>0</v>
      </c>
      <c r="F100" s="303">
        <f>'EBT - Scenario 1'!F28</f>
        <v>0</v>
      </c>
      <c r="G100" s="303">
        <f>'EBT - Scenario 1'!G28</f>
        <v>0</v>
      </c>
      <c r="H100" s="303">
        <f>'EBT - Scenario 1'!H28</f>
        <v>0</v>
      </c>
      <c r="I100" s="303">
        <f>'EBT - Scenario 1'!I28</f>
        <v>0</v>
      </c>
      <c r="J100" s="303">
        <f>'EBT - Scenario 1'!J28</f>
        <v>0</v>
      </c>
      <c r="K100" s="304">
        <f>'EBT - Scenario 1'!K28</f>
        <v>0</v>
      </c>
      <c r="L100" s="304">
        <f>'EBT - Scenario 1'!L28</f>
        <v>0</v>
      </c>
      <c r="M100" s="304">
        <f>'EBT - Scenario 1'!M28</f>
        <v>0</v>
      </c>
      <c r="N100" s="304">
        <f>'EBT - Scenario 1'!N28</f>
        <v>0</v>
      </c>
      <c r="O100" s="304">
        <f>'EBT - Scenario 1'!O28</f>
        <v>0</v>
      </c>
      <c r="P100" s="304">
        <f>'EBT - Scenario 1'!P28</f>
        <v>0</v>
      </c>
      <c r="Q100" s="304">
        <f>'EBT - Scenario 1'!Q28</f>
        <v>0</v>
      </c>
      <c r="R100" s="304">
        <f>'EBT - Scenario 1'!R28</f>
        <v>0</v>
      </c>
      <c r="S100" s="304">
        <f>'EBT - Scenario 1'!S28</f>
        <v>0</v>
      </c>
      <c r="T100" s="304">
        <f>'EBT - Scenario 1'!T28</f>
        <v>0</v>
      </c>
      <c r="U100" s="304">
        <f>'EBT - Scenario 1'!U28</f>
        <v>0</v>
      </c>
      <c r="V100" s="304">
        <f>'EBT - Scenario 1'!V28</f>
        <v>0</v>
      </c>
      <c r="W100" s="304">
        <f>'EBT - Scenario 1'!W28</f>
        <v>0</v>
      </c>
      <c r="X100" s="304">
        <f>'EBT - Scenario 1'!X28</f>
        <v>0</v>
      </c>
      <c r="Y100" s="304">
        <f>'EBT - Scenario 1'!Y28</f>
        <v>0</v>
      </c>
      <c r="Z100" s="304">
        <f>'EBT - Scenario 1'!Z28</f>
        <v>0</v>
      </c>
      <c r="AA100" s="304">
        <f>'EBT - Scenario 1'!AA28</f>
        <v>0</v>
      </c>
      <c r="AB100" s="304">
        <f>'EBT - Scenario 1'!AB28</f>
        <v>0</v>
      </c>
      <c r="AC100" s="304">
        <f>'EBT - Scenario 1'!AC28</f>
        <v>0</v>
      </c>
      <c r="AD100" s="304">
        <f>'EBT - Scenario 1'!AD28</f>
        <v>0</v>
      </c>
      <c r="AE100" s="304">
        <f>'EBT - Scenario 1'!AE28</f>
        <v>0</v>
      </c>
      <c r="AF100" s="304">
        <f>'EBT - Scenario 1'!AF28</f>
        <v>0</v>
      </c>
      <c r="AG100" s="304">
        <f>'EBT - Scenario 1'!AG28</f>
        <v>0</v>
      </c>
      <c r="AH100" s="304">
        <f>'EBT - Scenario 1'!AH28</f>
        <v>0</v>
      </c>
      <c r="AI100" s="304">
        <f>'EBT - Scenario 1'!AI28</f>
        <v>0</v>
      </c>
      <c r="AJ100" s="304">
        <f>'EBT - Scenario 1'!AJ28</f>
        <v>0</v>
      </c>
      <c r="AK100" s="304">
        <f>'EBT - Scenario 1'!AK28</f>
        <v>0</v>
      </c>
      <c r="AL100" s="304">
        <f>'EBT - Scenario 1'!AL28</f>
        <v>0</v>
      </c>
    </row>
    <row r="101" spans="1:38" x14ac:dyDescent="0.35">
      <c r="A101" s="83" t="s">
        <v>371</v>
      </c>
      <c r="B101" s="207" t="s">
        <v>372</v>
      </c>
      <c r="E101" s="303">
        <f>E99+E100</f>
        <v>0</v>
      </c>
      <c r="F101" s="303">
        <f t="shared" ref="F101:AL101" si="7">F99+F100</f>
        <v>0</v>
      </c>
      <c r="G101" s="303">
        <f t="shared" si="7"/>
        <v>0</v>
      </c>
      <c r="H101" s="303">
        <f t="shared" si="7"/>
        <v>0</v>
      </c>
      <c r="I101" s="303">
        <f t="shared" si="7"/>
        <v>0</v>
      </c>
      <c r="J101" s="303">
        <f t="shared" si="7"/>
        <v>0</v>
      </c>
      <c r="K101" s="304">
        <f>K99+K100</f>
        <v>0</v>
      </c>
      <c r="L101" s="304">
        <f t="shared" si="7"/>
        <v>0</v>
      </c>
      <c r="M101" s="304">
        <f t="shared" si="7"/>
        <v>0</v>
      </c>
      <c r="N101" s="304">
        <f t="shared" si="7"/>
        <v>0</v>
      </c>
      <c r="O101" s="304">
        <f t="shared" si="7"/>
        <v>0</v>
      </c>
      <c r="P101" s="304">
        <f t="shared" si="7"/>
        <v>0</v>
      </c>
      <c r="Q101" s="304">
        <f t="shared" si="7"/>
        <v>0</v>
      </c>
      <c r="R101" s="304">
        <f t="shared" si="7"/>
        <v>0</v>
      </c>
      <c r="S101" s="304">
        <f t="shared" si="7"/>
        <v>0</v>
      </c>
      <c r="T101" s="304">
        <f t="shared" si="7"/>
        <v>0</v>
      </c>
      <c r="U101" s="304">
        <f t="shared" si="7"/>
        <v>0</v>
      </c>
      <c r="V101" s="304">
        <f t="shared" si="7"/>
        <v>0</v>
      </c>
      <c r="W101" s="304">
        <f t="shared" si="7"/>
        <v>0</v>
      </c>
      <c r="X101" s="304">
        <f t="shared" si="7"/>
        <v>0</v>
      </c>
      <c r="Y101" s="304">
        <f t="shared" si="7"/>
        <v>0</v>
      </c>
      <c r="Z101" s="304">
        <f t="shared" si="7"/>
        <v>0</v>
      </c>
      <c r="AA101" s="304">
        <f t="shared" si="7"/>
        <v>0</v>
      </c>
      <c r="AB101" s="304">
        <f t="shared" si="7"/>
        <v>0</v>
      </c>
      <c r="AC101" s="304">
        <f t="shared" si="7"/>
        <v>0</v>
      </c>
      <c r="AD101" s="304">
        <f t="shared" si="7"/>
        <v>0</v>
      </c>
      <c r="AE101" s="304">
        <f t="shared" si="7"/>
        <v>0</v>
      </c>
      <c r="AF101" s="304">
        <f t="shared" si="7"/>
        <v>0</v>
      </c>
      <c r="AG101" s="304">
        <f t="shared" si="7"/>
        <v>0</v>
      </c>
      <c r="AH101" s="304">
        <f t="shared" si="7"/>
        <v>0</v>
      </c>
      <c r="AI101" s="304">
        <f t="shared" si="7"/>
        <v>0</v>
      </c>
      <c r="AJ101" s="304">
        <f t="shared" si="7"/>
        <v>0</v>
      </c>
      <c r="AK101" s="304">
        <f t="shared" si="7"/>
        <v>0</v>
      </c>
      <c r="AL101" s="304">
        <f t="shared" si="7"/>
        <v>0</v>
      </c>
    </row>
    <row r="102" spans="1:38" x14ac:dyDescent="0.35">
      <c r="A102" s="160" t="s">
        <v>373</v>
      </c>
      <c r="B102" s="207" t="s">
        <v>374</v>
      </c>
      <c r="E102" s="303"/>
      <c r="F102" s="303"/>
      <c r="G102" s="303"/>
      <c r="H102" s="303"/>
      <c r="I102" s="303"/>
      <c r="J102" s="303"/>
      <c r="K102" s="305">
        <v>0.16227298276857019</v>
      </c>
      <c r="L102" s="305">
        <v>0.146399706473856</v>
      </c>
      <c r="M102" s="305">
        <v>0.13959972010758401</v>
      </c>
      <c r="N102" s="305">
        <v>0.13279973374131199</v>
      </c>
      <c r="O102" s="305">
        <v>0.11394977153480798</v>
      </c>
      <c r="P102" s="305">
        <v>9.5099809328303989E-2</v>
      </c>
      <c r="Q102" s="305">
        <v>8.4099831382863977E-2</v>
      </c>
      <c r="R102" s="305">
        <v>7.3099853437423992E-2</v>
      </c>
      <c r="S102" s="305">
        <v>6.6579866509763191E-2</v>
      </c>
      <c r="T102" s="305">
        <v>6.0059879582102384E-2</v>
      </c>
      <c r="U102" s="305">
        <v>5.353989265444159E-2</v>
      </c>
      <c r="V102" s="305">
        <v>4.7019905726780796E-2</v>
      </c>
      <c r="W102" s="305">
        <v>4.0499918799120002E-2</v>
      </c>
      <c r="X102" s="305">
        <v>3.7179925455587196E-2</v>
      </c>
      <c r="Y102" s="305">
        <v>3.3859932112054396E-2</v>
      </c>
      <c r="Z102" s="305">
        <v>3.0539938768521589E-2</v>
      </c>
      <c r="AA102" s="305">
        <v>2.721994542498879E-2</v>
      </c>
      <c r="AB102" s="305">
        <v>2.3899952081455997E-2</v>
      </c>
      <c r="AC102" s="305">
        <v>1.9119961665164796E-2</v>
      </c>
      <c r="AD102" s="305">
        <v>1.4339971248873597E-2</v>
      </c>
      <c r="AE102" s="305">
        <v>9.5599808325823963E-3</v>
      </c>
      <c r="AF102" s="305">
        <v>4.7799904162911981E-3</v>
      </c>
      <c r="AG102" s="305">
        <v>0</v>
      </c>
      <c r="AH102" s="305">
        <v>0</v>
      </c>
      <c r="AI102" s="305">
        <v>0</v>
      </c>
      <c r="AJ102" s="305">
        <v>0</v>
      </c>
      <c r="AK102" s="305">
        <v>0</v>
      </c>
      <c r="AL102" s="305">
        <v>0</v>
      </c>
    </row>
    <row r="103" spans="1:38" x14ac:dyDescent="0.35">
      <c r="A103" s="83" t="s">
        <v>375</v>
      </c>
      <c r="B103" s="207" t="s">
        <v>376</v>
      </c>
      <c r="E103" s="303">
        <f>E101*E102</f>
        <v>0</v>
      </c>
      <c r="F103" s="303">
        <f t="shared" ref="F103:AL103" si="8">F101*F102</f>
        <v>0</v>
      </c>
      <c r="G103" s="303">
        <f t="shared" si="8"/>
        <v>0</v>
      </c>
      <c r="H103" s="303">
        <f t="shared" si="8"/>
        <v>0</v>
      </c>
      <c r="I103" s="303">
        <f t="shared" si="8"/>
        <v>0</v>
      </c>
      <c r="J103" s="303">
        <f t="shared" si="8"/>
        <v>0</v>
      </c>
      <c r="K103" s="304">
        <f>K101*K102</f>
        <v>0</v>
      </c>
      <c r="L103" s="304">
        <f t="shared" si="8"/>
        <v>0</v>
      </c>
      <c r="M103" s="304">
        <f t="shared" si="8"/>
        <v>0</v>
      </c>
      <c r="N103" s="304">
        <f t="shared" si="8"/>
        <v>0</v>
      </c>
      <c r="O103" s="304">
        <f t="shared" si="8"/>
        <v>0</v>
      </c>
      <c r="P103" s="304">
        <f t="shared" si="8"/>
        <v>0</v>
      </c>
      <c r="Q103" s="304">
        <f t="shared" si="8"/>
        <v>0</v>
      </c>
      <c r="R103" s="304">
        <f t="shared" si="8"/>
        <v>0</v>
      </c>
      <c r="S103" s="304">
        <f t="shared" si="8"/>
        <v>0</v>
      </c>
      <c r="T103" s="304">
        <f t="shared" si="8"/>
        <v>0</v>
      </c>
      <c r="U103" s="304">
        <f t="shared" si="8"/>
        <v>0</v>
      </c>
      <c r="V103" s="304">
        <f t="shared" si="8"/>
        <v>0</v>
      </c>
      <c r="W103" s="304">
        <f t="shared" si="8"/>
        <v>0</v>
      </c>
      <c r="X103" s="304">
        <f t="shared" si="8"/>
        <v>0</v>
      </c>
      <c r="Y103" s="304">
        <f t="shared" si="8"/>
        <v>0</v>
      </c>
      <c r="Z103" s="304">
        <f t="shared" si="8"/>
        <v>0</v>
      </c>
      <c r="AA103" s="304">
        <f t="shared" si="8"/>
        <v>0</v>
      </c>
      <c r="AB103" s="304">
        <f t="shared" si="8"/>
        <v>0</v>
      </c>
      <c r="AC103" s="304">
        <f t="shared" si="8"/>
        <v>0</v>
      </c>
      <c r="AD103" s="304">
        <f t="shared" si="8"/>
        <v>0</v>
      </c>
      <c r="AE103" s="304">
        <f t="shared" si="8"/>
        <v>0</v>
      </c>
      <c r="AF103" s="304">
        <f t="shared" si="8"/>
        <v>0</v>
      </c>
      <c r="AG103" s="304">
        <f t="shared" si="8"/>
        <v>0</v>
      </c>
      <c r="AH103" s="304">
        <f t="shared" si="8"/>
        <v>0</v>
      </c>
      <c r="AI103" s="304">
        <f t="shared" si="8"/>
        <v>0</v>
      </c>
      <c r="AJ103" s="304">
        <f t="shared" si="8"/>
        <v>0</v>
      </c>
      <c r="AK103" s="304">
        <f t="shared" si="8"/>
        <v>0</v>
      </c>
      <c r="AL103" s="304">
        <f t="shared" si="8"/>
        <v>0</v>
      </c>
    </row>
    <row r="104" spans="1:38" x14ac:dyDescent="0.35">
      <c r="A104" s="83"/>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row>
    <row r="105" spans="1:38" ht="18.5" x14ac:dyDescent="0.45">
      <c r="A105" s="83"/>
      <c r="B105" s="51" t="s">
        <v>377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row>
    <row r="106" spans="1:38" x14ac:dyDescent="0.35">
      <c r="A106" s="83"/>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row>
    <row r="107" spans="1:38" x14ac:dyDescent="0.35">
      <c r="A107" s="83" t="s">
        <v>378</v>
      </c>
      <c r="B107" s="207" t="s">
        <v>379</v>
      </c>
      <c r="E107" s="303">
        <f>E95-E103</f>
        <v>0</v>
      </c>
      <c r="F107" s="303">
        <f t="shared" ref="F107:AL107" si="9">F95-F103</f>
        <v>0</v>
      </c>
      <c r="G107" s="303">
        <f t="shared" si="9"/>
        <v>0</v>
      </c>
      <c r="H107" s="303">
        <f t="shared" si="9"/>
        <v>0</v>
      </c>
      <c r="I107" s="303">
        <f t="shared" si="9"/>
        <v>0</v>
      </c>
      <c r="J107" s="303">
        <f t="shared" si="9"/>
        <v>0</v>
      </c>
      <c r="K107" s="304">
        <f t="shared" si="9"/>
        <v>0.51458811092455214</v>
      </c>
      <c r="L107" s="304">
        <f t="shared" si="9"/>
        <v>0.53291460956601622</v>
      </c>
      <c r="M107" s="304">
        <f t="shared" si="9"/>
        <v>0.1317196635547043</v>
      </c>
      <c r="N107" s="304">
        <f t="shared" si="9"/>
        <v>6.9798502520111327E-2</v>
      </c>
      <c r="O107" s="304">
        <f t="shared" si="9"/>
        <v>-5.4012391664323506E-2</v>
      </c>
      <c r="P107" s="304">
        <f t="shared" si="9"/>
        <v>-1.0310411568212864E-2</v>
      </c>
      <c r="Q107" s="304">
        <f t="shared" si="9"/>
        <v>-1.3771463596133425E-2</v>
      </c>
      <c r="R107" s="304">
        <f t="shared" si="9"/>
        <v>0.16721379662227628</v>
      </c>
      <c r="S107" s="304">
        <f t="shared" si="9"/>
        <v>0.19672775835227968</v>
      </c>
      <c r="T107" s="304">
        <f t="shared" si="9"/>
        <v>0.20500352536725996</v>
      </c>
      <c r="U107" s="304">
        <f t="shared" si="9"/>
        <v>0.21926321268200874</v>
      </c>
      <c r="V107" s="304">
        <f t="shared" si="9"/>
        <v>0.21623863927292825</v>
      </c>
      <c r="W107" s="304">
        <f t="shared" si="9"/>
        <v>0.21747126313531398</v>
      </c>
      <c r="X107" s="304">
        <f t="shared" si="9"/>
        <v>0.19576042807459831</v>
      </c>
      <c r="Y107" s="304">
        <f t="shared" si="9"/>
        <v>0.17881855721533299</v>
      </c>
      <c r="Z107" s="304">
        <f t="shared" si="9"/>
        <v>0.18138795226001739</v>
      </c>
      <c r="AA107" s="304">
        <f t="shared" si="9"/>
        <v>0.19162306140291691</v>
      </c>
      <c r="AB107" s="304">
        <f t="shared" si="9"/>
        <v>0.18568372471284866</v>
      </c>
      <c r="AC107" s="304">
        <f t="shared" si="9"/>
        <v>0.18418979078805445</v>
      </c>
      <c r="AD107" s="304">
        <f t="shared" si="9"/>
        <v>0.2563863927146196</v>
      </c>
      <c r="AE107" s="304">
        <f t="shared" si="9"/>
        <v>0.26485362772154813</v>
      </c>
      <c r="AF107" s="304">
        <f t="shared" si="9"/>
        <v>0.27121093438613414</v>
      </c>
      <c r="AG107" s="304">
        <f t="shared" si="9"/>
        <v>0.32715356883823876</v>
      </c>
      <c r="AH107" s="304">
        <f t="shared" si="9"/>
        <v>0.31667955203980208</v>
      </c>
      <c r="AI107" s="304">
        <f t="shared" si="9"/>
        <v>0.36837906553751232</v>
      </c>
      <c r="AJ107" s="304">
        <f t="shared" si="9"/>
        <v>0.39922405188333987</v>
      </c>
      <c r="AK107" s="304">
        <f t="shared" si="9"/>
        <v>0.4048060402032137</v>
      </c>
      <c r="AL107" s="304">
        <f t="shared" si="9"/>
        <v>0.3850598948290348</v>
      </c>
    </row>
    <row r="108" spans="1:38" x14ac:dyDescent="0.35">
      <c r="A108" s="83"/>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row>
    <row r="109" spans="1:38" ht="22.5" customHeight="1" x14ac:dyDescent="0.45">
      <c r="A109" s="83"/>
      <c r="B109" s="51" t="s">
        <v>380</v>
      </c>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row>
    <row r="110" spans="1:38" x14ac:dyDescent="0.35">
      <c r="A110" s="83"/>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row>
    <row r="111" spans="1:38" x14ac:dyDescent="0.35">
      <c r="A111" s="83"/>
      <c r="B111" s="8"/>
      <c r="D111" s="8"/>
      <c r="E111" s="53" t="s">
        <v>200</v>
      </c>
      <c r="F111" s="53" t="s">
        <v>201</v>
      </c>
      <c r="G111" s="53" t="s">
        <v>148</v>
      </c>
      <c r="H111" s="53" t="s">
        <v>41</v>
      </c>
      <c r="I111" s="53" t="s">
        <v>42</v>
      </c>
      <c r="J111" s="53" t="s">
        <v>43</v>
      </c>
      <c r="K111" s="397" t="s">
        <v>44</v>
      </c>
      <c r="L111" s="397" t="s">
        <v>45</v>
      </c>
      <c r="M111" s="397" t="s">
        <v>46</v>
      </c>
      <c r="N111" s="397" t="s">
        <v>47</v>
      </c>
      <c r="O111" s="397" t="s">
        <v>48</v>
      </c>
      <c r="P111" s="397" t="s">
        <v>49</v>
      </c>
      <c r="Q111" s="397" t="s">
        <v>50</v>
      </c>
      <c r="R111" s="397" t="s">
        <v>51</v>
      </c>
      <c r="S111" s="397" t="s">
        <v>52</v>
      </c>
      <c r="T111" s="397" t="s">
        <v>53</v>
      </c>
      <c r="U111" s="397" t="s">
        <v>54</v>
      </c>
      <c r="V111" s="397" t="s">
        <v>55</v>
      </c>
      <c r="W111" s="397" t="s">
        <v>56</v>
      </c>
      <c r="X111" s="397" t="s">
        <v>57</v>
      </c>
      <c r="Y111" s="397" t="s">
        <v>58</v>
      </c>
      <c r="Z111" s="397" t="s">
        <v>59</v>
      </c>
      <c r="AA111" s="397" t="s">
        <v>60</v>
      </c>
      <c r="AB111" s="397" t="s">
        <v>61</v>
      </c>
      <c r="AC111" s="397" t="s">
        <v>62</v>
      </c>
      <c r="AD111" s="397" t="s">
        <v>63</v>
      </c>
      <c r="AE111" s="397" t="s">
        <v>64</v>
      </c>
      <c r="AF111" s="397" t="s">
        <v>65</v>
      </c>
      <c r="AG111" s="397" t="s">
        <v>66</v>
      </c>
      <c r="AH111" s="397" t="s">
        <v>67</v>
      </c>
      <c r="AI111" s="397" t="s">
        <v>68</v>
      </c>
      <c r="AJ111" s="397" t="s">
        <v>69</v>
      </c>
      <c r="AK111" s="397" t="s">
        <v>70</v>
      </c>
      <c r="AL111" s="397" t="s">
        <v>71</v>
      </c>
    </row>
    <row r="112" spans="1:38" x14ac:dyDescent="0.35">
      <c r="A112" s="83">
        <v>9</v>
      </c>
      <c r="B112" s="111" t="s">
        <v>381</v>
      </c>
      <c r="C112" s="101"/>
      <c r="D112" s="158"/>
      <c r="E112" s="139"/>
      <c r="F112" s="139"/>
      <c r="G112" s="139"/>
      <c r="H112" s="139"/>
      <c r="I112" s="139"/>
      <c r="J112" s="139"/>
      <c r="K112" s="398">
        <v>5.5062318003246416E-2</v>
      </c>
      <c r="L112" s="398">
        <v>7.0763647646091124E-2</v>
      </c>
      <c r="M112" s="398">
        <v>8.8779973929950753E-2</v>
      </c>
      <c r="N112" s="398">
        <v>0.10916653495947551</v>
      </c>
      <c r="O112" s="398">
        <v>0.13255064685698845</v>
      </c>
      <c r="P112" s="398">
        <v>0.15670995423474895</v>
      </c>
      <c r="Q112" s="398">
        <v>0.18319004367520275</v>
      </c>
      <c r="R112" s="398">
        <v>0.21144383578482315</v>
      </c>
      <c r="S112" s="398">
        <v>0.24057255169770633</v>
      </c>
      <c r="T112" s="398">
        <v>0.26164328143191923</v>
      </c>
      <c r="U112" s="398">
        <v>0.28004883976977429</v>
      </c>
      <c r="V112" s="398">
        <v>0.29582283336720028</v>
      </c>
      <c r="W112" s="398">
        <v>0.30912977803090536</v>
      </c>
      <c r="X112" s="398">
        <v>0.32020486709580365</v>
      </c>
      <c r="Y112" s="398">
        <v>0.32931077554927474</v>
      </c>
      <c r="Z112" s="398">
        <v>0.33670984626789957</v>
      </c>
      <c r="AA112" s="398">
        <v>0.34264807123607305</v>
      </c>
      <c r="AB112" s="398">
        <v>0.34734721297600279</v>
      </c>
      <c r="AC112" s="398">
        <v>0.35100209547218886</v>
      </c>
      <c r="AD112" s="398">
        <v>0.35378092295562019</v>
      </c>
      <c r="AE112" s="398">
        <v>0.35582720160980896</v>
      </c>
      <c r="AF112" s="398">
        <v>0.35726237455712995</v>
      </c>
      <c r="AG112" s="398">
        <v>0.35818864733196293</v>
      </c>
      <c r="AH112" s="398">
        <v>0.35869171781414844</v>
      </c>
      <c r="AI112" s="398">
        <v>0.35884327018595974</v>
      </c>
      <c r="AJ112" s="398">
        <v>0.35870317797487794</v>
      </c>
      <c r="AK112" s="398">
        <v>0.35832140887053682</v>
      </c>
      <c r="AL112" s="398">
        <v>0.35773964862278174</v>
      </c>
    </row>
    <row r="113" spans="1:38" x14ac:dyDescent="0.35">
      <c r="A113" s="83">
        <v>10</v>
      </c>
      <c r="B113" s="111" t="s">
        <v>382</v>
      </c>
      <c r="C113" s="101"/>
      <c r="D113" s="158"/>
      <c r="E113" s="139"/>
      <c r="F113" s="139"/>
      <c r="G113" s="139"/>
      <c r="H113" s="139"/>
      <c r="I113" s="139"/>
      <c r="J113" s="139"/>
      <c r="K113" s="398">
        <v>9.509017068868501E-3</v>
      </c>
      <c r="L113" s="398">
        <v>7.4583667261495226E-3</v>
      </c>
      <c r="M113" s="398">
        <v>8.970680293639231E-3</v>
      </c>
      <c r="N113" s="398">
        <v>1.0549517330027035E-2</v>
      </c>
      <c r="O113" s="398">
        <v>1.1049659206290698E-2</v>
      </c>
      <c r="P113" s="398">
        <v>1.0960372622892983E-2</v>
      </c>
      <c r="Q113" s="398">
        <v>1.1390152186521176E-2</v>
      </c>
      <c r="R113" s="398">
        <v>1.1487236795259368E-2</v>
      </c>
      <c r="S113" s="398">
        <v>1.1966102473179183E-2</v>
      </c>
      <c r="T113" s="398">
        <v>1.180064525183264E-2</v>
      </c>
      <c r="U113" s="398">
        <v>1.1317731743073505E-2</v>
      </c>
      <c r="V113" s="398">
        <v>1.0553257195508887E-2</v>
      </c>
      <c r="W113" s="398">
        <v>9.5473245025940751E-3</v>
      </c>
      <c r="X113" s="398">
        <v>9.1248455195225234E-3</v>
      </c>
      <c r="Y113" s="398">
        <v>8.5895888669997381E-3</v>
      </c>
      <c r="Z113" s="398">
        <v>7.9613112915647294E-3</v>
      </c>
      <c r="AA113" s="398">
        <v>7.2571408504185841E-3</v>
      </c>
      <c r="AB113" s="398">
        <v>6.491565750315338E-3</v>
      </c>
      <c r="AC113" s="398">
        <v>5.2739166619519646E-3</v>
      </c>
      <c r="AD113" s="398">
        <v>4.006420982206548E-3</v>
      </c>
      <c r="AE113" s="398">
        <v>2.6995846113471627E-3</v>
      </c>
      <c r="AF113" s="398">
        <v>1.3618573053288893E-3</v>
      </c>
      <c r="AG113" s="398">
        <v>0</v>
      </c>
      <c r="AH113" s="398">
        <v>0</v>
      </c>
      <c r="AI113" s="398">
        <v>0</v>
      </c>
      <c r="AJ113" s="398">
        <v>0</v>
      </c>
      <c r="AK113" s="398">
        <v>0</v>
      </c>
      <c r="AL113" s="398">
        <v>0</v>
      </c>
    </row>
    <row r="114" spans="1:38" x14ac:dyDescent="0.35">
      <c r="A114" s="83"/>
      <c r="B114" s="307"/>
      <c r="C114" s="307"/>
      <c r="D114" s="307"/>
      <c r="E114" s="307"/>
      <c r="F114" s="307"/>
      <c r="G114" s="307"/>
      <c r="H114" s="307"/>
      <c r="I114" s="307"/>
      <c r="J114" s="307"/>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row>
    <row r="115" spans="1:38" x14ac:dyDescent="0.35">
      <c r="A115" s="83">
        <v>11</v>
      </c>
      <c r="B115" s="408" t="s">
        <v>383</v>
      </c>
      <c r="C115" s="409"/>
      <c r="D115" s="410"/>
      <c r="E115" s="139"/>
      <c r="F115" s="139"/>
      <c r="G115" s="139"/>
      <c r="H115" s="139"/>
      <c r="I115" s="139"/>
      <c r="J115" s="139"/>
      <c r="K115" s="398">
        <v>8.4737214458127999E-3</v>
      </c>
      <c r="L115" s="398">
        <v>1.4694800185749243E-2</v>
      </c>
      <c r="M115" s="398">
        <v>9.7782792242111505E-2</v>
      </c>
      <c r="N115" s="398">
        <v>0.15843575762810552</v>
      </c>
      <c r="O115" s="398">
        <v>0.23789902705073168</v>
      </c>
      <c r="P115" s="398">
        <v>0.3328072592203779</v>
      </c>
      <c r="Q115" s="398">
        <v>0.43263427707008234</v>
      </c>
      <c r="R115" s="398">
        <v>0.53494159799562202</v>
      </c>
      <c r="S115" s="398">
        <v>0.66311464799992692</v>
      </c>
      <c r="T115" s="398">
        <v>0.78931124058081847</v>
      </c>
      <c r="U115" s="398">
        <v>0.99686376118084719</v>
      </c>
      <c r="V115" s="398">
        <v>1.1847326315253479</v>
      </c>
      <c r="W115" s="398">
        <v>1.3767666195350063</v>
      </c>
      <c r="X115" s="398">
        <v>1.5695455977077741</v>
      </c>
      <c r="Y115" s="398">
        <v>1.7714630071775503</v>
      </c>
      <c r="Z115" s="398">
        <v>1.9834133066669546</v>
      </c>
      <c r="AA115" s="398">
        <v>2.2064640130993971</v>
      </c>
      <c r="AB115" s="398">
        <v>2.4416994975253359</v>
      </c>
      <c r="AC115" s="398">
        <v>2.6901023395847852</v>
      </c>
      <c r="AD115" s="398">
        <v>2.9524714189249104</v>
      </c>
      <c r="AE115" s="398">
        <v>3.2293716321623842</v>
      </c>
      <c r="AF115" s="398">
        <v>3.5211087531323462</v>
      </c>
      <c r="AG115" s="398">
        <v>3.8277231789240687</v>
      </c>
      <c r="AH115" s="398">
        <v>4.1489972236881707</v>
      </c>
      <c r="AI115" s="398">
        <v>4.4844717140223889</v>
      </c>
      <c r="AJ115" s="398">
        <v>4.833468648089438</v>
      </c>
      <c r="AK115" s="398">
        <v>5.1951175104577487</v>
      </c>
      <c r="AL115" s="398">
        <v>5.5683834750795782</v>
      </c>
    </row>
    <row r="116" spans="1:38" x14ac:dyDescent="0.35">
      <c r="A116" s="83">
        <v>12</v>
      </c>
      <c r="B116" s="408" t="s">
        <v>384</v>
      </c>
      <c r="C116" s="409"/>
      <c r="D116" s="410"/>
      <c r="E116" s="139"/>
      <c r="F116" s="139"/>
      <c r="G116" s="139"/>
      <c r="H116" s="139"/>
      <c r="I116" s="139"/>
      <c r="J116" s="139"/>
      <c r="K116" s="398">
        <v>5.8455420313129301E-5</v>
      </c>
      <c r="L116" s="398">
        <v>6.1868085192124362E-5</v>
      </c>
      <c r="M116" s="398">
        <v>3.9467740860066238E-4</v>
      </c>
      <c r="N116" s="398">
        <v>6.1159754950462439E-4</v>
      </c>
      <c r="O116" s="398">
        <v>7.9218965281507348E-4</v>
      </c>
      <c r="P116" s="398">
        <v>9.298031078651633E-4</v>
      </c>
      <c r="Q116" s="398">
        <v>1.0745287826919921E-3</v>
      </c>
      <c r="R116" s="398">
        <v>1.1609042017038753E-3</v>
      </c>
      <c r="S116" s="398">
        <v>1.3175427994415786E-3</v>
      </c>
      <c r="T116" s="398">
        <v>1.4220469091358998E-3</v>
      </c>
      <c r="U116" s="398">
        <v>1.6092773324874895E-3</v>
      </c>
      <c r="V116" s="398">
        <v>1.6882806704332373E-3</v>
      </c>
      <c r="W116" s="398">
        <v>1.6985198908051804E-3</v>
      </c>
      <c r="X116" s="398">
        <v>1.7866562232446812E-3</v>
      </c>
      <c r="Y116" s="398">
        <v>1.8457292320106762E-3</v>
      </c>
      <c r="Z116" s="398">
        <v>1.8733178828181092E-3</v>
      </c>
      <c r="AA116" s="398">
        <v>1.8667388961001441E-3</v>
      </c>
      <c r="AB116" s="398">
        <v>1.8228348494317124E-3</v>
      </c>
      <c r="AC116" s="398">
        <v>1.6145883824246526E-3</v>
      </c>
      <c r="AD116" s="398">
        <v>1.335602860930721E-3</v>
      </c>
      <c r="AE116" s="398">
        <v>9.7869031834441913E-4</v>
      </c>
      <c r="AF116" s="398">
        <v>5.3615854351033582E-4</v>
      </c>
      <c r="AG116" s="398">
        <v>0</v>
      </c>
      <c r="AH116" s="398">
        <v>0</v>
      </c>
      <c r="AI116" s="398">
        <v>0</v>
      </c>
      <c r="AJ116" s="398">
        <v>0</v>
      </c>
      <c r="AK116" s="398">
        <v>0</v>
      </c>
      <c r="AL116" s="398">
        <v>0</v>
      </c>
    </row>
    <row r="117" spans="1:38" x14ac:dyDescent="0.35">
      <c r="A117" s="83"/>
    </row>
    <row r="118" spans="1:38" x14ac:dyDescent="0.35">
      <c r="A118" s="83"/>
    </row>
    <row r="119" spans="1:38" x14ac:dyDescent="0.35">
      <c r="A119" s="83"/>
    </row>
    <row r="120" spans="1:38" x14ac:dyDescent="0.35">
      <c r="A120" s="83"/>
    </row>
    <row r="121" spans="1:38" x14ac:dyDescent="0.35">
      <c r="A121" s="83"/>
    </row>
    <row r="122" spans="1:38" x14ac:dyDescent="0.35">
      <c r="A122" s="83"/>
    </row>
    <row r="123" spans="1:38" x14ac:dyDescent="0.35">
      <c r="A123" s="83"/>
    </row>
    <row r="124" spans="1:38" x14ac:dyDescent="0.35">
      <c r="A124" s="83"/>
    </row>
    <row r="125" spans="1:38" x14ac:dyDescent="0.35">
      <c r="A125" s="83"/>
    </row>
    <row r="126" spans="1:38" x14ac:dyDescent="0.35">
      <c r="A126" s="83"/>
    </row>
    <row r="127" spans="1:38" x14ac:dyDescent="0.35">
      <c r="A127" s="83"/>
    </row>
    <row r="128" spans="1:38" x14ac:dyDescent="0.35">
      <c r="A128" s="83"/>
    </row>
    <row r="129" spans="1:1" x14ac:dyDescent="0.35">
      <c r="A129" s="83"/>
    </row>
    <row r="130" spans="1:1" x14ac:dyDescent="0.35">
      <c r="A130" s="83"/>
    </row>
    <row r="131" spans="1:1" x14ac:dyDescent="0.35">
      <c r="A131" s="83"/>
    </row>
    <row r="132" spans="1:1" x14ac:dyDescent="0.35">
      <c r="A132" s="83"/>
    </row>
    <row r="133" spans="1:1" x14ac:dyDescent="0.35">
      <c r="A133" s="83"/>
    </row>
    <row r="134" spans="1:1" x14ac:dyDescent="0.35">
      <c r="A134" s="83"/>
    </row>
    <row r="135" spans="1:1" x14ac:dyDescent="0.35">
      <c r="A135" s="83"/>
    </row>
    <row r="136" spans="1:1" x14ac:dyDescent="0.35">
      <c r="A136" s="83"/>
    </row>
    <row r="137" spans="1:1" x14ac:dyDescent="0.35">
      <c r="A137" s="83"/>
    </row>
    <row r="138" spans="1:1" x14ac:dyDescent="0.35">
      <c r="A138" s="83"/>
    </row>
    <row r="139" spans="1:1" x14ac:dyDescent="0.35">
      <c r="A139" s="83"/>
    </row>
    <row r="140" spans="1:1" x14ac:dyDescent="0.35">
      <c r="A140" s="83"/>
    </row>
    <row r="141" spans="1:1" x14ac:dyDescent="0.35">
      <c r="A141" s="83"/>
    </row>
    <row r="142" spans="1:1" x14ac:dyDescent="0.35">
      <c r="A142" s="83"/>
    </row>
    <row r="143" spans="1:1" x14ac:dyDescent="0.35">
      <c r="A143" s="83"/>
    </row>
    <row r="144" spans="1:1" x14ac:dyDescent="0.35">
      <c r="A144" s="83"/>
    </row>
    <row r="145" spans="1:1" x14ac:dyDescent="0.35">
      <c r="A145" s="83"/>
    </row>
    <row r="146" spans="1:1" x14ac:dyDescent="0.35">
      <c r="A146" s="83"/>
    </row>
    <row r="147" spans="1:1" x14ac:dyDescent="0.35">
      <c r="A147" s="83"/>
    </row>
    <row r="148" spans="1:1" x14ac:dyDescent="0.35">
      <c r="A148" s="83"/>
    </row>
    <row r="149" spans="1:1" x14ac:dyDescent="0.35">
      <c r="A149" s="83"/>
    </row>
    <row r="150" spans="1:1" x14ac:dyDescent="0.35">
      <c r="A150" s="83"/>
    </row>
    <row r="151" spans="1:1" x14ac:dyDescent="0.35">
      <c r="A151" s="83"/>
    </row>
    <row r="152" spans="1:1" x14ac:dyDescent="0.35">
      <c r="A152" s="83"/>
    </row>
    <row r="153" spans="1:1" x14ac:dyDescent="0.35">
      <c r="A153" s="83"/>
    </row>
    <row r="154" spans="1:1" x14ac:dyDescent="0.35">
      <c r="A154" s="83"/>
    </row>
  </sheetData>
  <dataConsolidate/>
  <mergeCells count="2">
    <mergeCell ref="B115:D115"/>
    <mergeCell ref="B116:D116"/>
  </mergeCells>
  <printOptions horizontalCentered="1"/>
  <pageMargins left="0.25" right="0.25" top="0.75" bottom="0.75" header="0.3" footer="0.3"/>
  <pageSetup scale="1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2079-4BA1-4881-AEF3-77CD7B31267F}">
  <sheetPr>
    <tabColor indexed="42"/>
    <pageSetUpPr fitToPage="1"/>
  </sheetPr>
  <dimension ref="A1:U36"/>
  <sheetViews>
    <sheetView showGridLines="0" view="pageBreakPreview" zoomScaleNormal="55" zoomScaleSheetLayoutView="100" workbookViewId="0">
      <selection activeCell="B8" sqref="B8"/>
    </sheetView>
  </sheetViews>
  <sheetFormatPr defaultColWidth="10.26953125" defaultRowHeight="15.5" x14ac:dyDescent="0.35"/>
  <cols>
    <col min="1" max="1" width="10.26953125" style="160"/>
    <col min="2" max="2" width="92" style="28" customWidth="1"/>
    <col min="3" max="3" width="21.81640625" style="28" customWidth="1"/>
    <col min="4" max="5" width="11.1796875" style="28" customWidth="1"/>
    <col min="6" max="10" width="11.1796875" style="29" customWidth="1"/>
    <col min="11" max="12" width="12.453125" style="29" bestFit="1" customWidth="1"/>
    <col min="13" max="13" width="11.1796875" style="29" customWidth="1"/>
    <col min="14" max="16" width="12.453125" style="29" bestFit="1" customWidth="1"/>
    <col min="17" max="17" width="10.54296875" style="29" customWidth="1"/>
    <col min="18" max="20" width="10.54296875" style="27" customWidth="1"/>
    <col min="21" max="21" width="12.54296875" style="27" customWidth="1"/>
    <col min="22" max="133" width="8.1796875" style="27" customWidth="1"/>
    <col min="134" max="16384" width="10.26953125" style="27"/>
  </cols>
  <sheetData>
    <row r="1" spans="1:20" x14ac:dyDescent="0.35">
      <c r="B1" s="8" t="s">
        <v>7</v>
      </c>
      <c r="P1" s="27"/>
      <c r="Q1" s="27"/>
    </row>
    <row r="2" spans="1:20" x14ac:dyDescent="0.35">
      <c r="B2" s="8" t="s">
        <v>8</v>
      </c>
      <c r="P2" s="27"/>
      <c r="Q2" s="27"/>
    </row>
    <row r="3" spans="1:20" s="30" customFormat="1" x14ac:dyDescent="0.35">
      <c r="A3" s="160"/>
      <c r="B3" s="12" t="s">
        <v>9</v>
      </c>
      <c r="C3" s="32"/>
      <c r="D3" s="32"/>
      <c r="E3" s="32"/>
    </row>
    <row r="4" spans="1:20" s="30" customFormat="1" x14ac:dyDescent="0.35">
      <c r="A4" s="160"/>
      <c r="B4" s="33" t="s">
        <v>385</v>
      </c>
      <c r="C4" s="34"/>
      <c r="D4" s="34"/>
      <c r="E4" s="34"/>
    </row>
    <row r="5" spans="1:20" s="30" customFormat="1" x14ac:dyDescent="0.35">
      <c r="A5" s="160"/>
      <c r="B5" s="14" t="s">
        <v>386</v>
      </c>
      <c r="C5" s="34"/>
      <c r="D5" s="34"/>
      <c r="E5" s="34"/>
    </row>
    <row r="6" spans="1:20" s="30" customFormat="1" x14ac:dyDescent="0.35">
      <c r="A6" s="160"/>
      <c r="B6" s="34"/>
      <c r="C6"/>
      <c r="D6" s="34"/>
      <c r="E6" s="34"/>
    </row>
    <row r="7" spans="1:20" s="30" customFormat="1" ht="15.75" customHeight="1" x14ac:dyDescent="0.35">
      <c r="A7" s="160"/>
      <c r="B7" s="35" t="s">
        <v>36</v>
      </c>
      <c r="C7"/>
      <c r="D7" s="28"/>
      <c r="E7" s="28"/>
      <c r="F7" s="37"/>
      <c r="I7" s="38"/>
      <c r="J7" s="38"/>
      <c r="K7" s="38"/>
      <c r="L7" s="38"/>
      <c r="M7" s="38"/>
      <c r="N7" s="38"/>
      <c r="O7" s="38"/>
      <c r="P7" s="38"/>
      <c r="Q7" s="38"/>
    </row>
    <row r="8" spans="1:20" s="30" customFormat="1" x14ac:dyDescent="0.35">
      <c r="A8" s="160"/>
      <c r="B8" s="8"/>
      <c r="C8" s="36" t="s">
        <v>387</v>
      </c>
      <c r="D8" s="12" t="s">
        <v>209</v>
      </c>
      <c r="E8" s="8"/>
      <c r="F8" s="39"/>
      <c r="G8" s="39"/>
      <c r="H8" s="39"/>
      <c r="I8" s="39"/>
      <c r="J8" s="45"/>
      <c r="K8" s="44"/>
      <c r="L8" s="44"/>
      <c r="M8" s="44"/>
      <c r="N8" s="44"/>
      <c r="O8" s="44"/>
      <c r="P8" s="44"/>
      <c r="Q8" s="44"/>
      <c r="R8" s="45"/>
      <c r="S8" s="45"/>
      <c r="T8" s="45"/>
    </row>
    <row r="9" spans="1:20" s="30" customFormat="1" x14ac:dyDescent="0.35">
      <c r="A9" s="160"/>
      <c r="B9" s="28"/>
      <c r="C9" s="36" t="s">
        <v>388</v>
      </c>
      <c r="D9" s="420" t="s">
        <v>389</v>
      </c>
      <c r="E9" s="420"/>
      <c r="F9" s="421"/>
      <c r="G9" s="421"/>
      <c r="H9" s="31"/>
      <c r="I9" s="422" t="s">
        <v>390</v>
      </c>
      <c r="J9" s="422"/>
      <c r="K9" s="422"/>
      <c r="L9" s="422"/>
      <c r="M9" s="308"/>
      <c r="N9" s="423" t="s">
        <v>391</v>
      </c>
      <c r="O9" s="424"/>
      <c r="P9" s="424"/>
      <c r="Q9" s="44"/>
      <c r="R9" s="422" t="s">
        <v>392</v>
      </c>
      <c r="S9" s="425"/>
      <c r="T9" s="425"/>
    </row>
    <row r="10" spans="1:20" s="50" customFormat="1" ht="18.5" x14ac:dyDescent="0.45">
      <c r="A10" s="161"/>
      <c r="B10" s="51" t="s">
        <v>393</v>
      </c>
      <c r="C10" s="52"/>
      <c r="D10" s="53" t="s">
        <v>200</v>
      </c>
      <c r="E10" s="53" t="s">
        <v>201</v>
      </c>
      <c r="F10" s="53">
        <v>2019</v>
      </c>
      <c r="G10" s="309" t="s">
        <v>41</v>
      </c>
      <c r="H10" s="310"/>
      <c r="I10" s="82" t="s">
        <v>42</v>
      </c>
      <c r="J10" s="53" t="s">
        <v>43</v>
      </c>
      <c r="K10" s="53" t="s">
        <v>44</v>
      </c>
      <c r="L10" s="309" t="s">
        <v>45</v>
      </c>
      <c r="M10" s="310"/>
      <c r="N10" s="82" t="s">
        <v>46</v>
      </c>
      <c r="O10" s="53" t="s">
        <v>47</v>
      </c>
      <c r="P10" s="309" t="s">
        <v>48</v>
      </c>
      <c r="Q10" s="310"/>
      <c r="R10" s="82" t="s">
        <v>49</v>
      </c>
      <c r="S10" s="53" t="s">
        <v>50</v>
      </c>
      <c r="T10" s="53" t="s">
        <v>51</v>
      </c>
    </row>
    <row r="11" spans="1:20" ht="15" customHeight="1" x14ac:dyDescent="0.35">
      <c r="A11" s="31">
        <v>1</v>
      </c>
      <c r="B11" s="8" t="s">
        <v>394</v>
      </c>
      <c r="C11" s="36"/>
      <c r="D11" s="311">
        <f>'EBT - Scenario 1'!E26</f>
        <v>0</v>
      </c>
      <c r="E11" s="311">
        <f>'EBT - Scenario 1'!F26</f>
        <v>0</v>
      </c>
      <c r="F11" s="311">
        <f>'EBT - Scenario 1'!G26</f>
        <v>0</v>
      </c>
      <c r="G11" s="311">
        <f>'EBT - Scenario 1'!H26</f>
        <v>0</v>
      </c>
      <c r="H11" s="312"/>
      <c r="I11" s="311">
        <f>'EBT - Scenario 1'!I26</f>
        <v>0</v>
      </c>
      <c r="J11" s="311">
        <f>'EBT - Scenario 1'!J26</f>
        <v>0</v>
      </c>
      <c r="K11" s="311">
        <f>'EBT - Scenario 1'!K26</f>
        <v>1029196.8006774902</v>
      </c>
      <c r="L11" s="311">
        <f>'EBT - Scenario 1'!L26</f>
        <v>1034932.6626116321</v>
      </c>
      <c r="M11" s="312"/>
      <c r="N11" s="313">
        <f>'EBT - Scenario 1'!M26</f>
        <v>1126064.3299694436</v>
      </c>
      <c r="O11" s="313">
        <f>'EBT - Scenario 1'!N26</f>
        <v>1138462.679162225</v>
      </c>
      <c r="P11" s="313">
        <f>'EBT - Scenario 1'!O26</f>
        <v>1153458.0790516052</v>
      </c>
      <c r="Q11" s="314"/>
      <c r="R11" s="313">
        <f>'EBT - Scenario 1'!P26</f>
        <v>1172008.6171048917</v>
      </c>
      <c r="S11" s="313">
        <f>'EBT - Scenario 1'!Q26</f>
        <v>1192179.0823158487</v>
      </c>
      <c r="T11" s="313">
        <f>'EBT - Scenario 1'!R26</f>
        <v>1214954.0790703094</v>
      </c>
    </row>
    <row r="12" spans="1:20" ht="15" customHeight="1" x14ac:dyDescent="0.35">
      <c r="A12" s="31">
        <v>2</v>
      </c>
      <c r="B12" s="8" t="s">
        <v>395</v>
      </c>
      <c r="C12" s="8"/>
      <c r="D12" s="102">
        <v>0</v>
      </c>
      <c r="E12" s="102">
        <v>0</v>
      </c>
      <c r="F12" s="88">
        <v>0</v>
      </c>
      <c r="G12" s="315">
        <v>0</v>
      </c>
      <c r="H12" s="312"/>
      <c r="I12" s="58">
        <v>0</v>
      </c>
      <c r="J12" s="88">
        <v>0</v>
      </c>
      <c r="K12" s="88">
        <v>0</v>
      </c>
      <c r="L12" s="315">
        <v>0</v>
      </c>
      <c r="M12" s="312"/>
      <c r="N12" s="58">
        <v>0</v>
      </c>
      <c r="O12" s="88">
        <v>0</v>
      </c>
      <c r="P12" s="315">
        <v>0</v>
      </c>
      <c r="Q12" s="314"/>
      <c r="R12" s="316">
        <v>0</v>
      </c>
      <c r="S12" s="88">
        <v>0</v>
      </c>
      <c r="T12" s="88">
        <v>0</v>
      </c>
    </row>
    <row r="13" spans="1:20" x14ac:dyDescent="0.35">
      <c r="A13" s="31">
        <v>3</v>
      </c>
      <c r="B13" s="8" t="s">
        <v>396</v>
      </c>
      <c r="C13" s="8"/>
      <c r="D13" s="317">
        <v>0.27</v>
      </c>
      <c r="E13" s="317">
        <v>0.28999999999999998</v>
      </c>
      <c r="F13" s="318">
        <v>0.31</v>
      </c>
      <c r="G13" s="319">
        <v>0.33</v>
      </c>
      <c r="H13" s="320"/>
      <c r="I13" s="321">
        <v>0.35749999999999998</v>
      </c>
      <c r="J13" s="318">
        <v>0.38500000000000001</v>
      </c>
      <c r="K13" s="318">
        <v>0.41249999999999998</v>
      </c>
      <c r="L13" s="319">
        <v>0.44</v>
      </c>
      <c r="M13" s="320"/>
      <c r="N13" s="321">
        <v>0.46</v>
      </c>
      <c r="O13" s="318">
        <v>0.5</v>
      </c>
      <c r="P13" s="319">
        <v>0.52</v>
      </c>
      <c r="Q13" s="320"/>
      <c r="R13" s="321">
        <v>0.54669999999999996</v>
      </c>
      <c r="S13" s="318">
        <v>0.57330000000000003</v>
      </c>
      <c r="T13" s="318">
        <v>0.6</v>
      </c>
    </row>
    <row r="14" spans="1:20" x14ac:dyDescent="0.35">
      <c r="A14" s="31">
        <v>4</v>
      </c>
      <c r="B14" s="8" t="s">
        <v>397</v>
      </c>
      <c r="C14" s="8"/>
      <c r="D14" s="426">
        <f>((D11-D12)*D13)+((E11-E12)*E13)+((F11-F12)*F13)+((G11-G12)*G13)</f>
        <v>0</v>
      </c>
      <c r="E14" s="427"/>
      <c r="F14" s="427"/>
      <c r="G14" s="427"/>
      <c r="H14" s="322"/>
      <c r="I14" s="416">
        <f>((I11-I12)*I13)+((J11-J12)*J13)+((K11-K12)*K13)+((L11-L12)*L13)</f>
        <v>879914.05182858277</v>
      </c>
      <c r="J14" s="417"/>
      <c r="K14" s="417"/>
      <c r="L14" s="418"/>
      <c r="M14" s="322"/>
      <c r="N14" s="428">
        <f>(((N11-N12)*N13)+((O11-O12)*O13)+((P11-P12)*P13))</f>
        <v>1687019.1324738911</v>
      </c>
      <c r="O14" s="429"/>
      <c r="P14" s="429"/>
      <c r="Q14" s="322"/>
      <c r="R14" s="429">
        <f>(((R11-R12)*R13)+((S11-S12)*S13)+((T11-T12)*T13))</f>
        <v>2053185.8263051058</v>
      </c>
      <c r="S14" s="429"/>
      <c r="T14" s="430"/>
    </row>
    <row r="15" spans="1:20" x14ac:dyDescent="0.35">
      <c r="A15" s="31"/>
      <c r="B15" s="8"/>
      <c r="C15" s="8"/>
      <c r="D15" s="323"/>
      <c r="E15" s="324"/>
      <c r="F15" s="74"/>
      <c r="G15" s="74"/>
      <c r="H15" s="325"/>
      <c r="I15" s="74"/>
      <c r="J15" s="74"/>
      <c r="K15" s="74"/>
      <c r="L15" s="74"/>
      <c r="M15" s="325"/>
      <c r="N15" s="74"/>
      <c r="O15" s="74"/>
      <c r="P15" s="74"/>
      <c r="Q15" s="325"/>
      <c r="R15" s="74"/>
      <c r="S15" s="74"/>
      <c r="T15" s="326"/>
    </row>
    <row r="16" spans="1:20" ht="16" thickBot="1" x14ac:dyDescent="0.4">
      <c r="A16" s="31"/>
      <c r="B16" s="327" t="s">
        <v>398</v>
      </c>
      <c r="C16" s="8"/>
      <c r="D16" s="328"/>
      <c r="E16" s="329"/>
      <c r="F16" s="325"/>
      <c r="G16" s="325"/>
      <c r="H16" s="330"/>
      <c r="I16" s="325"/>
      <c r="J16" s="325"/>
      <c r="K16" s="325"/>
      <c r="L16" s="325"/>
      <c r="M16" s="325"/>
      <c r="N16" s="325"/>
      <c r="O16" s="325"/>
      <c r="P16" s="325"/>
      <c r="Q16" s="325"/>
      <c r="R16" s="325"/>
      <c r="S16" s="325"/>
      <c r="T16" s="331"/>
    </row>
    <row r="17" spans="1:21" ht="32.25" customHeight="1" thickBot="1" x14ac:dyDescent="0.4">
      <c r="A17" s="31">
        <v>5</v>
      </c>
      <c r="B17" s="8" t="s">
        <v>399</v>
      </c>
      <c r="C17" s="332">
        <v>0</v>
      </c>
      <c r="D17" s="333"/>
      <c r="E17" s="333"/>
      <c r="F17" s="330"/>
      <c r="G17" s="334"/>
      <c r="H17" s="335">
        <f>C17+SUM(D22:G22)</f>
        <v>0</v>
      </c>
      <c r="I17" s="336"/>
      <c r="J17" s="330"/>
      <c r="K17" s="330"/>
      <c r="L17" s="330"/>
      <c r="M17" s="335">
        <f>H17+SUM(I22:L22)</f>
        <v>0</v>
      </c>
      <c r="N17" s="330"/>
      <c r="O17" s="330"/>
      <c r="P17" s="330"/>
      <c r="Q17" s="335">
        <f>M17+SUM(N22:P22)</f>
        <v>0</v>
      </c>
      <c r="R17" s="330"/>
      <c r="S17" s="330"/>
      <c r="T17" s="334"/>
      <c r="U17" s="335">
        <f>Q17+SUM(R22:T22)</f>
        <v>0</v>
      </c>
    </row>
    <row r="18" spans="1:21" x14ac:dyDescent="0.35">
      <c r="A18" s="31">
        <v>6</v>
      </c>
      <c r="B18" s="8" t="s">
        <v>400</v>
      </c>
      <c r="C18" s="8"/>
      <c r="D18" s="337">
        <f>'EBT - Scenario 1'!E75+'EBT - Scenario 1'!E118+'EBT - Scenario 1'!E122</f>
        <v>0</v>
      </c>
      <c r="E18" s="337">
        <f>'EBT - Scenario 1'!F75+'EBT - Scenario 1'!F118+'EBT - Scenario 1'!F122</f>
        <v>0</v>
      </c>
      <c r="F18" s="337">
        <f>'EBT - Scenario 1'!G75+'EBT - Scenario 1'!G118+'EBT - Scenario 1'!G122</f>
        <v>0</v>
      </c>
      <c r="G18" s="337">
        <f>'EBT - Scenario 1'!H75+'EBT - Scenario 1'!H118+'EBT - Scenario 1'!H122</f>
        <v>0</v>
      </c>
      <c r="H18" s="338"/>
      <c r="I18" s="339">
        <f>'EBT - Scenario 1'!I75+'EBT - Scenario 1'!I118+'EBT - Scenario 1'!I122</f>
        <v>0</v>
      </c>
      <c r="J18" s="339">
        <f>'EBT - Scenario 1'!J75+'EBT - Scenario 1'!J118+'EBT - Scenario 1'!J122</f>
        <v>0</v>
      </c>
      <c r="K18" s="339">
        <f>'EBT - Scenario 1'!K75+'EBT - Scenario 1'!K118+'EBT - Scenario 1'!K122</f>
        <v>180386.53745502234</v>
      </c>
      <c r="L18" s="339">
        <f>'EBT - Scenario 1'!L75+'EBT - Scenario 1'!L118+'EBT - Scenario 1'!L122</f>
        <v>173039.95687514544</v>
      </c>
      <c r="M18" s="322"/>
      <c r="N18" s="311">
        <f>'EBT - Scenario 1'!M75+'EBT - Scenario 1'!M118+'EBT - Scenario 1'!M122</f>
        <v>968250.64632296562</v>
      </c>
      <c r="O18" s="311">
        <f>'EBT - Scenario 1'!N75+'EBT - Scenario 1'!N118+'EBT - Scenario 1'!N122</f>
        <v>1029647.9983925819</v>
      </c>
      <c r="P18" s="311">
        <f>'EBT - Scenario 1'!O75+'EBT - Scenario 1'!O118+'EBT - Scenario 1'!O122</f>
        <v>1400441.7479559779</v>
      </c>
      <c r="Q18" s="322"/>
      <c r="R18" s="311">
        <f>'EBT - Scenario 1'!P75+'EBT - Scenario 1'!P118+'EBT - Scenario 1'!P122</f>
        <v>1352819.1742189229</v>
      </c>
      <c r="S18" s="311">
        <f>'EBT - Scenario 1'!Q75+'EBT - Scenario 1'!Q118+'EBT - Scenario 1'!Q122</f>
        <v>1380956.7930474877</v>
      </c>
      <c r="T18" s="311">
        <f>'EBT - Scenario 1'!R75+'EBT - Scenario 1'!R118+'EBT - Scenario 1'!R122</f>
        <v>1354266.0300093703</v>
      </c>
    </row>
    <row r="19" spans="1:21" x14ac:dyDescent="0.35">
      <c r="A19" s="31" t="s">
        <v>401</v>
      </c>
      <c r="B19" s="8" t="s">
        <v>402</v>
      </c>
      <c r="C19" s="8"/>
      <c r="D19" s="340"/>
      <c r="E19" s="340"/>
      <c r="F19" s="340"/>
      <c r="G19" s="340"/>
      <c r="H19" s="322"/>
      <c r="I19" s="340"/>
      <c r="J19" s="340"/>
      <c r="K19" s="340">
        <f>K18</f>
        <v>180386.53745502234</v>
      </c>
      <c r="L19" s="340">
        <f>L18</f>
        <v>173039.95687514544</v>
      </c>
      <c r="M19" s="322"/>
      <c r="N19" s="340">
        <f>N18</f>
        <v>968250.64632296562</v>
      </c>
      <c r="O19" s="340">
        <f t="shared" ref="O19:P19" si="0">O18</f>
        <v>1029647.9983925819</v>
      </c>
      <c r="P19" s="340">
        <f t="shared" si="0"/>
        <v>1400441.7479559779</v>
      </c>
      <c r="Q19" s="322"/>
      <c r="R19" s="340">
        <f>R18</f>
        <v>1352819.1742189229</v>
      </c>
      <c r="S19" s="340">
        <f t="shared" ref="S19:T19" si="1">S18</f>
        <v>1380956.7930474877</v>
      </c>
      <c r="T19" s="340">
        <f t="shared" si="1"/>
        <v>1354266.0300093703</v>
      </c>
    </row>
    <row r="20" spans="1:21" x14ac:dyDescent="0.35">
      <c r="A20" s="31">
        <v>7</v>
      </c>
      <c r="B20" s="8" t="s">
        <v>403</v>
      </c>
      <c r="C20" s="8"/>
      <c r="D20" s="340"/>
      <c r="E20" s="340"/>
      <c r="F20" s="340"/>
      <c r="G20" s="340"/>
      <c r="H20" s="322"/>
      <c r="I20" s="340"/>
      <c r="J20" s="340"/>
      <c r="K20" s="340">
        <v>80000</v>
      </c>
      <c r="L20" s="340">
        <v>260000</v>
      </c>
      <c r="M20" s="322"/>
      <c r="N20" s="340">
        <v>70000</v>
      </c>
      <c r="O20" s="340">
        <v>70000</v>
      </c>
      <c r="P20" s="340">
        <v>70000</v>
      </c>
      <c r="Q20" s="322"/>
      <c r="R20" s="340">
        <v>70000</v>
      </c>
      <c r="S20" s="340">
        <v>70000</v>
      </c>
      <c r="T20" s="340">
        <v>70000</v>
      </c>
    </row>
    <row r="21" spans="1:21" x14ac:dyDescent="0.35">
      <c r="A21" s="31" t="s">
        <v>404</v>
      </c>
      <c r="B21" s="8" t="s">
        <v>405</v>
      </c>
      <c r="C21" s="8"/>
      <c r="D21" s="340"/>
      <c r="E21" s="340"/>
      <c r="F21" s="340"/>
      <c r="G21" s="340"/>
      <c r="H21" s="322"/>
      <c r="I21" s="340"/>
      <c r="J21" s="340"/>
      <c r="K21" s="340">
        <f>K20</f>
        <v>80000</v>
      </c>
      <c r="L21" s="340">
        <f>L20</f>
        <v>260000</v>
      </c>
      <c r="M21" s="322"/>
      <c r="N21" s="340">
        <f>N20</f>
        <v>70000</v>
      </c>
      <c r="O21" s="340">
        <f t="shared" ref="O21:T21" si="2">O20</f>
        <v>70000</v>
      </c>
      <c r="P21" s="340">
        <f t="shared" si="2"/>
        <v>70000</v>
      </c>
      <c r="Q21" s="322"/>
      <c r="R21" s="340">
        <f t="shared" si="2"/>
        <v>70000</v>
      </c>
      <c r="S21" s="340">
        <f t="shared" si="2"/>
        <v>70000</v>
      </c>
      <c r="T21" s="340">
        <f t="shared" si="2"/>
        <v>70000</v>
      </c>
    </row>
    <row r="22" spans="1:21" x14ac:dyDescent="0.35">
      <c r="A22" s="31">
        <v>8</v>
      </c>
      <c r="B22" s="8" t="s">
        <v>406</v>
      </c>
      <c r="C22" s="8"/>
      <c r="D22" s="339">
        <f>D20-D21+D18-D19</f>
        <v>0</v>
      </c>
      <c r="E22" s="339">
        <f t="shared" ref="E22:T22" si="3">E20-E21+E18-E19</f>
        <v>0</v>
      </c>
      <c r="F22" s="339">
        <f t="shared" si="3"/>
        <v>0</v>
      </c>
      <c r="G22" s="339">
        <f t="shared" si="3"/>
        <v>0</v>
      </c>
      <c r="H22" s="322"/>
      <c r="I22" s="339">
        <f t="shared" si="3"/>
        <v>0</v>
      </c>
      <c r="J22" s="339">
        <f t="shared" si="3"/>
        <v>0</v>
      </c>
      <c r="K22" s="339">
        <f t="shared" si="3"/>
        <v>0</v>
      </c>
      <c r="L22" s="339">
        <f t="shared" si="3"/>
        <v>0</v>
      </c>
      <c r="M22" s="322"/>
      <c r="N22" s="339">
        <f t="shared" si="3"/>
        <v>0</v>
      </c>
      <c r="O22" s="339">
        <f t="shared" si="3"/>
        <v>0</v>
      </c>
      <c r="P22" s="339">
        <f t="shared" si="3"/>
        <v>0</v>
      </c>
      <c r="Q22" s="322"/>
      <c r="R22" s="339">
        <f t="shared" si="3"/>
        <v>0</v>
      </c>
      <c r="S22" s="339">
        <f t="shared" si="3"/>
        <v>0</v>
      </c>
      <c r="T22" s="339">
        <f t="shared" si="3"/>
        <v>0</v>
      </c>
    </row>
    <row r="23" spans="1:21" x14ac:dyDescent="0.35">
      <c r="A23" s="31"/>
      <c r="B23" s="8"/>
      <c r="C23" s="8"/>
      <c r="D23" s="323"/>
      <c r="E23" s="324"/>
      <c r="F23" s="74"/>
      <c r="G23" s="74"/>
      <c r="H23" s="325"/>
      <c r="I23" s="74"/>
      <c r="J23" s="74"/>
      <c r="K23" s="74"/>
      <c r="L23" s="74"/>
      <c r="M23" s="325"/>
      <c r="N23" s="74"/>
      <c r="O23" s="74"/>
      <c r="P23" s="74"/>
      <c r="Q23" s="325"/>
      <c r="R23" s="74"/>
      <c r="S23" s="74"/>
      <c r="T23" s="326"/>
    </row>
    <row r="24" spans="1:21" ht="16" thickBot="1" x14ac:dyDescent="0.4">
      <c r="A24" s="31"/>
      <c r="B24" s="327" t="s">
        <v>407</v>
      </c>
      <c r="C24" s="8"/>
      <c r="D24" s="328"/>
      <c r="E24" s="329"/>
      <c r="F24" s="325"/>
      <c r="G24" s="325"/>
      <c r="H24" s="330"/>
      <c r="I24" s="325"/>
      <c r="J24" s="325"/>
      <c r="K24" s="325"/>
      <c r="L24" s="325"/>
      <c r="M24" s="325"/>
      <c r="N24" s="325"/>
      <c r="O24" s="325"/>
      <c r="P24" s="325"/>
      <c r="Q24" s="325"/>
      <c r="R24" s="325"/>
      <c r="S24" s="325"/>
      <c r="T24" s="331"/>
    </row>
    <row r="25" spans="1:21" ht="16" thickBot="1" x14ac:dyDescent="0.4">
      <c r="A25" s="31">
        <v>9</v>
      </c>
      <c r="B25" s="8" t="s">
        <v>399</v>
      </c>
      <c r="C25" s="332">
        <v>0</v>
      </c>
      <c r="D25" s="333"/>
      <c r="E25" s="333"/>
      <c r="F25" s="330"/>
      <c r="G25" s="334"/>
      <c r="H25" s="335">
        <f>C25+SUM(D28:G28)</f>
        <v>0</v>
      </c>
      <c r="I25" s="336"/>
      <c r="J25" s="330"/>
      <c r="K25" s="330"/>
      <c r="L25" s="330"/>
      <c r="M25" s="335">
        <f>H25+SUM(I28:L28)</f>
        <v>0</v>
      </c>
      <c r="N25" s="330"/>
      <c r="O25" s="330"/>
      <c r="P25" s="330"/>
      <c r="Q25" s="335">
        <f>M25+SUM(N28:P28)</f>
        <v>0</v>
      </c>
      <c r="R25" s="330"/>
      <c r="S25" s="330"/>
      <c r="T25" s="334"/>
      <c r="U25" s="335">
        <f>Q25+SUM(R28:T28)</f>
        <v>0</v>
      </c>
    </row>
    <row r="26" spans="1:21" x14ac:dyDescent="0.35">
      <c r="A26" s="31">
        <v>10</v>
      </c>
      <c r="B26" s="8" t="s">
        <v>408</v>
      </c>
      <c r="C26" s="8"/>
      <c r="D26" s="341"/>
      <c r="E26" s="341"/>
      <c r="F26" s="342"/>
      <c r="G26" s="343"/>
      <c r="H26" s="338"/>
      <c r="I26" s="344"/>
      <c r="J26" s="342"/>
      <c r="K26" s="400">
        <v>30000</v>
      </c>
      <c r="L26" s="401">
        <v>35000</v>
      </c>
      <c r="M26" s="322"/>
      <c r="N26" s="132"/>
      <c r="O26" s="250"/>
      <c r="P26" s="345"/>
      <c r="Q26" s="322"/>
      <c r="R26" s="132"/>
      <c r="S26" s="250"/>
      <c r="T26" s="250"/>
    </row>
    <row r="27" spans="1:21" x14ac:dyDescent="0.35">
      <c r="A27" s="31">
        <v>11</v>
      </c>
      <c r="B27" s="8" t="s">
        <v>409</v>
      </c>
      <c r="C27" s="8"/>
      <c r="D27" s="341">
        <f>D26</f>
        <v>0</v>
      </c>
      <c r="E27" s="341">
        <f t="shared" ref="E27:L27" si="4">E26</f>
        <v>0</v>
      </c>
      <c r="F27" s="341">
        <f t="shared" si="4"/>
        <v>0</v>
      </c>
      <c r="G27" s="341">
        <f t="shared" si="4"/>
        <v>0</v>
      </c>
      <c r="H27" s="322"/>
      <c r="I27" s="341">
        <f t="shared" si="4"/>
        <v>0</v>
      </c>
      <c r="J27" s="341">
        <f t="shared" si="4"/>
        <v>0</v>
      </c>
      <c r="K27" s="402">
        <f t="shared" si="4"/>
        <v>30000</v>
      </c>
      <c r="L27" s="402">
        <f t="shared" si="4"/>
        <v>35000</v>
      </c>
      <c r="M27" s="322"/>
      <c r="N27" s="346">
        <f>N26</f>
        <v>0</v>
      </c>
      <c r="O27" s="346">
        <f t="shared" ref="O27:P27" si="5">O26</f>
        <v>0</v>
      </c>
      <c r="P27" s="346">
        <f t="shared" si="5"/>
        <v>0</v>
      </c>
      <c r="Q27" s="322"/>
      <c r="R27" s="341">
        <v>0</v>
      </c>
      <c r="S27" s="341">
        <v>0</v>
      </c>
      <c r="T27" s="341">
        <v>0</v>
      </c>
    </row>
    <row r="28" spans="1:21" x14ac:dyDescent="0.35">
      <c r="A28" s="31">
        <v>12</v>
      </c>
      <c r="B28" s="8" t="s">
        <v>410</v>
      </c>
      <c r="C28" s="8"/>
      <c r="D28" s="339">
        <f>D26-D27</f>
        <v>0</v>
      </c>
      <c r="E28" s="339">
        <f t="shared" ref="E28:L28" si="6">E26-E27</f>
        <v>0</v>
      </c>
      <c r="F28" s="339">
        <f t="shared" si="6"/>
        <v>0</v>
      </c>
      <c r="G28" s="339">
        <f t="shared" si="6"/>
        <v>0</v>
      </c>
      <c r="H28" s="325"/>
      <c r="I28" s="339">
        <f t="shared" si="6"/>
        <v>0</v>
      </c>
      <c r="J28" s="339">
        <f t="shared" si="6"/>
        <v>0</v>
      </c>
      <c r="K28" s="403">
        <f t="shared" si="6"/>
        <v>0</v>
      </c>
      <c r="L28" s="403">
        <f t="shared" si="6"/>
        <v>0</v>
      </c>
      <c r="M28" s="325"/>
      <c r="N28" s="339">
        <f>N26-N27</f>
        <v>0</v>
      </c>
      <c r="O28" s="339">
        <f>O26-O27</f>
        <v>0</v>
      </c>
      <c r="P28" s="339">
        <f t="shared" ref="P28" si="7">P26-P27</f>
        <v>0</v>
      </c>
      <c r="Q28" s="325"/>
      <c r="R28" s="339">
        <f t="shared" ref="R28:T28" si="8">R26-R27</f>
        <v>0</v>
      </c>
      <c r="S28" s="339">
        <f t="shared" si="8"/>
        <v>0</v>
      </c>
      <c r="T28" s="339">
        <f t="shared" si="8"/>
        <v>0</v>
      </c>
    </row>
    <row r="29" spans="1:21" x14ac:dyDescent="0.35">
      <c r="A29" s="31"/>
      <c r="B29" s="8"/>
      <c r="C29" s="8"/>
      <c r="D29" s="347"/>
      <c r="E29" s="348"/>
      <c r="F29" s="183"/>
      <c r="G29" s="183"/>
      <c r="H29" s="325"/>
      <c r="I29" s="183"/>
      <c r="J29" s="183"/>
      <c r="K29" s="183"/>
      <c r="L29" s="183"/>
      <c r="M29" s="325"/>
      <c r="N29" s="183"/>
      <c r="O29" s="183"/>
      <c r="P29" s="183"/>
      <c r="Q29" s="325"/>
      <c r="R29" s="183"/>
      <c r="S29" s="183"/>
      <c r="T29" s="349"/>
    </row>
    <row r="30" spans="1:21" x14ac:dyDescent="0.35">
      <c r="A30" s="31">
        <v>13</v>
      </c>
      <c r="B30" s="8" t="s">
        <v>411</v>
      </c>
      <c r="C30" s="8"/>
      <c r="D30" s="411">
        <f>SUM(D19:G19)+SUM(D21:G21)+SUM(D27:G27)</f>
        <v>0</v>
      </c>
      <c r="E30" s="412"/>
      <c r="F30" s="412"/>
      <c r="G30" s="412"/>
      <c r="H30" s="322"/>
      <c r="I30" s="411">
        <f>SUM(I19:L19)+SUM(I21:L21)+SUM(I27:L27)</f>
        <v>758426.49433016777</v>
      </c>
      <c r="J30" s="412"/>
      <c r="K30" s="412"/>
      <c r="L30" s="412"/>
      <c r="M30" s="322"/>
      <c r="N30" s="413">
        <f>SUM(N19:P19)+SUM(N21:P21)+SUM(N27:P27)</f>
        <v>3608340.3926715255</v>
      </c>
      <c r="O30" s="413"/>
      <c r="P30" s="413"/>
      <c r="Q30" s="322"/>
      <c r="R30" s="413">
        <f>SUM(R19:T19)+SUM(R21:T21)+SUM(R27:T27)</f>
        <v>4298041.9972757809</v>
      </c>
      <c r="S30" s="413"/>
      <c r="T30" s="413"/>
    </row>
    <row r="31" spans="1:21" x14ac:dyDescent="0.35">
      <c r="A31" s="31"/>
      <c r="B31" s="8"/>
      <c r="C31" s="8"/>
      <c r="D31" s="347"/>
      <c r="E31" s="348"/>
      <c r="F31" s="183"/>
      <c r="G31" s="183"/>
      <c r="H31" s="325"/>
      <c r="I31" s="183"/>
      <c r="J31" s="183"/>
      <c r="K31" s="183"/>
      <c r="L31" s="183"/>
      <c r="M31" s="325"/>
      <c r="N31" s="183"/>
      <c r="O31" s="183"/>
      <c r="P31" s="183"/>
      <c r="Q31" s="325"/>
      <c r="R31" s="183"/>
      <c r="S31" s="183"/>
      <c r="T31" s="349"/>
    </row>
    <row r="32" spans="1:21" x14ac:dyDescent="0.35">
      <c r="A32" s="31">
        <v>14</v>
      </c>
      <c r="B32" s="8" t="s">
        <v>412</v>
      </c>
      <c r="C32" s="8"/>
      <c r="D32" s="414">
        <f>D30-D14</f>
        <v>0</v>
      </c>
      <c r="E32" s="415"/>
      <c r="F32" s="415"/>
      <c r="G32" s="415"/>
      <c r="H32" s="322"/>
      <c r="I32" s="416">
        <f>I30-I14</f>
        <v>-121487.557498415</v>
      </c>
      <c r="J32" s="417"/>
      <c r="K32" s="417"/>
      <c r="L32" s="418"/>
      <c r="M32" s="322"/>
      <c r="N32" s="419">
        <f>N30-N14</f>
        <v>1921321.2601976343</v>
      </c>
      <c r="O32" s="419"/>
      <c r="P32" s="419"/>
      <c r="Q32" s="322"/>
      <c r="R32" s="416">
        <f>R30-R14</f>
        <v>2244856.1709706751</v>
      </c>
      <c r="S32" s="417"/>
      <c r="T32" s="418"/>
    </row>
    <row r="33" spans="1:20" x14ac:dyDescent="0.35">
      <c r="A33" s="181"/>
      <c r="B33" s="71"/>
      <c r="C33" s="182"/>
      <c r="D33" s="182"/>
      <c r="E33" s="182"/>
      <c r="F33" s="183"/>
      <c r="G33" s="183"/>
      <c r="H33" s="330"/>
      <c r="I33" s="183"/>
      <c r="J33" s="183"/>
      <c r="K33" s="183"/>
      <c r="L33" s="183"/>
      <c r="M33" s="330"/>
      <c r="N33" s="183"/>
      <c r="O33" s="183"/>
      <c r="P33" s="350"/>
      <c r="Q33" s="351"/>
      <c r="R33" s="350"/>
      <c r="S33" s="350"/>
      <c r="T33" s="352"/>
    </row>
    <row r="34" spans="1:20" s="28" customFormat="1" x14ac:dyDescent="0.35">
      <c r="A34" s="83"/>
      <c r="F34" s="29"/>
      <c r="G34" s="29"/>
      <c r="H34" s="29"/>
      <c r="I34" s="29"/>
      <c r="J34" s="29"/>
      <c r="K34" s="29"/>
      <c r="L34" s="29"/>
      <c r="M34" s="29"/>
      <c r="N34" s="29"/>
      <c r="O34" s="29"/>
      <c r="P34" s="29"/>
      <c r="Q34" s="29"/>
      <c r="R34" s="27"/>
      <c r="S34" s="27"/>
      <c r="T34" s="27"/>
    </row>
    <row r="35" spans="1:20" s="28" customFormat="1" x14ac:dyDescent="0.35">
      <c r="A35" s="83"/>
      <c r="F35" s="29"/>
      <c r="G35" s="29"/>
      <c r="H35" s="29"/>
      <c r="I35" s="29"/>
      <c r="J35" s="29"/>
      <c r="K35" s="29"/>
      <c r="L35" s="29"/>
      <c r="M35" s="29"/>
      <c r="N35" s="29"/>
      <c r="O35" s="29"/>
      <c r="P35" s="29"/>
      <c r="Q35" s="29"/>
      <c r="R35" s="27"/>
      <c r="S35" s="27"/>
      <c r="T35" s="27"/>
    </row>
    <row r="36" spans="1:20" s="28" customFormat="1" x14ac:dyDescent="0.35">
      <c r="A36" s="83"/>
      <c r="F36" s="29"/>
      <c r="G36" s="29"/>
      <c r="H36" s="29"/>
      <c r="I36" s="29"/>
      <c r="J36" s="29"/>
      <c r="K36" s="29"/>
      <c r="L36" s="29"/>
      <c r="M36" s="29"/>
      <c r="N36" s="29"/>
      <c r="O36" s="29"/>
      <c r="P36" s="29"/>
      <c r="Q36" s="29"/>
      <c r="R36" s="27"/>
      <c r="S36" s="27"/>
      <c r="T36" s="27"/>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0"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DB3D-CC26-4505-8670-08F5A2F14000}">
  <sheetPr>
    <tabColor theme="9" tint="0.59999389629810485"/>
    <pageSetUpPr fitToPage="1"/>
  </sheetPr>
  <dimension ref="A1:AL109"/>
  <sheetViews>
    <sheetView showGridLines="0" view="pageBreakPreview" topLeftCell="A74" zoomScaleNormal="100" zoomScaleSheetLayoutView="100" workbookViewId="0">
      <selection activeCell="E93" sqref="E93"/>
    </sheetView>
  </sheetViews>
  <sheetFormatPr defaultColWidth="10.26953125" defaultRowHeight="15.5" x14ac:dyDescent="0.35"/>
  <cols>
    <col min="1" max="1" width="10.26953125" style="27"/>
    <col min="2" max="2" width="74" style="28" customWidth="1"/>
    <col min="3" max="3" width="30" style="28" bestFit="1" customWidth="1"/>
    <col min="4" max="4" width="21.1796875" style="28" customWidth="1"/>
    <col min="5" max="6" width="11.1796875" style="28" customWidth="1"/>
    <col min="7" max="14" width="11.1796875" style="29" customWidth="1"/>
    <col min="15" max="15" width="10.54296875" style="29" customWidth="1"/>
    <col min="16" max="38" width="10.54296875" style="27" customWidth="1"/>
    <col min="39" max="128" width="8.1796875" style="27" customWidth="1"/>
    <col min="129" max="16384" width="10.26953125" style="27"/>
  </cols>
  <sheetData>
    <row r="1" spans="1:38" x14ac:dyDescent="0.35">
      <c r="B1" s="8" t="s">
        <v>7</v>
      </c>
      <c r="C1" s="8"/>
      <c r="O1" s="27"/>
    </row>
    <row r="2" spans="1:38" x14ac:dyDescent="0.35">
      <c r="B2" s="8" t="s">
        <v>8</v>
      </c>
      <c r="C2" s="8"/>
      <c r="O2" s="27"/>
    </row>
    <row r="3" spans="1:38" s="30" customFormat="1" x14ac:dyDescent="0.35">
      <c r="B3" s="12" t="s">
        <v>9</v>
      </c>
      <c r="C3" s="31"/>
      <c r="D3" s="32"/>
      <c r="E3" s="32"/>
      <c r="F3" s="32"/>
    </row>
    <row r="4" spans="1:38" s="30" customFormat="1" x14ac:dyDescent="0.35">
      <c r="B4" s="33" t="s">
        <v>34</v>
      </c>
      <c r="C4" s="31"/>
      <c r="D4" s="34"/>
      <c r="E4" s="34"/>
      <c r="F4" s="34"/>
    </row>
    <row r="5" spans="1:38" s="30" customFormat="1" x14ac:dyDescent="0.35">
      <c r="B5" s="14" t="s">
        <v>35</v>
      </c>
      <c r="C5" s="404"/>
      <c r="D5" s="34"/>
      <c r="E5" s="34"/>
      <c r="F5" s="34"/>
    </row>
    <row r="6" spans="1:38" s="30" customFormat="1" x14ac:dyDescent="0.35">
      <c r="B6" s="35"/>
      <c r="C6" s="404"/>
      <c r="D6" s="34"/>
      <c r="E6" s="34"/>
      <c r="F6" s="34"/>
    </row>
    <row r="7" spans="1:38" s="30" customFormat="1" ht="39" customHeight="1" x14ac:dyDescent="0.35">
      <c r="B7" s="36" t="s">
        <v>413</v>
      </c>
      <c r="C7" s="404"/>
      <c r="D7" s="28"/>
      <c r="E7" s="28"/>
      <c r="F7" s="28"/>
      <c r="G7" s="37"/>
      <c r="I7" s="38"/>
      <c r="J7" s="38"/>
      <c r="K7" s="38"/>
      <c r="L7" s="38"/>
      <c r="M7" s="38"/>
      <c r="N7" s="38"/>
      <c r="O7" s="38"/>
    </row>
    <row r="8" spans="1:38" s="30" customFormat="1" x14ac:dyDescent="0.35">
      <c r="C8" s="404"/>
      <c r="D8" s="8"/>
      <c r="E8" s="8"/>
      <c r="F8" s="8"/>
      <c r="G8" s="39"/>
      <c r="H8" s="40" t="s">
        <v>37</v>
      </c>
      <c r="I8" s="41"/>
      <c r="J8" s="42"/>
      <c r="K8" s="43"/>
      <c r="L8" s="43"/>
      <c r="M8" s="44"/>
      <c r="N8" s="44"/>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B9" s="28"/>
      <c r="C9" s="28"/>
      <c r="D9" s="8"/>
      <c r="E9" s="8"/>
      <c r="F9" s="46" t="s">
        <v>38</v>
      </c>
      <c r="H9" s="47" t="s">
        <v>39</v>
      </c>
      <c r="I9" s="48"/>
      <c r="K9" s="44"/>
      <c r="L9" s="44"/>
      <c r="M9" s="44"/>
      <c r="N9" s="44"/>
      <c r="O9" s="44"/>
      <c r="P9" s="45"/>
      <c r="Q9" s="45"/>
      <c r="R9" s="45"/>
      <c r="S9" s="49"/>
      <c r="T9" s="49"/>
      <c r="U9" s="49"/>
      <c r="V9" s="49"/>
      <c r="W9" s="49"/>
      <c r="X9" s="49"/>
      <c r="Y9" s="49"/>
      <c r="Z9" s="49"/>
      <c r="AA9" s="49"/>
      <c r="AB9" s="49"/>
      <c r="AC9" s="49"/>
      <c r="AD9" s="49"/>
      <c r="AE9" s="49"/>
      <c r="AF9" s="49"/>
      <c r="AG9" s="49"/>
      <c r="AH9" s="49"/>
      <c r="AI9" s="49"/>
      <c r="AJ9" s="49"/>
      <c r="AK9" s="49"/>
      <c r="AL9" s="49"/>
    </row>
    <row r="10" spans="1:38" s="50" customFormat="1" ht="18.5" x14ac:dyDescent="0.45">
      <c r="B10" s="51" t="s">
        <v>40</v>
      </c>
      <c r="C10" s="52"/>
      <c r="D10" s="52"/>
      <c r="E10" s="53">
        <v>2017</v>
      </c>
      <c r="F10" s="53">
        <v>2018</v>
      </c>
      <c r="G10" s="53">
        <v>2019</v>
      </c>
      <c r="H10" s="53" t="s">
        <v>41</v>
      </c>
      <c r="I10" s="53" t="s">
        <v>42</v>
      </c>
      <c r="J10" s="53" t="s">
        <v>43</v>
      </c>
      <c r="K10" s="53" t="s">
        <v>44</v>
      </c>
      <c r="L10" s="53" t="s">
        <v>45</v>
      </c>
      <c r="M10" s="53" t="s">
        <v>46</v>
      </c>
      <c r="N10" s="53" t="s">
        <v>47</v>
      </c>
      <c r="O10" s="53" t="s">
        <v>48</v>
      </c>
      <c r="P10" s="53" t="s">
        <v>49</v>
      </c>
      <c r="Q10" s="53" t="s">
        <v>50</v>
      </c>
      <c r="R10" s="53" t="s">
        <v>51</v>
      </c>
      <c r="S10" s="53"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x14ac:dyDescent="0.35">
      <c r="A11" s="31">
        <v>1</v>
      </c>
      <c r="B11" s="8" t="s">
        <v>72</v>
      </c>
      <c r="C11" s="8"/>
      <c r="D11" s="55"/>
      <c r="E11" s="56"/>
      <c r="F11" s="56"/>
      <c r="G11" s="56"/>
      <c r="H11" s="56"/>
      <c r="I11" s="56"/>
      <c r="J11" s="56"/>
      <c r="K11" s="58">
        <v>325.7050015115974</v>
      </c>
      <c r="L11" s="58">
        <v>330.30797285367134</v>
      </c>
      <c r="M11" s="58">
        <v>343.44156367628148</v>
      </c>
      <c r="N11" s="58">
        <v>346.94477372570122</v>
      </c>
      <c r="O11" s="58">
        <v>351.80690725377895</v>
      </c>
      <c r="P11" s="58">
        <v>355.76369522521031</v>
      </c>
      <c r="Q11" s="58">
        <v>356.21113358028458</v>
      </c>
      <c r="R11" s="58">
        <v>362.72029383192353</v>
      </c>
      <c r="S11" s="58">
        <v>364.23376342152903</v>
      </c>
      <c r="T11" s="58">
        <v>369.0894361721335</v>
      </c>
      <c r="U11" s="58">
        <v>372.39169156666878</v>
      </c>
      <c r="V11" s="58">
        <v>375.81894164186042</v>
      </c>
      <c r="W11" s="58">
        <v>378.14748455729034</v>
      </c>
      <c r="X11" s="58">
        <v>380.38304755492169</v>
      </c>
      <c r="Y11" s="58">
        <v>382.53753413632353</v>
      </c>
      <c r="Z11" s="58">
        <v>384.48525466695224</v>
      </c>
      <c r="AA11" s="58">
        <v>386.40038864176972</v>
      </c>
      <c r="AB11" s="58">
        <v>388.20975191046284</v>
      </c>
      <c r="AC11" s="58">
        <v>390.01260361873881</v>
      </c>
      <c r="AD11" s="58">
        <v>391.87544990778702</v>
      </c>
      <c r="AE11" s="58">
        <v>393.74761042828044</v>
      </c>
      <c r="AF11" s="58">
        <v>395.62913175137635</v>
      </c>
      <c r="AG11" s="58">
        <v>397.52006068108773</v>
      </c>
      <c r="AH11" s="58">
        <v>399.42044425544765</v>
      </c>
      <c r="AI11" s="58">
        <v>398.07157211001658</v>
      </c>
      <c r="AJ11" s="58">
        <v>399.99100702970946</v>
      </c>
      <c r="AK11" s="58">
        <v>399.47629848067845</v>
      </c>
      <c r="AL11" s="58">
        <v>401.41497573544126</v>
      </c>
    </row>
    <row r="12" spans="1:38" x14ac:dyDescent="0.35">
      <c r="A12" s="31">
        <v>2</v>
      </c>
      <c r="B12" s="8" t="s">
        <v>73</v>
      </c>
      <c r="C12" s="8"/>
      <c r="D12" s="55"/>
      <c r="E12" s="56"/>
      <c r="F12" s="56"/>
      <c r="G12" s="56"/>
      <c r="H12" s="56"/>
      <c r="I12" s="56"/>
      <c r="J12" s="56"/>
      <c r="K12" s="58">
        <v>29.673804838009001</v>
      </c>
      <c r="L12" s="58">
        <v>32.121209558508802</v>
      </c>
      <c r="M12" s="58">
        <v>34.318400377871299</v>
      </c>
      <c r="N12" s="58">
        <v>36.648517332212997</v>
      </c>
      <c r="O12" s="58">
        <v>39.0802836838917</v>
      </c>
      <c r="P12" s="58">
        <v>41.613699432907502</v>
      </c>
      <c r="Q12" s="58">
        <v>44.233126210439302</v>
      </c>
      <c r="R12" s="58">
        <v>46.954202385308101</v>
      </c>
      <c r="S12" s="58">
        <v>49.776927957513898</v>
      </c>
      <c r="T12" s="58">
        <v>52.6778453738252</v>
      </c>
      <c r="U12" s="58">
        <v>55.641316265420897</v>
      </c>
      <c r="V12" s="58">
        <v>58.651702263479699</v>
      </c>
      <c r="W12" s="58">
        <v>61.6855458147703</v>
      </c>
      <c r="X12" s="58">
        <v>64.7817964590933</v>
      </c>
      <c r="Y12" s="58">
        <v>67.931653457162497</v>
      </c>
      <c r="Z12" s="58">
        <v>71.131249771659</v>
      </c>
      <c r="AA12" s="58">
        <v>74.376652477136204</v>
      </c>
      <c r="AB12" s="58">
        <v>77.663881287705806</v>
      </c>
      <c r="AC12" s="58">
        <v>80.988926459535705</v>
      </c>
      <c r="AD12" s="58">
        <v>84.347765970833805</v>
      </c>
      <c r="AE12" s="58">
        <v>87.736381896593898</v>
      </c>
      <c r="AF12" s="58">
        <v>91.1507759095919</v>
      </c>
      <c r="AG12" s="58">
        <v>94.586983852783007</v>
      </c>
      <c r="AH12" s="58">
        <v>98.041089341238504</v>
      </c>
      <c r="AI12" s="58">
        <v>101.50923636397999</v>
      </c>
      <c r="AJ12" s="58">
        <v>104.98764086742899</v>
      </c>
      <c r="AK12" s="58">
        <v>108.472601312645</v>
      </c>
      <c r="AL12" s="58">
        <v>111.96050820806001</v>
      </c>
    </row>
    <row r="13" spans="1:38" x14ac:dyDescent="0.35">
      <c r="A13" s="31" t="s">
        <v>74</v>
      </c>
      <c r="B13" s="8" t="s">
        <v>75</v>
      </c>
      <c r="C13" s="8"/>
      <c r="D13" s="55"/>
      <c r="E13" s="56"/>
      <c r="F13" s="56"/>
      <c r="G13" s="56"/>
      <c r="H13" s="56"/>
      <c r="I13" s="56"/>
      <c r="J13" s="56"/>
      <c r="K13" s="58">
        <v>20.3501714569536</v>
      </c>
      <c r="L13" s="58">
        <v>8.3593617911742406</v>
      </c>
      <c r="M13" s="58">
        <v>17.940208289401099</v>
      </c>
      <c r="N13" s="58">
        <v>11.623348950232099</v>
      </c>
      <c r="O13" s="58">
        <v>11.2274614348932</v>
      </c>
      <c r="P13" s="58">
        <v>28.240088430463601</v>
      </c>
      <c r="Q13" s="58">
        <v>3.83766080265183</v>
      </c>
      <c r="R13" s="58">
        <v>12.155120524775</v>
      </c>
      <c r="S13" s="58">
        <v>15.7066701735975</v>
      </c>
      <c r="T13" s="58">
        <v>15.063627857578799</v>
      </c>
      <c r="U13" s="58">
        <v>37.005594935151997</v>
      </c>
      <c r="V13" s="58">
        <v>39.625367079470202</v>
      </c>
      <c r="W13" s="58">
        <v>39.886872377508602</v>
      </c>
      <c r="X13" s="58">
        <v>41.888958160614699</v>
      </c>
      <c r="Y13" s="58">
        <v>43.925706679735399</v>
      </c>
      <c r="Z13" s="58">
        <v>45.994617445947902</v>
      </c>
      <c r="AA13" s="58">
        <v>48.093147365999201</v>
      </c>
      <c r="AB13" s="58">
        <v>50.218722722608298</v>
      </c>
      <c r="AC13" s="58">
        <v>52.368750750510998</v>
      </c>
      <c r="AD13" s="58">
        <v>54.540630745315198</v>
      </c>
      <c r="AE13" s="58">
        <v>56.731764651677103</v>
      </c>
      <c r="AF13" s="58">
        <v>58.939567086495998</v>
      </c>
      <c r="AG13" s="58">
        <v>61.161474761662099</v>
      </c>
      <c r="AH13" s="58">
        <v>63.3949552792891</v>
      </c>
      <c r="AI13" s="58">
        <v>8.7352911005819003</v>
      </c>
      <c r="AJ13" s="58">
        <v>9.0346222451316205</v>
      </c>
      <c r="AK13" s="58">
        <v>0</v>
      </c>
      <c r="AL13" s="58">
        <v>0</v>
      </c>
    </row>
    <row r="14" spans="1:38" x14ac:dyDescent="0.35">
      <c r="A14" s="31">
        <v>3</v>
      </c>
      <c r="B14" s="8" t="s">
        <v>76</v>
      </c>
      <c r="C14" s="8"/>
      <c r="D14" s="55"/>
      <c r="E14" s="56"/>
      <c r="F14" s="56"/>
      <c r="G14" s="56"/>
      <c r="H14" s="56"/>
      <c r="I14" s="56"/>
      <c r="J14" s="56"/>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row>
    <row r="15" spans="1:38" x14ac:dyDescent="0.35">
      <c r="A15" s="31">
        <v>4</v>
      </c>
      <c r="B15" s="8" t="s">
        <v>77</v>
      </c>
      <c r="C15" s="8"/>
      <c r="D15" s="55"/>
      <c r="E15" s="56"/>
      <c r="F15" s="56"/>
      <c r="G15" s="56"/>
      <c r="H15" s="56"/>
      <c r="I15" s="56"/>
      <c r="J15" s="56"/>
      <c r="K15" s="58">
        <v>3.582066666666671</v>
      </c>
      <c r="L15" s="58">
        <v>5.0579616176948923</v>
      </c>
      <c r="M15" s="58">
        <v>6.1175939119885294</v>
      </c>
      <c r="N15" s="58">
        <v>7.8256508760545103</v>
      </c>
      <c r="O15" s="58">
        <v>6.9643147253306203</v>
      </c>
      <c r="P15" s="58">
        <v>10.473393598234001</v>
      </c>
      <c r="Q15" s="58">
        <v>14.730936427133891</v>
      </c>
      <c r="R15" s="58">
        <v>16.139726770031452</v>
      </c>
      <c r="S15" s="58">
        <v>18.316123025397719</v>
      </c>
      <c r="T15" s="58">
        <v>19.676541084645859</v>
      </c>
      <c r="U15" s="58">
        <v>28.695026218290998</v>
      </c>
      <c r="V15" s="58">
        <v>30.9832816894912</v>
      </c>
      <c r="W15" s="58">
        <v>31.180246836032502</v>
      </c>
      <c r="X15" s="58">
        <v>32.461566687395397</v>
      </c>
      <c r="Y15" s="58">
        <v>33.5515354739969</v>
      </c>
      <c r="Z15" s="58">
        <v>34.474602760124199</v>
      </c>
      <c r="AA15" s="58">
        <v>35.253977451317397</v>
      </c>
      <c r="AB15" s="58">
        <v>35.910762052071398</v>
      </c>
      <c r="AC15" s="58">
        <v>36.463614957431403</v>
      </c>
      <c r="AD15" s="58">
        <v>36.928727817535304</v>
      </c>
      <c r="AE15" s="58">
        <v>37.319974428385898</v>
      </c>
      <c r="AF15" s="58">
        <v>37.6491403596373</v>
      </c>
      <c r="AG15" s="58">
        <v>37.926179159823697</v>
      </c>
      <c r="AH15" s="58">
        <v>38.159464890198805</v>
      </c>
      <c r="AI15" s="58">
        <v>31.616564809307899</v>
      </c>
      <c r="AJ15" s="58">
        <v>31.7560682556195</v>
      </c>
      <c r="AK15" s="58">
        <v>30.793135069325899</v>
      </c>
      <c r="AL15" s="58">
        <v>30.890039501284999</v>
      </c>
    </row>
    <row r="16" spans="1:38" x14ac:dyDescent="0.35">
      <c r="A16" s="31">
        <v>5</v>
      </c>
      <c r="B16" s="8" t="s">
        <v>78</v>
      </c>
      <c r="C16" s="8"/>
      <c r="D16" s="55"/>
      <c r="E16" s="59"/>
      <c r="F16" s="59"/>
      <c r="G16" s="59"/>
      <c r="H16" s="59"/>
      <c r="I16" s="59"/>
      <c r="J16" s="59"/>
      <c r="K16" s="58">
        <v>5.705001511597426</v>
      </c>
      <c r="L16" s="58">
        <v>7.675872853671363</v>
      </c>
      <c r="M16" s="58">
        <v>8.17736367628153</v>
      </c>
      <c r="N16" s="58">
        <v>9.0484737257012924</v>
      </c>
      <c r="O16" s="58">
        <v>11.278507253778985</v>
      </c>
      <c r="P16" s="58">
        <v>12.603195225210357</v>
      </c>
      <c r="Q16" s="58">
        <v>10.418533580284652</v>
      </c>
      <c r="R16" s="58">
        <v>14.295593831923544</v>
      </c>
      <c r="S16" s="58">
        <v>13.176963421529079</v>
      </c>
      <c r="T16" s="58">
        <v>15.400536172133499</v>
      </c>
      <c r="U16" s="58">
        <v>16.070691566668785</v>
      </c>
      <c r="V16" s="58">
        <v>16.865841641860442</v>
      </c>
      <c r="W16" s="58">
        <v>16.562284557290351</v>
      </c>
      <c r="X16" s="58">
        <v>16.989921554921743</v>
      </c>
      <c r="Y16" s="58">
        <v>17.327442506323624</v>
      </c>
      <c r="Z16" s="58">
        <v>17.449112578802364</v>
      </c>
      <c r="AA16" s="58">
        <v>17.529065843179147</v>
      </c>
      <c r="AB16" s="58">
        <v>17.494072497879383</v>
      </c>
      <c r="AC16" s="58">
        <v>17.443345809092417</v>
      </c>
      <c r="AD16" s="58">
        <v>17.443345809092417</v>
      </c>
      <c r="AE16" s="58">
        <v>17.443345809092417</v>
      </c>
      <c r="AF16" s="58">
        <v>17.443345809092417</v>
      </c>
      <c r="AG16" s="58">
        <v>17.443345809092417</v>
      </c>
      <c r="AH16" s="58">
        <v>17.443345809092417</v>
      </c>
      <c r="AI16" s="58">
        <v>14.184588171429597</v>
      </c>
      <c r="AJ16" s="58">
        <v>14.184588171429597</v>
      </c>
      <c r="AK16" s="58">
        <v>11.740847528107206</v>
      </c>
      <c r="AL16" s="58">
        <v>11.740847528107206</v>
      </c>
    </row>
    <row r="17" spans="1:38" x14ac:dyDescent="0.35">
      <c r="A17" s="31">
        <v>6</v>
      </c>
      <c r="B17" s="8" t="s">
        <v>79</v>
      </c>
      <c r="C17" s="60"/>
      <c r="D17" s="61"/>
      <c r="E17" s="56"/>
      <c r="F17" s="56"/>
      <c r="G17" s="56"/>
      <c r="H17" s="56"/>
      <c r="I17" s="56"/>
      <c r="J17" s="56"/>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row>
    <row r="18" spans="1:38" x14ac:dyDescent="0.35">
      <c r="A18" s="31">
        <v>7</v>
      </c>
      <c r="B18" s="36" t="s">
        <v>80</v>
      </c>
      <c r="C18" s="62"/>
      <c r="D18" s="63"/>
      <c r="E18" s="64"/>
      <c r="F18" s="64"/>
      <c r="G18" s="64"/>
      <c r="H18" s="64"/>
      <c r="I18" s="64"/>
      <c r="J18" s="64"/>
      <c r="K18" s="65">
        <f>K11-K16-K17</f>
        <v>320</v>
      </c>
      <c r="L18" s="65">
        <f t="shared" ref="L18:AL18" si="0">L11-L16-L17</f>
        <v>322.63209999999998</v>
      </c>
      <c r="M18" s="65">
        <f t="shared" si="0"/>
        <v>335.26419999999996</v>
      </c>
      <c r="N18" s="65">
        <f t="shared" si="0"/>
        <v>337.89629999999994</v>
      </c>
      <c r="O18" s="65">
        <f t="shared" si="0"/>
        <v>340.52839999999998</v>
      </c>
      <c r="P18" s="65">
        <f t="shared" si="0"/>
        <v>343.16049999999996</v>
      </c>
      <c r="Q18" s="65">
        <f t="shared" si="0"/>
        <v>345.79259999999994</v>
      </c>
      <c r="R18" s="65">
        <f t="shared" si="0"/>
        <v>348.42469999999997</v>
      </c>
      <c r="S18" s="65">
        <f t="shared" si="0"/>
        <v>351.05679999999995</v>
      </c>
      <c r="T18" s="65">
        <f t="shared" si="0"/>
        <v>353.68889999999999</v>
      </c>
      <c r="U18" s="65">
        <f t="shared" si="0"/>
        <v>356.32100000000003</v>
      </c>
      <c r="V18" s="65">
        <f t="shared" si="0"/>
        <v>358.95309999999995</v>
      </c>
      <c r="W18" s="65">
        <f t="shared" si="0"/>
        <v>361.58519999999999</v>
      </c>
      <c r="X18" s="65">
        <f t="shared" si="0"/>
        <v>363.39312599999994</v>
      </c>
      <c r="Y18" s="65">
        <f t="shared" si="0"/>
        <v>365.21009162999991</v>
      </c>
      <c r="Z18" s="65">
        <f t="shared" si="0"/>
        <v>367.03614208814986</v>
      </c>
      <c r="AA18" s="65">
        <f t="shared" si="0"/>
        <v>368.8713227985906</v>
      </c>
      <c r="AB18" s="65">
        <f t="shared" si="0"/>
        <v>370.71567941258348</v>
      </c>
      <c r="AC18" s="65">
        <f t="shared" si="0"/>
        <v>372.56925780964639</v>
      </c>
      <c r="AD18" s="65">
        <f t="shared" si="0"/>
        <v>374.43210409869459</v>
      </c>
      <c r="AE18" s="65">
        <f t="shared" si="0"/>
        <v>376.30426461918802</v>
      </c>
      <c r="AF18" s="65">
        <f t="shared" si="0"/>
        <v>378.18578594228393</v>
      </c>
      <c r="AG18" s="65">
        <f t="shared" si="0"/>
        <v>380.07671487199531</v>
      </c>
      <c r="AH18" s="65">
        <f t="shared" si="0"/>
        <v>381.97709844635523</v>
      </c>
      <c r="AI18" s="65">
        <f t="shared" si="0"/>
        <v>383.88698393858698</v>
      </c>
      <c r="AJ18" s="65">
        <f t="shared" si="0"/>
        <v>385.80641885827987</v>
      </c>
      <c r="AK18" s="65">
        <f t="shared" si="0"/>
        <v>387.73545095257123</v>
      </c>
      <c r="AL18" s="65">
        <f t="shared" si="0"/>
        <v>389.67412820733404</v>
      </c>
    </row>
    <row r="19" spans="1:38" x14ac:dyDescent="0.35">
      <c r="A19" s="31">
        <v>8</v>
      </c>
      <c r="B19" s="8" t="s">
        <v>81</v>
      </c>
      <c r="C19" s="8"/>
      <c r="D19" s="55"/>
      <c r="E19" s="56"/>
      <c r="F19" s="56"/>
      <c r="G19" s="56"/>
      <c r="H19" s="56"/>
      <c r="I19" s="56"/>
      <c r="J19" s="56"/>
      <c r="K19" s="58">
        <v>48</v>
      </c>
      <c r="L19" s="58">
        <v>48.394814999999994</v>
      </c>
      <c r="M19" s="58">
        <v>58.671234999999989</v>
      </c>
      <c r="N19" s="58">
        <v>59.131852499999987</v>
      </c>
      <c r="O19" s="58">
        <v>59.592469999999992</v>
      </c>
      <c r="P19" s="58">
        <v>60.05308749999999</v>
      </c>
      <c r="Q19" s="58">
        <v>60.513704999999987</v>
      </c>
      <c r="R19" s="58">
        <v>60.974322499999992</v>
      </c>
      <c r="S19" s="58">
        <v>61.43493999999999</v>
      </c>
      <c r="T19" s="58">
        <v>61.895557499999995</v>
      </c>
      <c r="U19" s="58">
        <v>62.356175</v>
      </c>
      <c r="V19" s="58">
        <v>62.816792499999984</v>
      </c>
      <c r="W19" s="58">
        <v>63.277409999999996</v>
      </c>
      <c r="X19" s="58">
        <v>63.593797049999985</v>
      </c>
      <c r="Y19" s="58">
        <v>63.911766035249983</v>
      </c>
      <c r="Z19" s="58">
        <v>64.231324865426217</v>
      </c>
      <c r="AA19" s="58">
        <v>64.552481489753347</v>
      </c>
      <c r="AB19" s="58">
        <v>64.875243897202111</v>
      </c>
      <c r="AC19" s="58">
        <v>65.199620116688109</v>
      </c>
      <c r="AD19" s="58">
        <v>65.525618217271557</v>
      </c>
      <c r="AE19" s="58">
        <v>65.853246308357896</v>
      </c>
      <c r="AF19" s="58">
        <v>66.18251253989969</v>
      </c>
      <c r="AG19" s="58">
        <v>66.513425102599172</v>
      </c>
      <c r="AH19" s="58">
        <v>66.845992228112166</v>
      </c>
      <c r="AI19" s="58">
        <v>67.180222189252717</v>
      </c>
      <c r="AJ19" s="58">
        <v>67.51612330019897</v>
      </c>
      <c r="AK19" s="58">
        <v>67.853703916699956</v>
      </c>
      <c r="AL19" s="58">
        <v>68.192972436283455</v>
      </c>
    </row>
    <row r="20" spans="1:38" x14ac:dyDescent="0.35">
      <c r="A20" s="31">
        <v>9</v>
      </c>
      <c r="B20" s="8" t="s">
        <v>82</v>
      </c>
      <c r="C20" s="8"/>
      <c r="D20" s="55"/>
      <c r="E20" s="66"/>
      <c r="F20" s="66"/>
      <c r="G20" s="66"/>
      <c r="H20" s="66"/>
      <c r="I20" s="66"/>
      <c r="J20" s="66"/>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row>
    <row r="21" spans="1:38" x14ac:dyDescent="0.35">
      <c r="A21" s="31">
        <v>10</v>
      </c>
      <c r="B21" s="36" t="s">
        <v>83</v>
      </c>
      <c r="C21" s="68"/>
      <c r="D21" s="63"/>
      <c r="E21" s="69">
        <f t="shared" ref="E21:AL21" si="1">E18+E19+E20</f>
        <v>0</v>
      </c>
      <c r="F21" s="69">
        <f t="shared" si="1"/>
        <v>0</v>
      </c>
      <c r="G21" s="69">
        <f t="shared" si="1"/>
        <v>0</v>
      </c>
      <c r="H21" s="69">
        <f t="shared" si="1"/>
        <v>0</v>
      </c>
      <c r="I21" s="69">
        <f t="shared" si="1"/>
        <v>0</v>
      </c>
      <c r="J21" s="69">
        <f t="shared" si="1"/>
        <v>0</v>
      </c>
      <c r="K21" s="69">
        <f t="shared" si="1"/>
        <v>368</v>
      </c>
      <c r="L21" s="69">
        <f t="shared" si="1"/>
        <v>371.02691499999997</v>
      </c>
      <c r="M21" s="69">
        <f t="shared" si="1"/>
        <v>393.93543499999993</v>
      </c>
      <c r="N21" s="69">
        <f t="shared" si="1"/>
        <v>397.02815249999992</v>
      </c>
      <c r="O21" s="69">
        <f t="shared" si="1"/>
        <v>400.12086999999997</v>
      </c>
      <c r="P21" s="69">
        <f t="shared" si="1"/>
        <v>403.21358749999996</v>
      </c>
      <c r="Q21" s="69">
        <f t="shared" si="1"/>
        <v>406.30630499999995</v>
      </c>
      <c r="R21" s="69">
        <f t="shared" si="1"/>
        <v>409.39902249999994</v>
      </c>
      <c r="S21" s="69">
        <f t="shared" si="1"/>
        <v>412.49173999999994</v>
      </c>
      <c r="T21" s="69">
        <f t="shared" si="1"/>
        <v>415.58445749999998</v>
      </c>
      <c r="U21" s="69">
        <f t="shared" si="1"/>
        <v>418.67717500000003</v>
      </c>
      <c r="V21" s="69">
        <f t="shared" si="1"/>
        <v>421.76989249999991</v>
      </c>
      <c r="W21" s="69">
        <f t="shared" si="1"/>
        <v>424.86260999999996</v>
      </c>
      <c r="X21" s="69">
        <f t="shared" si="1"/>
        <v>426.98692304999992</v>
      </c>
      <c r="Y21" s="69">
        <f t="shared" si="1"/>
        <v>429.12185766524988</v>
      </c>
      <c r="Z21" s="69">
        <f t="shared" si="1"/>
        <v>431.2674669535761</v>
      </c>
      <c r="AA21" s="69">
        <f t="shared" si="1"/>
        <v>433.42380428834394</v>
      </c>
      <c r="AB21" s="69">
        <f t="shared" si="1"/>
        <v>435.59092330978558</v>
      </c>
      <c r="AC21" s="69">
        <f t="shared" si="1"/>
        <v>437.76887792633448</v>
      </c>
      <c r="AD21" s="69">
        <f t="shared" si="1"/>
        <v>439.95772231596618</v>
      </c>
      <c r="AE21" s="69">
        <f t="shared" si="1"/>
        <v>442.1575109275459</v>
      </c>
      <c r="AF21" s="69">
        <f t="shared" si="1"/>
        <v>444.3682984821836</v>
      </c>
      <c r="AG21" s="69">
        <f t="shared" si="1"/>
        <v>446.59013997459448</v>
      </c>
      <c r="AH21" s="69">
        <f t="shared" si="1"/>
        <v>448.82309067446738</v>
      </c>
      <c r="AI21" s="69">
        <f t="shared" si="1"/>
        <v>451.06720612783971</v>
      </c>
      <c r="AJ21" s="69">
        <f t="shared" si="1"/>
        <v>453.32254215847883</v>
      </c>
      <c r="AK21" s="69">
        <f t="shared" si="1"/>
        <v>455.58915486927117</v>
      </c>
      <c r="AL21" s="69">
        <f t="shared" si="1"/>
        <v>457.8671006436175</v>
      </c>
    </row>
    <row r="22" spans="1:38" x14ac:dyDescent="0.35">
      <c r="A22" s="70"/>
      <c r="B22" s="71"/>
      <c r="C22" s="72"/>
      <c r="D22" s="73"/>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row>
    <row r="23" spans="1:38" ht="15.75" customHeight="1" x14ac:dyDescent="0.45">
      <c r="B23" s="51" t="s">
        <v>84</v>
      </c>
      <c r="C23" s="52"/>
      <c r="D23" s="31"/>
      <c r="E23" s="31"/>
      <c r="F23" s="31"/>
      <c r="G23" s="75"/>
      <c r="H23" s="75"/>
      <c r="I23" s="7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row>
    <row r="24" spans="1:38" x14ac:dyDescent="0.35">
      <c r="A24" s="77"/>
      <c r="B24" s="36" t="s">
        <v>85</v>
      </c>
      <c r="C24" s="78"/>
      <c r="D24" s="407" t="s">
        <v>86</v>
      </c>
      <c r="E24" s="407"/>
      <c r="F24" s="407"/>
      <c r="G24" s="407"/>
      <c r="H24" s="407"/>
      <c r="I24" s="407"/>
      <c r="J24" s="407"/>
      <c r="K24" s="79"/>
      <c r="L24" s="79"/>
      <c r="M24" s="79"/>
      <c r="N24" s="79"/>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8" x14ac:dyDescent="0.35">
      <c r="A25" s="77"/>
      <c r="B25" s="80" t="s">
        <v>87</v>
      </c>
      <c r="D25" s="81" t="s">
        <v>88</v>
      </c>
      <c r="E25" s="53">
        <v>2017</v>
      </c>
      <c r="F25" s="53">
        <v>2018</v>
      </c>
      <c r="G25" s="53">
        <v>2019</v>
      </c>
      <c r="H25" s="53" t="s">
        <v>41</v>
      </c>
      <c r="I25" s="53" t="s">
        <v>42</v>
      </c>
      <c r="J25" s="53" t="s">
        <v>43</v>
      </c>
      <c r="K25" s="82" t="s">
        <v>44</v>
      </c>
      <c r="L25" s="53" t="s">
        <v>45</v>
      </c>
      <c r="M25" s="53" t="s">
        <v>46</v>
      </c>
      <c r="N25" s="53" t="s">
        <v>47</v>
      </c>
      <c r="O25" s="53" t="s">
        <v>48</v>
      </c>
      <c r="P25" s="53" t="s">
        <v>49</v>
      </c>
      <c r="Q25" s="53" t="s">
        <v>50</v>
      </c>
      <c r="R25" s="53" t="s">
        <v>51</v>
      </c>
      <c r="S25" s="82" t="s">
        <v>52</v>
      </c>
      <c r="T25" s="53" t="s">
        <v>53</v>
      </c>
      <c r="U25" s="53" t="s">
        <v>54</v>
      </c>
      <c r="V25" s="53" t="s">
        <v>55</v>
      </c>
      <c r="W25" s="53" t="s">
        <v>56</v>
      </c>
      <c r="X25" s="53" t="s">
        <v>57</v>
      </c>
      <c r="Y25" s="53" t="s">
        <v>58</v>
      </c>
      <c r="Z25" s="53" t="s">
        <v>59</v>
      </c>
      <c r="AA25" s="53" t="s">
        <v>60</v>
      </c>
      <c r="AB25" s="53" t="s">
        <v>61</v>
      </c>
      <c r="AC25" s="53" t="s">
        <v>62</v>
      </c>
      <c r="AD25" s="53" t="s">
        <v>63</v>
      </c>
      <c r="AE25" s="53" t="s">
        <v>64</v>
      </c>
      <c r="AF25" s="53" t="s">
        <v>65</v>
      </c>
      <c r="AG25" s="53" t="s">
        <v>66</v>
      </c>
      <c r="AH25" s="53" t="s">
        <v>67</v>
      </c>
      <c r="AI25" s="53" t="s">
        <v>68</v>
      </c>
      <c r="AJ25" s="53" t="s">
        <v>69</v>
      </c>
      <c r="AK25" s="53" t="s">
        <v>70</v>
      </c>
      <c r="AL25" s="53" t="s">
        <v>71</v>
      </c>
    </row>
    <row r="26" spans="1:38" x14ac:dyDescent="0.35">
      <c r="A26" s="83" t="s">
        <v>89</v>
      </c>
      <c r="B26" s="84" t="s">
        <v>90</v>
      </c>
      <c r="C26" s="85"/>
      <c r="D26" s="86" t="s">
        <v>91</v>
      </c>
      <c r="E26" s="87"/>
      <c r="F26" s="87"/>
      <c r="G26" s="87"/>
      <c r="H26" s="87"/>
      <c r="I26" s="87"/>
      <c r="J26" s="87"/>
      <c r="K26" s="88">
        <v>22.260766983032227</v>
      </c>
      <c r="L26" s="88">
        <v>22.260766983032227</v>
      </c>
      <c r="M26" s="88">
        <v>22.260766983032227</v>
      </c>
      <c r="N26" s="88">
        <v>22.260766983032227</v>
      </c>
      <c r="O26" s="88">
        <v>22.260766983032227</v>
      </c>
      <c r="P26" s="88">
        <v>22.260766983032227</v>
      </c>
      <c r="Q26" s="88">
        <v>22.260766983032227</v>
      </c>
      <c r="R26" s="88">
        <v>0</v>
      </c>
      <c r="S26" s="88">
        <v>0</v>
      </c>
      <c r="T26" s="88">
        <v>0</v>
      </c>
      <c r="U26" s="88">
        <v>0</v>
      </c>
      <c r="V26" s="88">
        <v>0</v>
      </c>
      <c r="W26" s="88">
        <v>0</v>
      </c>
      <c r="X26" s="88">
        <v>0</v>
      </c>
      <c r="Y26" s="88">
        <v>0</v>
      </c>
      <c r="Z26" s="88">
        <v>0</v>
      </c>
      <c r="AA26" s="88">
        <v>0</v>
      </c>
      <c r="AB26" s="88">
        <v>0</v>
      </c>
      <c r="AC26" s="88">
        <v>0</v>
      </c>
      <c r="AD26" s="88">
        <v>0</v>
      </c>
      <c r="AE26" s="88">
        <v>0</v>
      </c>
      <c r="AF26" s="88">
        <v>0</v>
      </c>
      <c r="AG26" s="88">
        <v>0</v>
      </c>
      <c r="AH26" s="88">
        <v>0</v>
      </c>
      <c r="AI26" s="88">
        <v>0</v>
      </c>
      <c r="AJ26" s="88">
        <v>0</v>
      </c>
      <c r="AK26" s="88">
        <v>0</v>
      </c>
      <c r="AL26" s="88">
        <v>0</v>
      </c>
    </row>
    <row r="27" spans="1:38" x14ac:dyDescent="0.35">
      <c r="A27" s="83" t="s">
        <v>92</v>
      </c>
      <c r="B27" s="84" t="s">
        <v>93</v>
      </c>
      <c r="C27" s="85"/>
      <c r="D27" s="89" t="s">
        <v>91</v>
      </c>
      <c r="E27" s="87"/>
      <c r="F27" s="87"/>
      <c r="G27" s="87"/>
      <c r="H27" s="87"/>
      <c r="I27" s="87"/>
      <c r="J27" s="87"/>
      <c r="K27" s="88">
        <v>22.460285186767578</v>
      </c>
      <c r="L27" s="88">
        <v>22.460285186767578</v>
      </c>
      <c r="M27" s="88">
        <v>22.460285186767578</v>
      </c>
      <c r="N27" s="88">
        <v>22.460285186767578</v>
      </c>
      <c r="O27" s="88">
        <v>22.460285186767578</v>
      </c>
      <c r="P27" s="88">
        <v>22.460285186767578</v>
      </c>
      <c r="Q27" s="88">
        <v>22.460285186767578</v>
      </c>
      <c r="R27" s="88">
        <v>0</v>
      </c>
      <c r="S27" s="88">
        <v>0</v>
      </c>
      <c r="T27" s="88">
        <v>0</v>
      </c>
      <c r="U27" s="88">
        <v>0</v>
      </c>
      <c r="V27" s="88">
        <v>0</v>
      </c>
      <c r="W27" s="88">
        <v>0</v>
      </c>
      <c r="X27" s="88">
        <v>0</v>
      </c>
      <c r="Y27" s="88">
        <v>0</v>
      </c>
      <c r="Z27" s="88">
        <v>0</v>
      </c>
      <c r="AA27" s="88">
        <v>0</v>
      </c>
      <c r="AB27" s="88">
        <v>0</v>
      </c>
      <c r="AC27" s="88">
        <v>0</v>
      </c>
      <c r="AD27" s="88">
        <v>0</v>
      </c>
      <c r="AE27" s="88">
        <v>0</v>
      </c>
      <c r="AF27" s="88">
        <v>0</v>
      </c>
      <c r="AG27" s="88">
        <v>0</v>
      </c>
      <c r="AH27" s="88">
        <v>0</v>
      </c>
      <c r="AI27" s="88">
        <v>0</v>
      </c>
      <c r="AJ27" s="88">
        <v>0</v>
      </c>
      <c r="AK27" s="88">
        <v>0</v>
      </c>
      <c r="AL27" s="88">
        <v>0</v>
      </c>
    </row>
    <row r="28" spans="1:38" x14ac:dyDescent="0.35">
      <c r="A28" s="83" t="s">
        <v>94</v>
      </c>
      <c r="B28" s="84" t="s">
        <v>95</v>
      </c>
      <c r="C28" s="85"/>
      <c r="D28" s="89" t="s">
        <v>91</v>
      </c>
      <c r="E28" s="87"/>
      <c r="F28" s="87"/>
      <c r="G28" s="87"/>
      <c r="H28" s="87"/>
      <c r="I28" s="87"/>
      <c r="J28" s="87"/>
      <c r="K28" s="88">
        <v>44.830001831054688</v>
      </c>
      <c r="L28" s="88">
        <v>44.830001831054688</v>
      </c>
      <c r="M28" s="88">
        <v>44.830001831054688</v>
      </c>
      <c r="N28" s="88">
        <v>44.830001831054688</v>
      </c>
      <c r="O28" s="88">
        <v>44.830001831054688</v>
      </c>
      <c r="P28" s="88">
        <v>44.830001831054688</v>
      </c>
      <c r="Q28" s="88">
        <v>44.830001831054688</v>
      </c>
      <c r="R28" s="88">
        <v>0</v>
      </c>
      <c r="S28" s="88">
        <v>0</v>
      </c>
      <c r="T28" s="88">
        <v>0</v>
      </c>
      <c r="U28" s="88">
        <v>0</v>
      </c>
      <c r="V28" s="88">
        <v>0</v>
      </c>
      <c r="W28" s="88">
        <v>0</v>
      </c>
      <c r="X28" s="88">
        <v>0</v>
      </c>
      <c r="Y28" s="88">
        <v>0</v>
      </c>
      <c r="Z28" s="88">
        <v>0</v>
      </c>
      <c r="AA28" s="88">
        <v>0</v>
      </c>
      <c r="AB28" s="88">
        <v>0</v>
      </c>
      <c r="AC28" s="88">
        <v>0</v>
      </c>
      <c r="AD28" s="88">
        <v>0</v>
      </c>
      <c r="AE28" s="88">
        <v>0</v>
      </c>
      <c r="AF28" s="88">
        <v>0</v>
      </c>
      <c r="AG28" s="88">
        <v>0</v>
      </c>
      <c r="AH28" s="88">
        <v>0</v>
      </c>
      <c r="AI28" s="88">
        <v>0</v>
      </c>
      <c r="AJ28" s="88">
        <v>0</v>
      </c>
      <c r="AK28" s="88">
        <v>0</v>
      </c>
      <c r="AL28" s="88">
        <v>0</v>
      </c>
    </row>
    <row r="29" spans="1:38" x14ac:dyDescent="0.35">
      <c r="A29" s="83" t="s">
        <v>96</v>
      </c>
      <c r="B29" s="84" t="s">
        <v>97</v>
      </c>
      <c r="C29" s="85"/>
      <c r="D29" s="89" t="s">
        <v>91</v>
      </c>
      <c r="E29" s="87"/>
      <c r="F29" s="87"/>
      <c r="G29" s="87"/>
      <c r="H29" s="87"/>
      <c r="I29" s="87"/>
      <c r="J29" s="87"/>
      <c r="K29" s="88">
        <v>42.419998168945313</v>
      </c>
      <c r="L29" s="88">
        <v>42.419998168945313</v>
      </c>
      <c r="M29" s="88">
        <v>42.419998168945313</v>
      </c>
      <c r="N29" s="88">
        <v>42.419998168945313</v>
      </c>
      <c r="O29" s="88">
        <v>42.419998168945313</v>
      </c>
      <c r="P29" s="88">
        <v>42.419998168945313</v>
      </c>
      <c r="Q29" s="88">
        <v>42.419998168945313</v>
      </c>
      <c r="R29" s="88">
        <v>0</v>
      </c>
      <c r="S29" s="88">
        <v>0</v>
      </c>
      <c r="T29" s="88">
        <v>0</v>
      </c>
      <c r="U29" s="88">
        <v>0</v>
      </c>
      <c r="V29" s="88">
        <v>0</v>
      </c>
      <c r="W29" s="88">
        <v>0</v>
      </c>
      <c r="X29" s="88">
        <v>0</v>
      </c>
      <c r="Y29" s="88">
        <v>0</v>
      </c>
      <c r="Z29" s="88">
        <v>0</v>
      </c>
      <c r="AA29" s="88">
        <v>0</v>
      </c>
      <c r="AB29" s="88">
        <v>0</v>
      </c>
      <c r="AC29" s="88">
        <v>0</v>
      </c>
      <c r="AD29" s="88">
        <v>0</v>
      </c>
      <c r="AE29" s="88">
        <v>0</v>
      </c>
      <c r="AF29" s="88">
        <v>0</v>
      </c>
      <c r="AG29" s="88">
        <v>0</v>
      </c>
      <c r="AH29" s="88">
        <v>0</v>
      </c>
      <c r="AI29" s="88">
        <v>0</v>
      </c>
      <c r="AJ29" s="88">
        <v>0</v>
      </c>
      <c r="AK29" s="88">
        <v>0</v>
      </c>
      <c r="AL29" s="88">
        <v>0</v>
      </c>
    </row>
    <row r="30" spans="1:38" x14ac:dyDescent="0.35">
      <c r="A30" s="83" t="s">
        <v>98</v>
      </c>
      <c r="B30" s="84" t="s">
        <v>99</v>
      </c>
      <c r="C30" s="85"/>
      <c r="D30" s="89" t="s">
        <v>91</v>
      </c>
      <c r="E30" s="87"/>
      <c r="F30" s="87"/>
      <c r="G30" s="87"/>
      <c r="H30" s="87"/>
      <c r="I30" s="87"/>
      <c r="J30" s="87"/>
      <c r="K30" s="88">
        <v>62.906612396240234</v>
      </c>
      <c r="L30" s="88">
        <v>62.906612396240234</v>
      </c>
      <c r="M30" s="88">
        <v>62.906612396240234</v>
      </c>
      <c r="N30" s="88">
        <v>62.906612396240234</v>
      </c>
      <c r="O30" s="88">
        <v>62.906612396240234</v>
      </c>
      <c r="P30" s="88">
        <v>62.906612396240234</v>
      </c>
      <c r="Q30" s="88">
        <v>62.906612396240234</v>
      </c>
      <c r="R30" s="88">
        <v>0</v>
      </c>
      <c r="S30" s="88">
        <v>0</v>
      </c>
      <c r="T30" s="88">
        <v>0</v>
      </c>
      <c r="U30" s="88">
        <v>0</v>
      </c>
      <c r="V30" s="88">
        <v>0</v>
      </c>
      <c r="W30" s="88">
        <v>0</v>
      </c>
      <c r="X30" s="88">
        <v>0</v>
      </c>
      <c r="Y30" s="88">
        <v>0</v>
      </c>
      <c r="Z30" s="88">
        <v>0</v>
      </c>
      <c r="AA30" s="88">
        <v>0</v>
      </c>
      <c r="AB30" s="88">
        <v>0</v>
      </c>
      <c r="AC30" s="88">
        <v>0</v>
      </c>
      <c r="AD30" s="88">
        <v>0</v>
      </c>
      <c r="AE30" s="88">
        <v>0</v>
      </c>
      <c r="AF30" s="88">
        <v>0</v>
      </c>
      <c r="AG30" s="88">
        <v>0</v>
      </c>
      <c r="AH30" s="88">
        <v>0</v>
      </c>
      <c r="AI30" s="88">
        <v>0</v>
      </c>
      <c r="AJ30" s="88">
        <v>0</v>
      </c>
      <c r="AK30" s="88">
        <v>0</v>
      </c>
      <c r="AL30" s="88">
        <v>0</v>
      </c>
    </row>
    <row r="31" spans="1:38" x14ac:dyDescent="0.35">
      <c r="A31" s="83"/>
      <c r="B31" s="90"/>
      <c r="D31" s="8"/>
      <c r="E31" s="91"/>
      <c r="F31" s="92"/>
      <c r="G31" s="92"/>
      <c r="H31" s="92"/>
      <c r="I31" s="92"/>
      <c r="J31" s="92"/>
      <c r="K31" s="93"/>
      <c r="L31" s="93"/>
      <c r="M31" s="93"/>
      <c r="N31" s="93"/>
      <c r="O31" s="94"/>
      <c r="P31" s="94"/>
      <c r="Q31" s="94"/>
      <c r="R31" s="94"/>
      <c r="S31" s="95"/>
      <c r="T31" s="95"/>
      <c r="U31" s="95"/>
      <c r="V31" s="95"/>
      <c r="W31" s="95"/>
      <c r="X31" s="95"/>
      <c r="Y31" s="95"/>
      <c r="Z31" s="95"/>
      <c r="AA31" s="95"/>
      <c r="AB31" s="95"/>
      <c r="AC31" s="95"/>
      <c r="AD31" s="95"/>
      <c r="AE31" s="95"/>
      <c r="AF31" s="95"/>
      <c r="AG31" s="95"/>
      <c r="AH31" s="95"/>
      <c r="AI31" s="95"/>
      <c r="AJ31" s="95"/>
      <c r="AK31" s="95"/>
      <c r="AL31" s="95"/>
    </row>
    <row r="32" spans="1:38" x14ac:dyDescent="0.35">
      <c r="A32" s="83"/>
      <c r="B32" s="36" t="s">
        <v>100</v>
      </c>
      <c r="C32" s="78"/>
      <c r="D32" s="36"/>
      <c r="E32" s="96"/>
      <c r="F32" s="97"/>
      <c r="G32" s="97"/>
      <c r="H32" s="97"/>
      <c r="I32" s="97"/>
      <c r="J32" s="97"/>
      <c r="K32" s="98"/>
      <c r="L32" s="98"/>
      <c r="M32" s="98"/>
      <c r="N32" s="98"/>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row>
    <row r="33" spans="1:38" ht="16.5" customHeight="1" x14ac:dyDescent="0.35">
      <c r="A33" s="83"/>
      <c r="B33" s="80" t="s">
        <v>101</v>
      </c>
      <c r="D33" s="81" t="s">
        <v>88</v>
      </c>
      <c r="E33" s="53">
        <v>2017</v>
      </c>
      <c r="F33" s="53">
        <v>2018</v>
      </c>
      <c r="G33" s="53">
        <v>2019</v>
      </c>
      <c r="H33" s="53" t="s">
        <v>41</v>
      </c>
      <c r="I33" s="53" t="s">
        <v>42</v>
      </c>
      <c r="J33" s="53" t="s">
        <v>43</v>
      </c>
      <c r="K33" s="82" t="s">
        <v>44</v>
      </c>
      <c r="L33" s="53" t="s">
        <v>45</v>
      </c>
      <c r="M33" s="53" t="s">
        <v>46</v>
      </c>
      <c r="N33" s="53" t="s">
        <v>47</v>
      </c>
      <c r="O33" s="53" t="s">
        <v>48</v>
      </c>
      <c r="P33" s="53" t="s">
        <v>49</v>
      </c>
      <c r="Q33" s="53" t="s">
        <v>50</v>
      </c>
      <c r="R33" s="53" t="s">
        <v>51</v>
      </c>
      <c r="S33" s="82" t="s">
        <v>52</v>
      </c>
      <c r="T33" s="53" t="s">
        <v>53</v>
      </c>
      <c r="U33" s="53" t="s">
        <v>54</v>
      </c>
      <c r="V33" s="53" t="s">
        <v>55</v>
      </c>
      <c r="W33" s="53" t="s">
        <v>56</v>
      </c>
      <c r="X33" s="53" t="s">
        <v>57</v>
      </c>
      <c r="Y33" s="53" t="s">
        <v>58</v>
      </c>
      <c r="Z33" s="53" t="s">
        <v>59</v>
      </c>
      <c r="AA33" s="53" t="s">
        <v>60</v>
      </c>
      <c r="AB33" s="53" t="s">
        <v>61</v>
      </c>
      <c r="AC33" s="53" t="s">
        <v>62</v>
      </c>
      <c r="AD33" s="53" t="s">
        <v>63</v>
      </c>
      <c r="AE33" s="53" t="s">
        <v>64</v>
      </c>
      <c r="AF33" s="53" t="s">
        <v>65</v>
      </c>
      <c r="AG33" s="53" t="s">
        <v>66</v>
      </c>
      <c r="AH33" s="53" t="s">
        <v>67</v>
      </c>
      <c r="AI33" s="53" t="s">
        <v>68</v>
      </c>
      <c r="AJ33" s="53" t="s">
        <v>69</v>
      </c>
      <c r="AK33" s="53" t="s">
        <v>70</v>
      </c>
      <c r="AL33" s="53" t="s">
        <v>71</v>
      </c>
    </row>
    <row r="34" spans="1:38" x14ac:dyDescent="0.35">
      <c r="A34" s="83" t="s">
        <v>102</v>
      </c>
      <c r="B34" s="84" t="s">
        <v>103</v>
      </c>
      <c r="C34" s="101"/>
      <c r="D34" s="102" t="s">
        <v>104</v>
      </c>
      <c r="E34" s="103"/>
      <c r="F34" s="103"/>
      <c r="G34" s="103"/>
      <c r="H34" s="103"/>
      <c r="I34" s="103"/>
      <c r="J34" s="87"/>
      <c r="K34" s="88">
        <v>105.46112060546875</v>
      </c>
      <c r="L34" s="88">
        <v>105.46112060546875</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row>
    <row r="35" spans="1:38" x14ac:dyDescent="0.35">
      <c r="A35" s="83" t="s">
        <v>105</v>
      </c>
      <c r="B35" s="84" t="s">
        <v>106</v>
      </c>
      <c r="C35" s="101"/>
      <c r="D35" s="102" t="s">
        <v>91</v>
      </c>
      <c r="E35" s="104"/>
      <c r="F35" s="104"/>
      <c r="G35" s="104"/>
      <c r="H35" s="104"/>
      <c r="I35" s="104"/>
      <c r="J35" s="87"/>
      <c r="K35" s="88">
        <v>0</v>
      </c>
      <c r="L35" s="88">
        <v>0</v>
      </c>
      <c r="M35" s="88">
        <v>50</v>
      </c>
      <c r="N35" s="88">
        <v>50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row>
    <row r="36" spans="1:38" x14ac:dyDescent="0.35">
      <c r="A36" s="83" t="s">
        <v>107</v>
      </c>
      <c r="B36" s="84" t="s">
        <v>108</v>
      </c>
      <c r="C36" s="101"/>
      <c r="D36" s="102" t="s">
        <v>91</v>
      </c>
      <c r="E36" s="87"/>
      <c r="F36" s="87"/>
      <c r="G36" s="87"/>
      <c r="H36" s="87"/>
      <c r="I36" s="87"/>
      <c r="J36" s="87"/>
      <c r="K36" s="88">
        <v>14</v>
      </c>
      <c r="L36" s="88">
        <v>14</v>
      </c>
      <c r="M36" s="88">
        <v>14</v>
      </c>
      <c r="N36" s="88">
        <v>14</v>
      </c>
      <c r="O36" s="88">
        <v>14</v>
      </c>
      <c r="P36" s="88">
        <v>14</v>
      </c>
      <c r="Q36" s="88">
        <v>14</v>
      </c>
      <c r="R36" s="88">
        <v>0</v>
      </c>
      <c r="S36" s="88">
        <v>0</v>
      </c>
      <c r="T36" s="88">
        <v>0</v>
      </c>
      <c r="U36" s="88">
        <v>0</v>
      </c>
      <c r="V36" s="88">
        <v>0</v>
      </c>
      <c r="W36" s="88">
        <v>0</v>
      </c>
      <c r="X36" s="88">
        <v>0</v>
      </c>
      <c r="Y36" s="88">
        <v>0</v>
      </c>
      <c r="Z36" s="88">
        <v>0</v>
      </c>
      <c r="AA36" s="88">
        <v>0</v>
      </c>
      <c r="AB36" s="88">
        <v>0</v>
      </c>
      <c r="AC36" s="88">
        <v>0</v>
      </c>
      <c r="AD36" s="88">
        <v>0</v>
      </c>
      <c r="AE36" s="88">
        <v>0</v>
      </c>
      <c r="AF36" s="88">
        <v>0</v>
      </c>
      <c r="AG36" s="88">
        <v>0</v>
      </c>
      <c r="AH36" s="88">
        <v>0</v>
      </c>
      <c r="AI36" s="88">
        <v>0</v>
      </c>
      <c r="AJ36" s="88">
        <v>0</v>
      </c>
      <c r="AK36" s="88">
        <v>0</v>
      </c>
      <c r="AL36" s="88">
        <v>0</v>
      </c>
    </row>
    <row r="37" spans="1:38" x14ac:dyDescent="0.35">
      <c r="A37" s="83" t="s">
        <v>109</v>
      </c>
      <c r="B37" s="84" t="s">
        <v>110</v>
      </c>
      <c r="C37" s="101"/>
      <c r="D37" s="102" t="s">
        <v>111</v>
      </c>
      <c r="E37" s="87"/>
      <c r="F37" s="87"/>
      <c r="G37" s="87"/>
      <c r="H37" s="87"/>
      <c r="I37" s="87"/>
      <c r="J37" s="87"/>
      <c r="K37" s="88">
        <v>9</v>
      </c>
      <c r="L37" s="88">
        <v>9</v>
      </c>
      <c r="M37" s="88">
        <v>9</v>
      </c>
      <c r="N37" s="88">
        <v>9</v>
      </c>
      <c r="O37" s="88">
        <v>9</v>
      </c>
      <c r="P37" s="88">
        <v>9</v>
      </c>
      <c r="Q37" s="88">
        <v>9</v>
      </c>
      <c r="R37" s="88">
        <v>9</v>
      </c>
      <c r="S37" s="88">
        <v>9</v>
      </c>
      <c r="T37" s="88">
        <v>9</v>
      </c>
      <c r="U37" s="88">
        <v>9</v>
      </c>
      <c r="V37" s="88">
        <v>9</v>
      </c>
      <c r="W37" s="88">
        <v>9</v>
      </c>
      <c r="X37" s="88">
        <v>9</v>
      </c>
      <c r="Y37" s="88">
        <v>9</v>
      </c>
      <c r="Z37" s="88">
        <v>9</v>
      </c>
      <c r="AA37" s="88">
        <v>9</v>
      </c>
      <c r="AB37" s="88">
        <v>9</v>
      </c>
      <c r="AC37" s="88">
        <v>9</v>
      </c>
      <c r="AD37" s="88">
        <v>9</v>
      </c>
      <c r="AE37" s="88">
        <v>9</v>
      </c>
      <c r="AF37" s="88">
        <v>9</v>
      </c>
      <c r="AG37" s="88">
        <v>9</v>
      </c>
      <c r="AH37" s="88">
        <v>9</v>
      </c>
      <c r="AI37" s="88">
        <v>9</v>
      </c>
      <c r="AJ37" s="88">
        <v>9</v>
      </c>
      <c r="AK37" s="88">
        <v>9</v>
      </c>
      <c r="AL37" s="88">
        <v>9</v>
      </c>
    </row>
    <row r="38" spans="1:38" x14ac:dyDescent="0.35">
      <c r="A38" s="83" t="s">
        <v>112</v>
      </c>
      <c r="B38" s="84" t="s">
        <v>113</v>
      </c>
      <c r="C38" s="101"/>
      <c r="D38" s="102" t="s">
        <v>114</v>
      </c>
      <c r="E38" s="87"/>
      <c r="F38" s="87"/>
      <c r="G38" s="87"/>
      <c r="H38" s="87"/>
      <c r="I38" s="87"/>
      <c r="J38" s="87"/>
      <c r="K38" s="88">
        <v>9</v>
      </c>
      <c r="L38" s="88">
        <v>9</v>
      </c>
      <c r="M38" s="88">
        <v>9</v>
      </c>
      <c r="N38" s="88">
        <v>9</v>
      </c>
      <c r="O38" s="88">
        <v>9</v>
      </c>
      <c r="P38" s="88">
        <v>9</v>
      </c>
      <c r="Q38" s="88">
        <v>9</v>
      </c>
      <c r="R38" s="88">
        <v>9</v>
      </c>
      <c r="S38" s="88">
        <v>9</v>
      </c>
      <c r="T38" s="88">
        <v>9</v>
      </c>
      <c r="U38" s="88">
        <v>9</v>
      </c>
      <c r="V38" s="88">
        <v>9</v>
      </c>
      <c r="W38" s="88">
        <v>9</v>
      </c>
      <c r="X38" s="88">
        <v>9</v>
      </c>
      <c r="Y38" s="88">
        <v>9</v>
      </c>
      <c r="Z38" s="88">
        <v>9</v>
      </c>
      <c r="AA38" s="88">
        <v>9</v>
      </c>
      <c r="AB38" s="88">
        <v>9</v>
      </c>
      <c r="AC38" s="88">
        <v>9</v>
      </c>
      <c r="AD38" s="88">
        <v>9</v>
      </c>
      <c r="AE38" s="88">
        <v>9</v>
      </c>
      <c r="AF38" s="88">
        <v>9</v>
      </c>
      <c r="AG38" s="88">
        <v>5.3999996185302734</v>
      </c>
      <c r="AH38" s="88">
        <v>2.6999998092651367</v>
      </c>
      <c r="AI38" s="88">
        <v>2.6999998092651367</v>
      </c>
      <c r="AJ38" s="88">
        <v>0</v>
      </c>
      <c r="AK38" s="88">
        <v>0</v>
      </c>
      <c r="AL38" s="88">
        <v>0</v>
      </c>
    </row>
    <row r="39" spans="1:38" x14ac:dyDescent="0.35">
      <c r="A39" s="83" t="s">
        <v>107</v>
      </c>
      <c r="B39" s="84" t="s">
        <v>115</v>
      </c>
      <c r="C39" s="101"/>
      <c r="D39" s="102" t="s">
        <v>116</v>
      </c>
      <c r="E39" s="87"/>
      <c r="F39" s="87"/>
      <c r="G39" s="87"/>
      <c r="H39" s="87"/>
      <c r="I39" s="87"/>
      <c r="J39" s="87"/>
      <c r="K39" s="88">
        <v>0</v>
      </c>
      <c r="L39" s="88">
        <v>0</v>
      </c>
      <c r="M39" s="88">
        <v>0</v>
      </c>
      <c r="N39" s="88">
        <v>0</v>
      </c>
      <c r="O39" s="88">
        <v>19.670000076293945</v>
      </c>
      <c r="P39" s="88">
        <v>19.670000076293945</v>
      </c>
      <c r="Q39" s="88">
        <v>19.670000076293945</v>
      </c>
      <c r="R39" s="88">
        <v>19.670000076293945</v>
      </c>
      <c r="S39" s="88">
        <v>19.670000076293945</v>
      </c>
      <c r="T39" s="88">
        <v>19.670000076293945</v>
      </c>
      <c r="U39" s="88">
        <v>19.670000076293945</v>
      </c>
      <c r="V39" s="88">
        <v>19.670000076293945</v>
      </c>
      <c r="W39" s="88">
        <v>19.670000076293945</v>
      </c>
      <c r="X39" s="88">
        <v>19.670000076293945</v>
      </c>
      <c r="Y39" s="88">
        <v>19.670000076293945</v>
      </c>
      <c r="Z39" s="88">
        <v>19.670000076293945</v>
      </c>
      <c r="AA39" s="88">
        <v>19.670000076293945</v>
      </c>
      <c r="AB39" s="88">
        <v>19.670000076293945</v>
      </c>
      <c r="AC39" s="88">
        <v>19.670000076293945</v>
      </c>
      <c r="AD39" s="88">
        <v>19.670000076293945</v>
      </c>
      <c r="AE39" s="88">
        <v>19.670000076293945</v>
      </c>
      <c r="AF39" s="88">
        <v>19.670000076293945</v>
      </c>
      <c r="AG39" s="88">
        <v>19.670000076293945</v>
      </c>
      <c r="AH39" s="88">
        <v>19.670000076293945</v>
      </c>
      <c r="AI39" s="88">
        <v>0</v>
      </c>
      <c r="AJ39" s="88">
        <v>0</v>
      </c>
      <c r="AK39" s="88">
        <v>0</v>
      </c>
      <c r="AL39" s="88">
        <v>0</v>
      </c>
    </row>
    <row r="40" spans="1:38" x14ac:dyDescent="0.35">
      <c r="A40" s="83"/>
      <c r="B40" s="105"/>
      <c r="C40" s="106"/>
      <c r="D40" s="107"/>
      <c r="E40" s="107"/>
      <c r="F40" s="107"/>
      <c r="G40" s="107"/>
      <c r="H40" s="107"/>
      <c r="I40" s="107"/>
      <c r="J40" s="107"/>
      <c r="K40" s="108"/>
      <c r="L40" s="108"/>
      <c r="M40" s="108"/>
      <c r="N40" s="108"/>
      <c r="O40" s="109"/>
      <c r="P40" s="109"/>
      <c r="Q40" s="109"/>
      <c r="R40" s="109"/>
      <c r="S40" s="110"/>
      <c r="T40" s="110"/>
      <c r="U40" s="110"/>
      <c r="V40" s="110"/>
      <c r="W40" s="110"/>
      <c r="X40" s="110"/>
      <c r="Y40" s="110"/>
      <c r="Z40" s="110"/>
      <c r="AA40" s="110"/>
      <c r="AB40" s="110"/>
      <c r="AC40" s="110"/>
      <c r="AD40" s="110"/>
      <c r="AE40" s="110"/>
      <c r="AF40" s="110"/>
      <c r="AG40" s="110"/>
      <c r="AH40" s="110"/>
      <c r="AI40" s="110"/>
      <c r="AJ40" s="110"/>
      <c r="AK40" s="110"/>
      <c r="AL40" s="110"/>
    </row>
    <row r="41" spans="1:38" ht="31" x14ac:dyDescent="0.35">
      <c r="A41" s="83">
        <v>11</v>
      </c>
      <c r="B41" s="111" t="s">
        <v>117</v>
      </c>
      <c r="C41" s="112"/>
      <c r="D41" s="113"/>
      <c r="E41" s="114">
        <f t="shared" ref="E41:AL41" si="2">SUM(E26:E30,E34:E39)</f>
        <v>0</v>
      </c>
      <c r="F41" s="114">
        <f t="shared" si="2"/>
        <v>0</v>
      </c>
      <c r="G41" s="114">
        <f t="shared" si="2"/>
        <v>0</v>
      </c>
      <c r="H41" s="114">
        <f t="shared" si="2"/>
        <v>0</v>
      </c>
      <c r="I41" s="114">
        <f t="shared" si="2"/>
        <v>0</v>
      </c>
      <c r="J41" s="114">
        <f t="shared" si="2"/>
        <v>0</v>
      </c>
      <c r="K41" s="69">
        <f t="shared" si="2"/>
        <v>332.33878517150879</v>
      </c>
      <c r="L41" s="69">
        <f t="shared" si="2"/>
        <v>332.33878517150879</v>
      </c>
      <c r="M41" s="69">
        <f t="shared" si="2"/>
        <v>276.87766456604004</v>
      </c>
      <c r="N41" s="69">
        <f t="shared" si="2"/>
        <v>276.87766456604004</v>
      </c>
      <c r="O41" s="69">
        <f t="shared" si="2"/>
        <v>246.54766464233398</v>
      </c>
      <c r="P41" s="69">
        <f t="shared" si="2"/>
        <v>246.54766464233398</v>
      </c>
      <c r="Q41" s="69">
        <f t="shared" si="2"/>
        <v>246.54766464233398</v>
      </c>
      <c r="R41" s="69">
        <f t="shared" si="2"/>
        <v>37.670000076293945</v>
      </c>
      <c r="S41" s="69">
        <f t="shared" si="2"/>
        <v>37.670000076293945</v>
      </c>
      <c r="T41" s="69">
        <f t="shared" si="2"/>
        <v>37.670000076293945</v>
      </c>
      <c r="U41" s="69">
        <f t="shared" si="2"/>
        <v>37.670000076293945</v>
      </c>
      <c r="V41" s="69">
        <f t="shared" si="2"/>
        <v>37.670000076293945</v>
      </c>
      <c r="W41" s="69">
        <f t="shared" si="2"/>
        <v>37.670000076293945</v>
      </c>
      <c r="X41" s="69">
        <f t="shared" si="2"/>
        <v>37.670000076293945</v>
      </c>
      <c r="Y41" s="69">
        <f t="shared" si="2"/>
        <v>37.670000076293945</v>
      </c>
      <c r="Z41" s="69">
        <f t="shared" si="2"/>
        <v>37.670000076293945</v>
      </c>
      <c r="AA41" s="69">
        <f t="shared" si="2"/>
        <v>37.670000076293945</v>
      </c>
      <c r="AB41" s="69">
        <f t="shared" si="2"/>
        <v>37.670000076293945</v>
      </c>
      <c r="AC41" s="69">
        <f t="shared" si="2"/>
        <v>37.670000076293945</v>
      </c>
      <c r="AD41" s="69">
        <f t="shared" si="2"/>
        <v>37.670000076293945</v>
      </c>
      <c r="AE41" s="69">
        <f t="shared" si="2"/>
        <v>37.670000076293945</v>
      </c>
      <c r="AF41" s="69">
        <f t="shared" si="2"/>
        <v>37.670000076293945</v>
      </c>
      <c r="AG41" s="69">
        <f t="shared" si="2"/>
        <v>34.069999694824219</v>
      </c>
      <c r="AH41" s="69">
        <f t="shared" si="2"/>
        <v>31.369999885559082</v>
      </c>
      <c r="AI41" s="69">
        <f t="shared" si="2"/>
        <v>11.699999809265137</v>
      </c>
      <c r="AJ41" s="69">
        <f t="shared" si="2"/>
        <v>9</v>
      </c>
      <c r="AK41" s="69">
        <f t="shared" si="2"/>
        <v>9</v>
      </c>
      <c r="AL41" s="69">
        <f t="shared" si="2"/>
        <v>9</v>
      </c>
    </row>
    <row r="42" spans="1:38" x14ac:dyDescent="0.35">
      <c r="A42" s="77"/>
      <c r="B42" s="78"/>
      <c r="C42" s="78"/>
      <c r="D42" s="36"/>
      <c r="E42" s="91"/>
      <c r="F42" s="92"/>
      <c r="G42" s="92"/>
      <c r="H42" s="92"/>
      <c r="I42" s="92"/>
      <c r="J42" s="92"/>
      <c r="K42" s="92"/>
      <c r="L42" s="92"/>
      <c r="M42" s="92"/>
      <c r="N42" s="92"/>
      <c r="O42" s="115"/>
      <c r="P42" s="115"/>
      <c r="Q42" s="115"/>
      <c r="R42" s="115"/>
      <c r="S42" s="116"/>
      <c r="T42" s="116"/>
      <c r="U42" s="116"/>
      <c r="V42" s="116"/>
      <c r="W42" s="116"/>
      <c r="X42" s="116"/>
      <c r="Y42" s="116"/>
      <c r="Z42" s="116"/>
      <c r="AA42" s="116"/>
      <c r="AB42" s="116"/>
      <c r="AC42" s="116"/>
      <c r="AD42" s="116"/>
      <c r="AE42" s="116"/>
      <c r="AF42" s="116"/>
      <c r="AG42" s="116"/>
      <c r="AH42" s="116"/>
      <c r="AI42" s="116"/>
      <c r="AJ42" s="116"/>
      <c r="AK42" s="116"/>
      <c r="AL42" s="116"/>
    </row>
    <row r="43" spans="1:38" x14ac:dyDescent="0.35">
      <c r="A43" s="77"/>
      <c r="B43" s="36" t="s">
        <v>118</v>
      </c>
      <c r="C43" s="78"/>
      <c r="D43" s="8"/>
      <c r="E43" s="117"/>
      <c r="F43" s="118"/>
      <c r="G43" s="118"/>
      <c r="H43" s="118"/>
      <c r="I43" s="118"/>
      <c r="J43" s="118"/>
      <c r="K43" s="118"/>
      <c r="L43" s="118"/>
      <c r="M43" s="118"/>
      <c r="N43" s="118"/>
      <c r="O43" s="119"/>
      <c r="P43" s="119"/>
      <c r="Q43" s="119"/>
      <c r="R43" s="119"/>
      <c r="S43" s="120"/>
      <c r="T43" s="120"/>
      <c r="U43" s="120"/>
      <c r="V43" s="120"/>
      <c r="W43" s="120"/>
      <c r="X43" s="120"/>
      <c r="Y43" s="120"/>
      <c r="Z43" s="120"/>
      <c r="AA43" s="120"/>
      <c r="AB43" s="120"/>
      <c r="AC43" s="120"/>
      <c r="AD43" s="120"/>
      <c r="AE43" s="120"/>
      <c r="AF43" s="120"/>
      <c r="AG43" s="120"/>
      <c r="AH43" s="120"/>
      <c r="AI43" s="120"/>
      <c r="AJ43" s="120"/>
      <c r="AK43" s="120"/>
      <c r="AL43" s="120"/>
    </row>
    <row r="44" spans="1:38" x14ac:dyDescent="0.35">
      <c r="A44" s="77"/>
      <c r="B44" s="8" t="s">
        <v>119</v>
      </c>
      <c r="D44" s="81" t="s">
        <v>88</v>
      </c>
      <c r="E44" s="53">
        <v>2017</v>
      </c>
      <c r="F44" s="53">
        <v>2018</v>
      </c>
      <c r="G44" s="53">
        <v>2019</v>
      </c>
      <c r="H44" s="53" t="s">
        <v>41</v>
      </c>
      <c r="I44" s="53" t="s">
        <v>42</v>
      </c>
      <c r="J44" s="53" t="s">
        <v>43</v>
      </c>
      <c r="K44" s="82" t="s">
        <v>44</v>
      </c>
      <c r="L44" s="53" t="s">
        <v>45</v>
      </c>
      <c r="M44" s="53" t="s">
        <v>46</v>
      </c>
      <c r="N44" s="53" t="s">
        <v>47</v>
      </c>
      <c r="O44" s="53" t="s">
        <v>48</v>
      </c>
      <c r="P44" s="53" t="s">
        <v>49</v>
      </c>
      <c r="Q44" s="53" t="s">
        <v>50</v>
      </c>
      <c r="R44" s="53" t="s">
        <v>51</v>
      </c>
      <c r="S44" s="82" t="s">
        <v>52</v>
      </c>
      <c r="T44" s="53" t="s">
        <v>53</v>
      </c>
      <c r="U44" s="53" t="s">
        <v>54</v>
      </c>
      <c r="V44" s="53" t="s">
        <v>55</v>
      </c>
      <c r="W44" s="53" t="s">
        <v>56</v>
      </c>
      <c r="X44" s="53" t="s">
        <v>57</v>
      </c>
      <c r="Y44" s="53" t="s">
        <v>58</v>
      </c>
      <c r="Z44" s="53" t="s">
        <v>59</v>
      </c>
      <c r="AA44" s="53" t="s">
        <v>60</v>
      </c>
      <c r="AB44" s="53" t="s">
        <v>61</v>
      </c>
      <c r="AC44" s="53" t="s">
        <v>62</v>
      </c>
      <c r="AD44" s="53" t="s">
        <v>63</v>
      </c>
      <c r="AE44" s="53" t="s">
        <v>64</v>
      </c>
      <c r="AF44" s="53" t="s">
        <v>65</v>
      </c>
      <c r="AG44" s="53" t="s">
        <v>66</v>
      </c>
      <c r="AH44" s="53" t="s">
        <v>67</v>
      </c>
      <c r="AI44" s="53" t="s">
        <v>68</v>
      </c>
      <c r="AJ44" s="53" t="s">
        <v>69</v>
      </c>
      <c r="AK44" s="53" t="s">
        <v>70</v>
      </c>
      <c r="AL44" s="53" t="s">
        <v>71</v>
      </c>
    </row>
    <row r="45" spans="1:38" x14ac:dyDescent="0.35">
      <c r="A45" s="83" t="s">
        <v>120</v>
      </c>
      <c r="B45" s="84"/>
      <c r="C45" s="85"/>
      <c r="D45" s="89"/>
      <c r="E45" s="103"/>
      <c r="F45" s="103"/>
      <c r="G45" s="103"/>
      <c r="H45" s="103"/>
      <c r="I45" s="103"/>
      <c r="J45" s="103"/>
      <c r="K45" s="121"/>
      <c r="L45" s="122"/>
      <c r="M45" s="122"/>
      <c r="N45" s="123"/>
      <c r="O45" s="124"/>
      <c r="P45" s="124"/>
      <c r="Q45" s="124"/>
      <c r="R45" s="124"/>
      <c r="S45" s="125"/>
      <c r="T45" s="124"/>
      <c r="U45" s="124"/>
      <c r="V45" s="124"/>
      <c r="W45" s="124"/>
      <c r="X45" s="124"/>
      <c r="Y45" s="124"/>
      <c r="Z45" s="124"/>
      <c r="AA45" s="124"/>
      <c r="AB45" s="124"/>
      <c r="AC45" s="124"/>
      <c r="AD45" s="124"/>
      <c r="AE45" s="124"/>
      <c r="AF45" s="124"/>
      <c r="AG45" s="124"/>
      <c r="AH45" s="124"/>
      <c r="AI45" s="124"/>
      <c r="AJ45" s="124"/>
      <c r="AK45" s="124"/>
      <c r="AL45" s="124"/>
    </row>
    <row r="46" spans="1:38" x14ac:dyDescent="0.35">
      <c r="A46" s="83"/>
      <c r="D46" s="8"/>
      <c r="E46" s="91"/>
      <c r="F46" s="92"/>
      <c r="G46" s="92"/>
      <c r="H46" s="92"/>
      <c r="I46" s="92"/>
      <c r="J46" s="92"/>
      <c r="K46" s="92"/>
      <c r="L46" s="92"/>
      <c r="M46" s="92"/>
      <c r="N46" s="92"/>
      <c r="O46" s="115"/>
      <c r="P46" s="115"/>
      <c r="Q46" s="115"/>
      <c r="R46" s="115"/>
      <c r="S46" s="116"/>
      <c r="T46" s="116"/>
      <c r="U46" s="116"/>
      <c r="V46" s="116"/>
      <c r="W46" s="116"/>
      <c r="X46" s="116"/>
      <c r="Y46" s="116"/>
      <c r="Z46" s="116"/>
      <c r="AA46" s="116"/>
      <c r="AB46" s="116"/>
      <c r="AC46" s="116"/>
      <c r="AD46" s="116"/>
      <c r="AE46" s="116"/>
      <c r="AF46" s="116"/>
      <c r="AG46" s="116"/>
      <c r="AH46" s="116"/>
      <c r="AI46" s="116"/>
      <c r="AJ46" s="116"/>
      <c r="AK46" s="116"/>
      <c r="AL46" s="116"/>
    </row>
    <row r="47" spans="1:38" x14ac:dyDescent="0.35">
      <c r="A47" s="83"/>
      <c r="D47" s="8"/>
      <c r="E47" s="117"/>
      <c r="F47" s="118"/>
      <c r="G47" s="118"/>
      <c r="H47" s="118"/>
      <c r="I47" s="118"/>
      <c r="J47" s="118"/>
      <c r="K47" s="118"/>
      <c r="L47" s="118"/>
      <c r="M47" s="118"/>
      <c r="N47" s="118"/>
      <c r="O47" s="119"/>
      <c r="P47" s="119"/>
      <c r="Q47" s="119"/>
      <c r="R47" s="119"/>
      <c r="S47" s="120"/>
      <c r="T47" s="120"/>
      <c r="U47" s="120"/>
      <c r="V47" s="120"/>
      <c r="W47" s="120"/>
      <c r="X47" s="120"/>
      <c r="Y47" s="120"/>
      <c r="Z47" s="120"/>
      <c r="AA47" s="120"/>
      <c r="AB47" s="120"/>
      <c r="AC47" s="120"/>
      <c r="AD47" s="120"/>
      <c r="AE47" s="120"/>
      <c r="AF47" s="120"/>
      <c r="AG47" s="120"/>
      <c r="AH47" s="120"/>
      <c r="AI47" s="120"/>
      <c r="AJ47" s="120"/>
      <c r="AK47" s="120"/>
      <c r="AL47" s="120"/>
    </row>
    <row r="48" spans="1:38" x14ac:dyDescent="0.35">
      <c r="A48" s="83"/>
      <c r="D48" s="8"/>
      <c r="E48" s="117"/>
      <c r="F48" s="118"/>
      <c r="G48" s="118"/>
      <c r="H48" s="118"/>
      <c r="I48" s="118"/>
      <c r="J48" s="118"/>
      <c r="K48" s="118"/>
      <c r="L48" s="118"/>
      <c r="M48" s="118"/>
      <c r="N48" s="118"/>
      <c r="O48" s="119"/>
      <c r="P48" s="119"/>
      <c r="Q48" s="119"/>
      <c r="R48" s="119"/>
      <c r="S48" s="120"/>
      <c r="T48" s="120"/>
      <c r="U48" s="120"/>
      <c r="V48" s="120"/>
      <c r="W48" s="120"/>
      <c r="X48" s="120"/>
      <c r="Y48" s="120"/>
      <c r="Z48" s="120"/>
      <c r="AA48" s="120"/>
      <c r="AB48" s="120"/>
      <c r="AC48" s="120"/>
      <c r="AD48" s="120"/>
      <c r="AE48" s="120"/>
      <c r="AF48" s="120"/>
      <c r="AG48" s="120"/>
      <c r="AH48" s="120"/>
      <c r="AI48" s="120"/>
      <c r="AJ48" s="120"/>
      <c r="AK48" s="120"/>
      <c r="AL48" s="120"/>
    </row>
    <row r="49" spans="1:38" x14ac:dyDescent="0.35">
      <c r="A49" s="83"/>
      <c r="B49" s="36" t="s">
        <v>121</v>
      </c>
      <c r="D49" s="36"/>
      <c r="E49" s="117"/>
      <c r="F49" s="118"/>
      <c r="G49" s="118"/>
      <c r="H49" s="118"/>
      <c r="I49" s="118"/>
      <c r="J49" s="118"/>
      <c r="K49" s="118"/>
      <c r="L49" s="118"/>
      <c r="M49" s="118"/>
      <c r="N49" s="118"/>
      <c r="O49" s="119"/>
      <c r="P49" s="119"/>
      <c r="Q49" s="119"/>
      <c r="R49" s="119"/>
      <c r="S49" s="120"/>
      <c r="T49" s="120"/>
      <c r="U49" s="120"/>
      <c r="V49" s="120"/>
      <c r="W49" s="120"/>
      <c r="X49" s="120"/>
      <c r="Y49" s="120"/>
      <c r="Z49" s="120"/>
      <c r="AA49" s="120"/>
      <c r="AB49" s="120"/>
      <c r="AC49" s="120"/>
      <c r="AD49" s="120"/>
      <c r="AE49" s="120"/>
      <c r="AF49" s="120"/>
      <c r="AG49" s="120"/>
      <c r="AH49" s="120"/>
      <c r="AI49" s="120"/>
      <c r="AJ49" s="120"/>
      <c r="AK49" s="120"/>
      <c r="AL49" s="120"/>
    </row>
    <row r="50" spans="1:38" x14ac:dyDescent="0.35">
      <c r="A50" s="83"/>
      <c r="B50" s="8" t="s">
        <v>101</v>
      </c>
      <c r="D50" s="81" t="s">
        <v>88</v>
      </c>
      <c r="E50" s="53">
        <v>2017</v>
      </c>
      <c r="F50" s="53">
        <v>2018</v>
      </c>
      <c r="G50" s="53">
        <v>2019</v>
      </c>
      <c r="H50" s="53" t="s">
        <v>41</v>
      </c>
      <c r="I50" s="53" t="s">
        <v>42</v>
      </c>
      <c r="J50" s="53" t="s">
        <v>43</v>
      </c>
      <c r="K50" s="82" t="s">
        <v>44</v>
      </c>
      <c r="L50" s="53" t="s">
        <v>45</v>
      </c>
      <c r="M50" s="53" t="s">
        <v>46</v>
      </c>
      <c r="N50" s="53" t="s">
        <v>47</v>
      </c>
      <c r="O50" s="53" t="s">
        <v>48</v>
      </c>
      <c r="P50" s="53" t="s">
        <v>49</v>
      </c>
      <c r="Q50" s="53" t="s">
        <v>50</v>
      </c>
      <c r="R50" s="53" t="s">
        <v>51</v>
      </c>
      <c r="S50" s="82" t="s">
        <v>52</v>
      </c>
      <c r="T50" s="53" t="s">
        <v>53</v>
      </c>
      <c r="U50" s="53" t="s">
        <v>54</v>
      </c>
      <c r="V50" s="53" t="s">
        <v>55</v>
      </c>
      <c r="W50" s="53" t="s">
        <v>56</v>
      </c>
      <c r="X50" s="53" t="s">
        <v>57</v>
      </c>
      <c r="Y50" s="53" t="s">
        <v>58</v>
      </c>
      <c r="Z50" s="53" t="s">
        <v>59</v>
      </c>
      <c r="AA50" s="53" t="s">
        <v>60</v>
      </c>
      <c r="AB50" s="53" t="s">
        <v>61</v>
      </c>
      <c r="AC50" s="53" t="s">
        <v>62</v>
      </c>
      <c r="AD50" s="53" t="s">
        <v>63</v>
      </c>
      <c r="AE50" s="53" t="s">
        <v>64</v>
      </c>
      <c r="AF50" s="53" t="s">
        <v>65</v>
      </c>
      <c r="AG50" s="53" t="s">
        <v>66</v>
      </c>
      <c r="AH50" s="53" t="s">
        <v>67</v>
      </c>
      <c r="AI50" s="53" t="s">
        <v>68</v>
      </c>
      <c r="AJ50" s="53" t="s">
        <v>69</v>
      </c>
      <c r="AK50" s="53" t="s">
        <v>70</v>
      </c>
      <c r="AL50" s="53" t="s">
        <v>71</v>
      </c>
    </row>
    <row r="51" spans="1:38" ht="20.25" customHeight="1" x14ac:dyDescent="0.35">
      <c r="A51" s="83" t="s">
        <v>122</v>
      </c>
      <c r="B51" s="84" t="s">
        <v>123</v>
      </c>
      <c r="C51" s="101"/>
      <c r="D51" s="102" t="s">
        <v>124</v>
      </c>
      <c r="E51" s="126"/>
      <c r="F51" s="126"/>
      <c r="G51" s="126"/>
      <c r="H51" s="126"/>
      <c r="I51" s="126"/>
      <c r="J51" s="126"/>
      <c r="K51" s="88">
        <v>3.5951163768768311</v>
      </c>
      <c r="L51" s="88">
        <v>3.5951163768768311</v>
      </c>
      <c r="M51" s="88">
        <v>3.623039722442627</v>
      </c>
      <c r="N51" s="88">
        <v>3.623039722442627</v>
      </c>
      <c r="O51" s="88">
        <v>3.5951163768768311</v>
      </c>
      <c r="P51" s="88">
        <v>3.5951163768768311</v>
      </c>
      <c r="Q51" s="88">
        <v>3.5951163768768311</v>
      </c>
      <c r="R51" s="88">
        <v>3.5951163768768311</v>
      </c>
      <c r="S51" s="88">
        <v>0</v>
      </c>
      <c r="T51" s="88">
        <v>0</v>
      </c>
      <c r="U51" s="88">
        <v>0</v>
      </c>
      <c r="V51" s="88">
        <v>0</v>
      </c>
      <c r="W51" s="88">
        <v>0</v>
      </c>
      <c r="X51" s="88">
        <v>0</v>
      </c>
      <c r="Y51" s="88">
        <v>0</v>
      </c>
      <c r="Z51" s="88">
        <v>0</v>
      </c>
      <c r="AA51" s="88">
        <v>0</v>
      </c>
      <c r="AB51" s="88">
        <v>0</v>
      </c>
      <c r="AC51" s="88">
        <v>0</v>
      </c>
      <c r="AD51" s="88">
        <v>0</v>
      </c>
      <c r="AE51" s="88">
        <v>0</v>
      </c>
      <c r="AF51" s="88">
        <v>0</v>
      </c>
      <c r="AG51" s="88">
        <v>0</v>
      </c>
      <c r="AH51" s="88">
        <v>0</v>
      </c>
      <c r="AI51" s="88">
        <v>0</v>
      </c>
      <c r="AJ51" s="88">
        <v>0</v>
      </c>
      <c r="AK51" s="88">
        <v>0</v>
      </c>
      <c r="AL51" s="88">
        <v>0</v>
      </c>
    </row>
    <row r="52" spans="1:38" ht="20.25" customHeight="1" x14ac:dyDescent="0.35">
      <c r="A52" s="83" t="s">
        <v>125</v>
      </c>
      <c r="B52" s="84" t="s">
        <v>126</v>
      </c>
      <c r="C52" s="101"/>
      <c r="D52" s="102" t="s">
        <v>124</v>
      </c>
      <c r="E52" s="127"/>
      <c r="F52" s="127"/>
      <c r="G52" s="127"/>
      <c r="H52" s="127"/>
      <c r="I52" s="127"/>
      <c r="J52" s="127"/>
      <c r="K52" s="88">
        <v>4.2831621170043945</v>
      </c>
      <c r="L52" s="88">
        <v>4.2831621170043945</v>
      </c>
      <c r="M52" s="88">
        <v>4.4581546783447266</v>
      </c>
      <c r="N52" s="88">
        <v>4.4581546783447266</v>
      </c>
      <c r="O52" s="88">
        <v>4.2831621170043945</v>
      </c>
      <c r="P52" s="88">
        <v>4.2831621170043945</v>
      </c>
      <c r="Q52" s="88">
        <v>4.2831621170043945</v>
      </c>
      <c r="R52" s="88">
        <v>4.2831621170043945</v>
      </c>
      <c r="S52" s="88">
        <v>0</v>
      </c>
      <c r="T52" s="88">
        <v>0</v>
      </c>
      <c r="U52" s="88">
        <v>0</v>
      </c>
      <c r="V52" s="88">
        <v>0</v>
      </c>
      <c r="W52" s="88">
        <v>0</v>
      </c>
      <c r="X52" s="88">
        <v>0</v>
      </c>
      <c r="Y52" s="88">
        <v>0</v>
      </c>
      <c r="Z52" s="88">
        <v>0</v>
      </c>
      <c r="AA52" s="88">
        <v>0</v>
      </c>
      <c r="AB52" s="88">
        <v>0</v>
      </c>
      <c r="AC52" s="88">
        <v>0</v>
      </c>
      <c r="AD52" s="88">
        <v>0</v>
      </c>
      <c r="AE52" s="88">
        <v>0</v>
      </c>
      <c r="AF52" s="88">
        <v>0</v>
      </c>
      <c r="AG52" s="88">
        <v>0</v>
      </c>
      <c r="AH52" s="88">
        <v>0</v>
      </c>
      <c r="AI52" s="88">
        <v>0</v>
      </c>
      <c r="AJ52" s="88">
        <v>0</v>
      </c>
      <c r="AK52" s="88">
        <v>0</v>
      </c>
      <c r="AL52" s="88">
        <v>0</v>
      </c>
    </row>
    <row r="53" spans="1:38" ht="20.25" customHeight="1" x14ac:dyDescent="0.35">
      <c r="A53" s="83" t="s">
        <v>127</v>
      </c>
      <c r="B53" s="84" t="s">
        <v>128</v>
      </c>
      <c r="C53" s="101"/>
      <c r="D53" s="102" t="s">
        <v>129</v>
      </c>
      <c r="E53" s="127"/>
      <c r="F53" s="127"/>
      <c r="G53" s="127"/>
      <c r="H53" s="127"/>
      <c r="I53" s="127"/>
      <c r="J53" s="127"/>
      <c r="K53" s="88">
        <v>0</v>
      </c>
      <c r="L53" s="88">
        <v>0</v>
      </c>
      <c r="M53" s="88">
        <v>0</v>
      </c>
      <c r="N53" s="88">
        <v>0</v>
      </c>
      <c r="O53" s="88">
        <v>0</v>
      </c>
      <c r="P53" s="88">
        <v>0</v>
      </c>
      <c r="Q53" s="88">
        <v>0</v>
      </c>
      <c r="R53" s="88">
        <v>0</v>
      </c>
      <c r="S53" s="88">
        <v>0</v>
      </c>
      <c r="T53" s="88">
        <v>0</v>
      </c>
      <c r="U53" s="88">
        <v>0</v>
      </c>
      <c r="V53" s="88">
        <v>0</v>
      </c>
      <c r="W53" s="88">
        <v>0</v>
      </c>
      <c r="X53" s="88">
        <v>0</v>
      </c>
      <c r="Y53" s="88">
        <v>0</v>
      </c>
      <c r="Z53" s="88">
        <v>0</v>
      </c>
      <c r="AA53" s="88">
        <v>0</v>
      </c>
      <c r="AB53" s="88">
        <v>0</v>
      </c>
      <c r="AC53" s="88">
        <v>0</v>
      </c>
      <c r="AD53" s="88">
        <v>0</v>
      </c>
      <c r="AE53" s="88">
        <v>0</v>
      </c>
      <c r="AF53" s="88">
        <v>0</v>
      </c>
      <c r="AG53" s="88">
        <v>0</v>
      </c>
      <c r="AH53" s="88">
        <v>0</v>
      </c>
      <c r="AI53" s="88">
        <v>0</v>
      </c>
      <c r="AJ53" s="88">
        <v>0</v>
      </c>
      <c r="AK53" s="88">
        <v>0</v>
      </c>
      <c r="AL53" s="88">
        <v>0</v>
      </c>
    </row>
    <row r="54" spans="1:38" ht="20.25" customHeight="1" x14ac:dyDescent="0.35">
      <c r="A54" s="83" t="s">
        <v>130</v>
      </c>
      <c r="B54" s="84" t="s">
        <v>131</v>
      </c>
      <c r="C54" s="101"/>
      <c r="D54" s="102" t="s">
        <v>129</v>
      </c>
      <c r="E54" s="127"/>
      <c r="F54" s="127"/>
      <c r="G54" s="127"/>
      <c r="H54" s="127"/>
      <c r="I54" s="127"/>
      <c r="J54" s="127"/>
      <c r="K54" s="88">
        <v>0</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v>0</v>
      </c>
      <c r="AC54" s="88">
        <v>0</v>
      </c>
      <c r="AD54" s="88">
        <v>0</v>
      </c>
      <c r="AE54" s="88">
        <v>0</v>
      </c>
      <c r="AF54" s="88">
        <v>0</v>
      </c>
      <c r="AG54" s="88">
        <v>0</v>
      </c>
      <c r="AH54" s="88">
        <v>0</v>
      </c>
      <c r="AI54" s="88">
        <v>0</v>
      </c>
      <c r="AJ54" s="88">
        <v>0</v>
      </c>
      <c r="AK54" s="88">
        <v>0</v>
      </c>
      <c r="AL54" s="88">
        <v>0</v>
      </c>
    </row>
    <row r="55" spans="1:38" ht="20.25" customHeight="1" x14ac:dyDescent="0.35">
      <c r="A55" s="83" t="s">
        <v>132</v>
      </c>
      <c r="B55" s="84" t="s">
        <v>133</v>
      </c>
      <c r="C55" s="101"/>
      <c r="D55" s="102" t="s">
        <v>134</v>
      </c>
      <c r="E55" s="127"/>
      <c r="F55" s="127"/>
      <c r="G55" s="127"/>
      <c r="H55" s="127"/>
      <c r="I55" s="127"/>
      <c r="J55" s="127"/>
      <c r="K55" s="88">
        <v>0.72705000638961792</v>
      </c>
      <c r="L55" s="88">
        <v>0.64971649646759033</v>
      </c>
      <c r="M55" s="88">
        <v>0.67527413368225098</v>
      </c>
      <c r="N55" s="88">
        <v>0.63941872119903564</v>
      </c>
      <c r="O55" s="88">
        <v>0.54748702049255371</v>
      </c>
      <c r="P55" s="88">
        <v>0.5271456241607666</v>
      </c>
      <c r="Q55" s="88">
        <v>0.50994729995727539</v>
      </c>
      <c r="R55" s="88">
        <v>0.49504935741424561</v>
      </c>
      <c r="S55" s="88">
        <v>0.53834819793701172</v>
      </c>
      <c r="T55" s="88">
        <v>0.47015351057052612</v>
      </c>
      <c r="U55" s="88">
        <v>0.45951986312866211</v>
      </c>
      <c r="V55" s="88">
        <v>0.44981211423873901</v>
      </c>
      <c r="W55" s="88">
        <v>0.4408818781375885</v>
      </c>
      <c r="X55" s="88">
        <v>0.48328018188476563</v>
      </c>
      <c r="Y55" s="88">
        <v>0.47468125820159912</v>
      </c>
      <c r="Z55" s="88">
        <v>0.46663743257522583</v>
      </c>
      <c r="AA55" s="88">
        <v>0.45908147096633911</v>
      </c>
      <c r="AB55" s="88">
        <v>0.45195752382278442</v>
      </c>
      <c r="AC55" s="88">
        <v>0.44521883130073547</v>
      </c>
      <c r="AD55" s="88">
        <v>0</v>
      </c>
      <c r="AE55" s="88">
        <v>0</v>
      </c>
      <c r="AF55" s="88">
        <v>0</v>
      </c>
      <c r="AG55" s="88">
        <v>0</v>
      </c>
      <c r="AH55" s="88">
        <v>0</v>
      </c>
      <c r="AI55" s="88">
        <v>0</v>
      </c>
      <c r="AJ55" s="88">
        <v>0</v>
      </c>
      <c r="AK55" s="88">
        <v>0</v>
      </c>
      <c r="AL55" s="88">
        <v>0</v>
      </c>
    </row>
    <row r="56" spans="1:38" ht="20.25" customHeight="1" x14ac:dyDescent="0.35">
      <c r="A56" s="83" t="s">
        <v>122</v>
      </c>
      <c r="B56" s="84" t="s">
        <v>135</v>
      </c>
      <c r="C56" s="101"/>
      <c r="D56" s="102" t="s">
        <v>134</v>
      </c>
      <c r="E56" s="126"/>
      <c r="F56" s="126"/>
      <c r="G56" s="126"/>
      <c r="H56" s="126"/>
      <c r="I56" s="126"/>
      <c r="J56" s="127"/>
      <c r="K56" s="88">
        <v>2.2200000286102295</v>
      </c>
      <c r="L56" s="88">
        <v>1.9838671684265137</v>
      </c>
      <c r="M56" s="88">
        <v>2.0619056224822998</v>
      </c>
      <c r="N56" s="88">
        <v>1.9524235725402832</v>
      </c>
      <c r="O56" s="88">
        <v>1.6717160940170288</v>
      </c>
      <c r="P56" s="88">
        <v>1.6096049547195435</v>
      </c>
      <c r="Q56" s="88">
        <v>1.5570908784866333</v>
      </c>
      <c r="R56" s="88">
        <v>1.5116010904312134</v>
      </c>
      <c r="S56" s="88">
        <v>1.6438112258911133</v>
      </c>
      <c r="T56" s="88">
        <v>1.435583233833313</v>
      </c>
      <c r="U56" s="88">
        <v>1.4031140804290771</v>
      </c>
      <c r="V56" s="88">
        <v>1.3734720945358276</v>
      </c>
      <c r="W56" s="88">
        <v>1.3462041616439819</v>
      </c>
      <c r="X56" s="88">
        <v>1.4756646156311035</v>
      </c>
      <c r="Y56" s="88">
        <v>0</v>
      </c>
      <c r="Z56" s="88">
        <v>0</v>
      </c>
      <c r="AA56" s="88">
        <v>0</v>
      </c>
      <c r="AB56" s="88">
        <v>0</v>
      </c>
      <c r="AC56" s="88">
        <v>0</v>
      </c>
      <c r="AD56" s="88">
        <v>0</v>
      </c>
      <c r="AE56" s="88">
        <v>0</v>
      </c>
      <c r="AF56" s="88">
        <v>0</v>
      </c>
      <c r="AG56" s="88">
        <v>0</v>
      </c>
      <c r="AH56" s="88">
        <v>0</v>
      </c>
      <c r="AI56" s="88">
        <v>0</v>
      </c>
      <c r="AJ56" s="88">
        <v>0</v>
      </c>
      <c r="AK56" s="88">
        <v>0</v>
      </c>
      <c r="AL56" s="88">
        <v>0</v>
      </c>
    </row>
    <row r="57" spans="1:38" ht="20.25" customHeight="1" x14ac:dyDescent="0.35">
      <c r="A57" s="83" t="s">
        <v>125</v>
      </c>
      <c r="B57" s="84" t="s">
        <v>136</v>
      </c>
      <c r="C57" s="101"/>
      <c r="D57" s="102" t="s">
        <v>134</v>
      </c>
      <c r="E57" s="127"/>
      <c r="F57" s="127"/>
      <c r="G57" s="127"/>
      <c r="H57" s="127"/>
      <c r="I57" s="127"/>
      <c r="J57" s="127"/>
      <c r="K57" s="88">
        <v>0.27417001128196716</v>
      </c>
      <c r="L57" s="88">
        <v>0.24500758945941925</v>
      </c>
      <c r="M57" s="88">
        <v>0.25464534759521484</v>
      </c>
      <c r="N57" s="88">
        <v>0.24112431704998016</v>
      </c>
      <c r="O57" s="88">
        <v>0.20645694434642792</v>
      </c>
      <c r="P57" s="88">
        <v>0.19878621399402618</v>
      </c>
      <c r="Q57" s="88">
        <v>0.19230072200298309</v>
      </c>
      <c r="R57" s="88">
        <v>0.18668273091316223</v>
      </c>
      <c r="S57" s="88">
        <v>0.2030106782913208</v>
      </c>
      <c r="T57" s="88">
        <v>0.1772945374250412</v>
      </c>
      <c r="U57" s="88">
        <v>0.17328459024429321</v>
      </c>
      <c r="V57" s="88">
        <v>0.16962380707263947</v>
      </c>
      <c r="W57" s="88">
        <v>0</v>
      </c>
      <c r="X57" s="88">
        <v>0</v>
      </c>
      <c r="Y57" s="88">
        <v>0</v>
      </c>
      <c r="Z57" s="88">
        <v>0</v>
      </c>
      <c r="AA57" s="88">
        <v>0</v>
      </c>
      <c r="AB57" s="88">
        <v>0</v>
      </c>
      <c r="AC57" s="88">
        <v>0</v>
      </c>
      <c r="AD57" s="88">
        <v>0</v>
      </c>
      <c r="AE57" s="88">
        <v>0</v>
      </c>
      <c r="AF57" s="88">
        <v>0</v>
      </c>
      <c r="AG57" s="88">
        <v>0</v>
      </c>
      <c r="AH57" s="88">
        <v>0</v>
      </c>
      <c r="AI57" s="88">
        <v>0</v>
      </c>
      <c r="AJ57" s="88">
        <v>0</v>
      </c>
      <c r="AK57" s="88">
        <v>0</v>
      </c>
      <c r="AL57" s="88">
        <v>0</v>
      </c>
    </row>
    <row r="58" spans="1:38" ht="20.25" customHeight="1" x14ac:dyDescent="0.35">
      <c r="A58" s="83" t="s">
        <v>127</v>
      </c>
      <c r="B58" s="84" t="s">
        <v>137</v>
      </c>
      <c r="C58" s="101"/>
      <c r="D58" s="102" t="s">
        <v>134</v>
      </c>
      <c r="E58" s="127"/>
      <c r="F58" s="127"/>
      <c r="G58" s="127"/>
      <c r="H58" s="127"/>
      <c r="I58" s="127"/>
      <c r="J58" s="127"/>
      <c r="K58" s="88">
        <v>0.72705000638961792</v>
      </c>
      <c r="L58" s="88">
        <v>0.64971649646759033</v>
      </c>
      <c r="M58" s="88">
        <v>0.67527413368225098</v>
      </c>
      <c r="N58" s="88">
        <v>0.63941872119903564</v>
      </c>
      <c r="O58" s="88">
        <v>0.54748702049255371</v>
      </c>
      <c r="P58" s="88">
        <v>0.5271456241607666</v>
      </c>
      <c r="Q58" s="88">
        <v>0.50994729995727539</v>
      </c>
      <c r="R58" s="88">
        <v>0.49504935741424561</v>
      </c>
      <c r="S58" s="88">
        <v>0.53834819793701172</v>
      </c>
      <c r="T58" s="88">
        <v>0.47015351057052612</v>
      </c>
      <c r="U58" s="88">
        <v>0.45951986312866211</v>
      </c>
      <c r="V58" s="88">
        <v>0.44981211423873901</v>
      </c>
      <c r="W58" s="88">
        <v>0.4408818781375885</v>
      </c>
      <c r="X58" s="88">
        <v>0.48328018188476563</v>
      </c>
      <c r="Y58" s="88">
        <v>0.47468125820159912</v>
      </c>
      <c r="Z58" s="88">
        <v>0.46663743257522583</v>
      </c>
      <c r="AA58" s="88">
        <v>0.45908147096633911</v>
      </c>
      <c r="AB58" s="88">
        <v>0.45195752382278442</v>
      </c>
      <c r="AC58" s="88">
        <v>0.44521883130073547</v>
      </c>
      <c r="AD58" s="88">
        <v>0</v>
      </c>
      <c r="AE58" s="88">
        <v>0</v>
      </c>
      <c r="AF58" s="88">
        <v>0</v>
      </c>
      <c r="AG58" s="88">
        <v>0</v>
      </c>
      <c r="AH58" s="88">
        <v>0</v>
      </c>
      <c r="AI58" s="88">
        <v>0</v>
      </c>
      <c r="AJ58" s="88">
        <v>0</v>
      </c>
      <c r="AK58" s="88">
        <v>0</v>
      </c>
      <c r="AL58" s="88">
        <v>0</v>
      </c>
    </row>
    <row r="59" spans="1:38" ht="20.25" customHeight="1" x14ac:dyDescent="0.35">
      <c r="A59" s="83" t="s">
        <v>130</v>
      </c>
      <c r="B59" s="84" t="s">
        <v>138</v>
      </c>
      <c r="C59" s="101"/>
      <c r="D59" s="102" t="s">
        <v>134</v>
      </c>
      <c r="E59" s="127"/>
      <c r="F59" s="127"/>
      <c r="G59" s="127"/>
      <c r="H59" s="127"/>
      <c r="I59" s="127"/>
      <c r="J59" s="127"/>
      <c r="K59" s="88">
        <v>6.6600002348423004E-2</v>
      </c>
      <c r="L59" s="88">
        <v>5.9516016393899918E-2</v>
      </c>
      <c r="M59" s="88">
        <v>6.1857175081968307E-2</v>
      </c>
      <c r="N59" s="88">
        <v>5.8572709560394287E-2</v>
      </c>
      <c r="O59" s="88">
        <v>5.0151485949754715E-2</v>
      </c>
      <c r="P59" s="88">
        <v>4.8288151621818542E-2</v>
      </c>
      <c r="Q59" s="88">
        <v>4.6712726354598999E-2</v>
      </c>
      <c r="R59" s="88">
        <v>4.5348033308982849E-2</v>
      </c>
      <c r="S59" s="88">
        <v>0</v>
      </c>
      <c r="T59" s="88">
        <v>0</v>
      </c>
      <c r="U59" s="88">
        <v>0</v>
      </c>
      <c r="V59" s="88">
        <v>0</v>
      </c>
      <c r="W59" s="88">
        <v>0</v>
      </c>
      <c r="X59" s="88">
        <v>0</v>
      </c>
      <c r="Y59" s="88">
        <v>0</v>
      </c>
      <c r="Z59" s="88">
        <v>0</v>
      </c>
      <c r="AA59" s="88">
        <v>0</v>
      </c>
      <c r="AB59" s="88">
        <v>0</v>
      </c>
      <c r="AC59" s="88">
        <v>0</v>
      </c>
      <c r="AD59" s="88">
        <v>0</v>
      </c>
      <c r="AE59" s="88">
        <v>0</v>
      </c>
      <c r="AF59" s="88">
        <v>0</v>
      </c>
      <c r="AG59" s="88">
        <v>0</v>
      </c>
      <c r="AH59" s="88">
        <v>0</v>
      </c>
      <c r="AI59" s="88">
        <v>0</v>
      </c>
      <c r="AJ59" s="88">
        <v>0</v>
      </c>
      <c r="AK59" s="88">
        <v>0</v>
      </c>
      <c r="AL59" s="88">
        <v>0</v>
      </c>
    </row>
    <row r="60" spans="1:38" ht="20.25" customHeight="1" x14ac:dyDescent="0.35">
      <c r="A60" s="83" t="s">
        <v>132</v>
      </c>
      <c r="B60" s="84" t="s">
        <v>139</v>
      </c>
      <c r="C60" s="101"/>
      <c r="D60" s="102" t="s">
        <v>140</v>
      </c>
      <c r="E60" s="127"/>
      <c r="F60" s="127"/>
      <c r="G60" s="127"/>
      <c r="H60" s="127"/>
      <c r="I60" s="127"/>
      <c r="J60" s="127"/>
      <c r="K60" s="88">
        <v>0</v>
      </c>
      <c r="L60" s="88">
        <v>0</v>
      </c>
      <c r="M60" s="88">
        <v>0</v>
      </c>
      <c r="N60" s="88">
        <v>0</v>
      </c>
      <c r="O60" s="88">
        <v>9.0168590545654297</v>
      </c>
      <c r="P60" s="88">
        <v>9.0168590545654297</v>
      </c>
      <c r="Q60" s="88">
        <v>9.0168590545654297</v>
      </c>
      <c r="R60" s="88">
        <v>9.0168590545654297</v>
      </c>
      <c r="S60" s="88">
        <v>9.2430028915405273</v>
      </c>
      <c r="T60" s="88">
        <v>9.0168590545654297</v>
      </c>
      <c r="U60" s="88">
        <v>9.0168590545654297</v>
      </c>
      <c r="V60" s="88">
        <v>9.0168590545654297</v>
      </c>
      <c r="W60" s="88">
        <v>9.0168590545654297</v>
      </c>
      <c r="X60" s="88">
        <v>9.2430028915405273</v>
      </c>
      <c r="Y60" s="88">
        <v>20.349819183349609</v>
      </c>
      <c r="Z60" s="88">
        <v>20.349819183349609</v>
      </c>
      <c r="AA60" s="88">
        <v>20.349819183349609</v>
      </c>
      <c r="AB60" s="88">
        <v>20.349819183349609</v>
      </c>
      <c r="AC60" s="88">
        <v>20.349819183349609</v>
      </c>
      <c r="AD60" s="88">
        <v>0</v>
      </c>
      <c r="AE60" s="88">
        <v>0</v>
      </c>
      <c r="AF60" s="88">
        <v>0</v>
      </c>
      <c r="AG60" s="88">
        <v>0</v>
      </c>
      <c r="AH60" s="88">
        <v>0</v>
      </c>
      <c r="AI60" s="88">
        <v>0</v>
      </c>
      <c r="AJ60" s="88">
        <v>0</v>
      </c>
      <c r="AK60" s="88">
        <v>0</v>
      </c>
      <c r="AL60" s="88">
        <v>0</v>
      </c>
    </row>
    <row r="61" spans="1:38" ht="20.25" customHeight="1" x14ac:dyDescent="0.35">
      <c r="A61" s="83" t="s">
        <v>122</v>
      </c>
      <c r="B61" s="84" t="s">
        <v>141</v>
      </c>
      <c r="C61" s="101"/>
      <c r="D61" s="102" t="s">
        <v>140</v>
      </c>
      <c r="E61" s="126"/>
      <c r="F61" s="126"/>
      <c r="G61" s="126"/>
      <c r="H61" s="126"/>
      <c r="I61" s="126"/>
      <c r="J61" s="127"/>
      <c r="K61" s="88">
        <v>0</v>
      </c>
      <c r="L61" s="88">
        <v>0</v>
      </c>
      <c r="M61" s="88">
        <v>0</v>
      </c>
      <c r="N61" s="88">
        <v>0</v>
      </c>
      <c r="O61" s="88">
        <v>23.191509246826172</v>
      </c>
      <c r="P61" s="88">
        <v>23.191509246826172</v>
      </c>
      <c r="Q61" s="88">
        <v>23.191509246826172</v>
      </c>
      <c r="R61" s="88">
        <v>23.191509246826172</v>
      </c>
      <c r="S61" s="88">
        <v>23.773155212402344</v>
      </c>
      <c r="T61" s="88">
        <v>23.191509246826172</v>
      </c>
      <c r="U61" s="88">
        <v>23.191509246826172</v>
      </c>
      <c r="V61" s="88">
        <v>23.191509246826172</v>
      </c>
      <c r="W61" s="88">
        <v>23.191509246826172</v>
      </c>
      <c r="X61" s="88">
        <v>23.773155212402344</v>
      </c>
      <c r="Y61" s="88">
        <v>23.773155212402344</v>
      </c>
      <c r="Z61" s="88">
        <v>23.773155212402344</v>
      </c>
      <c r="AA61" s="88">
        <v>23.773155212402344</v>
      </c>
      <c r="AB61" s="88">
        <v>23.773155212402344</v>
      </c>
      <c r="AC61" s="88">
        <v>23.773155212402344</v>
      </c>
      <c r="AD61" s="88">
        <v>0</v>
      </c>
      <c r="AE61" s="88">
        <v>0</v>
      </c>
      <c r="AF61" s="88">
        <v>0</v>
      </c>
      <c r="AG61" s="88">
        <v>0</v>
      </c>
      <c r="AH61" s="88">
        <v>0</v>
      </c>
      <c r="AI61" s="88">
        <v>0</v>
      </c>
      <c r="AJ61" s="88">
        <v>0</v>
      </c>
      <c r="AK61" s="88">
        <v>0</v>
      </c>
      <c r="AL61" s="88">
        <v>0</v>
      </c>
    </row>
    <row r="62" spans="1:38" ht="20.25" customHeight="1" x14ac:dyDescent="0.35">
      <c r="A62" s="83" t="s">
        <v>125</v>
      </c>
      <c r="B62" s="84" t="s">
        <v>142</v>
      </c>
      <c r="C62" s="101"/>
      <c r="D62" s="102" t="s">
        <v>134</v>
      </c>
      <c r="E62" s="127"/>
      <c r="F62" s="127"/>
      <c r="G62" s="127"/>
      <c r="H62" s="127"/>
      <c r="I62" s="127"/>
      <c r="J62" s="127"/>
      <c r="K62" s="88">
        <v>0</v>
      </c>
      <c r="L62" s="88">
        <v>0</v>
      </c>
      <c r="M62" s="88">
        <v>0</v>
      </c>
      <c r="N62" s="88">
        <v>0</v>
      </c>
      <c r="O62" s="88">
        <v>3.2598464488983154</v>
      </c>
      <c r="P62" s="88">
        <v>3.1387295722961426</v>
      </c>
      <c r="Q62" s="88">
        <v>3.0363271236419678</v>
      </c>
      <c r="R62" s="88">
        <v>2.9476220607757568</v>
      </c>
      <c r="S62" s="88">
        <v>3.2054316997528076</v>
      </c>
      <c r="T62" s="88">
        <v>2.7993872165679932</v>
      </c>
      <c r="U62" s="88">
        <v>2.736072301864624</v>
      </c>
      <c r="V62" s="88">
        <v>2.6782705783843994</v>
      </c>
      <c r="W62" s="88">
        <v>2.6250979900360107</v>
      </c>
      <c r="X62" s="88">
        <v>2.8775460720062256</v>
      </c>
      <c r="Y62" s="88">
        <v>2.8263463973999023</v>
      </c>
      <c r="Z62" s="88">
        <v>2.7784519195556641</v>
      </c>
      <c r="AA62" s="88">
        <v>2.7334620952606201</v>
      </c>
      <c r="AB62" s="88">
        <v>2.6910445690155029</v>
      </c>
      <c r="AC62" s="88">
        <v>2.6509213447570801</v>
      </c>
      <c r="AD62" s="88">
        <v>2.6128561496734619</v>
      </c>
      <c r="AE62" s="88">
        <v>2.5766491889953613</v>
      </c>
      <c r="AF62" s="88">
        <v>2.5421261787414551</v>
      </c>
      <c r="AG62" s="88">
        <v>2.5091385841369629</v>
      </c>
      <c r="AH62" s="88">
        <v>2.4775547981262207</v>
      </c>
      <c r="AI62" s="88">
        <v>0</v>
      </c>
      <c r="AJ62" s="88">
        <v>0</v>
      </c>
      <c r="AK62" s="88">
        <v>0</v>
      </c>
      <c r="AL62" s="88">
        <v>0</v>
      </c>
    </row>
    <row r="63" spans="1:38" x14ac:dyDescent="0.35">
      <c r="A63" s="83"/>
      <c r="B63" s="105"/>
      <c r="C63" s="106"/>
      <c r="D63" s="107"/>
      <c r="E63" s="107"/>
      <c r="F63" s="107"/>
      <c r="G63" s="107"/>
      <c r="H63" s="107"/>
      <c r="I63" s="107"/>
      <c r="J63" s="107"/>
      <c r="K63" s="108"/>
      <c r="L63" s="108"/>
      <c r="M63" s="108"/>
      <c r="N63" s="108"/>
      <c r="O63" s="109"/>
      <c r="P63" s="109"/>
      <c r="Q63" s="109"/>
      <c r="R63" s="109"/>
      <c r="S63" s="110"/>
      <c r="T63" s="110"/>
      <c r="U63" s="110"/>
      <c r="V63" s="110"/>
      <c r="W63" s="110"/>
      <c r="X63" s="110"/>
      <c r="Y63" s="110"/>
      <c r="Z63" s="110"/>
      <c r="AA63" s="110"/>
      <c r="AB63" s="110"/>
      <c r="AC63" s="110"/>
      <c r="AD63" s="110"/>
      <c r="AE63" s="110"/>
      <c r="AF63" s="110"/>
      <c r="AG63" s="110"/>
      <c r="AH63" s="110"/>
      <c r="AI63" s="110"/>
      <c r="AJ63" s="110"/>
      <c r="AK63" s="110"/>
      <c r="AL63" s="110"/>
    </row>
    <row r="64" spans="1:38" ht="31" x14ac:dyDescent="0.35">
      <c r="A64" s="83">
        <v>12</v>
      </c>
      <c r="B64" s="128" t="s">
        <v>143</v>
      </c>
      <c r="C64" s="129"/>
      <c r="D64" s="130"/>
      <c r="E64" s="131">
        <f t="shared" ref="E64:AL64" si="3">SUM(E45:E45,E51:E62)</f>
        <v>0</v>
      </c>
      <c r="F64" s="131">
        <f t="shared" si="3"/>
        <v>0</v>
      </c>
      <c r="G64" s="131">
        <f t="shared" si="3"/>
        <v>0</v>
      </c>
      <c r="H64" s="131">
        <f t="shared" si="3"/>
        <v>0</v>
      </c>
      <c r="I64" s="131">
        <f t="shared" si="3"/>
        <v>0</v>
      </c>
      <c r="J64" s="131">
        <f t="shared" si="3"/>
        <v>0</v>
      </c>
      <c r="K64" s="132">
        <f t="shared" si="3"/>
        <v>11.893148548901081</v>
      </c>
      <c r="L64" s="132">
        <f t="shared" si="3"/>
        <v>11.466102261096239</v>
      </c>
      <c r="M64" s="132">
        <f t="shared" si="3"/>
        <v>11.810150813311338</v>
      </c>
      <c r="N64" s="132">
        <f t="shared" si="3"/>
        <v>11.612152442336082</v>
      </c>
      <c r="O64" s="132">
        <f t="shared" si="3"/>
        <v>46.369791809469461</v>
      </c>
      <c r="P64" s="132">
        <f t="shared" si="3"/>
        <v>46.136346936225891</v>
      </c>
      <c r="Q64" s="132">
        <f t="shared" si="3"/>
        <v>45.938972845673561</v>
      </c>
      <c r="R64" s="132">
        <f t="shared" si="3"/>
        <v>45.767999425530434</v>
      </c>
      <c r="S64" s="132">
        <f t="shared" si="3"/>
        <v>39.145108103752136</v>
      </c>
      <c r="T64" s="132">
        <f t="shared" si="3"/>
        <v>37.560940310359001</v>
      </c>
      <c r="U64" s="132">
        <f t="shared" si="3"/>
        <v>37.43987900018692</v>
      </c>
      <c r="V64" s="132">
        <f t="shared" si="3"/>
        <v>37.329359009861946</v>
      </c>
      <c r="W64" s="132">
        <f t="shared" si="3"/>
        <v>37.061434209346771</v>
      </c>
      <c r="X64" s="132">
        <f t="shared" si="3"/>
        <v>38.335929155349731</v>
      </c>
      <c r="Y64" s="132">
        <f t="shared" si="3"/>
        <v>47.898683309555054</v>
      </c>
      <c r="Z64" s="132">
        <f t="shared" si="3"/>
        <v>47.834701180458069</v>
      </c>
      <c r="AA64" s="132">
        <f t="shared" si="3"/>
        <v>47.774599432945251</v>
      </c>
      <c r="AB64" s="132">
        <f t="shared" si="3"/>
        <v>47.717934012413025</v>
      </c>
      <c r="AC64" s="132">
        <f t="shared" si="3"/>
        <v>47.664333403110504</v>
      </c>
      <c r="AD64" s="132">
        <f t="shared" si="3"/>
        <v>2.6128561496734619</v>
      </c>
      <c r="AE64" s="132">
        <f t="shared" si="3"/>
        <v>2.5766491889953613</v>
      </c>
      <c r="AF64" s="132">
        <f t="shared" si="3"/>
        <v>2.5421261787414551</v>
      </c>
      <c r="AG64" s="132">
        <f t="shared" si="3"/>
        <v>2.5091385841369629</v>
      </c>
      <c r="AH64" s="132">
        <f t="shared" si="3"/>
        <v>2.4775547981262207</v>
      </c>
      <c r="AI64" s="132">
        <f t="shared" si="3"/>
        <v>0</v>
      </c>
      <c r="AJ64" s="132">
        <f t="shared" si="3"/>
        <v>0</v>
      </c>
      <c r="AK64" s="132">
        <f t="shared" si="3"/>
        <v>0</v>
      </c>
      <c r="AL64" s="132">
        <f t="shared" si="3"/>
        <v>0</v>
      </c>
    </row>
    <row r="65" spans="1:38" x14ac:dyDescent="0.35">
      <c r="A65" s="83"/>
      <c r="B65" s="133"/>
      <c r="C65" s="134"/>
      <c r="D65" s="135"/>
      <c r="E65" s="97"/>
      <c r="F65" s="97"/>
      <c r="G65" s="97"/>
      <c r="H65" s="97"/>
      <c r="I65" s="97"/>
      <c r="J65" s="97"/>
      <c r="K65" s="97"/>
      <c r="L65" s="97"/>
      <c r="M65" s="97"/>
      <c r="N65" s="97"/>
      <c r="O65" s="97"/>
      <c r="P65" s="97"/>
      <c r="Q65" s="97"/>
      <c r="R65" s="97"/>
      <c r="S65" s="136"/>
      <c r="T65" s="136"/>
      <c r="U65" s="136"/>
      <c r="V65" s="136"/>
      <c r="W65" s="136"/>
      <c r="X65" s="136"/>
      <c r="Y65" s="136"/>
      <c r="Z65" s="136"/>
      <c r="AA65" s="136"/>
      <c r="AB65" s="136"/>
      <c r="AC65" s="136"/>
      <c r="AD65" s="136"/>
      <c r="AE65" s="136"/>
      <c r="AF65" s="136"/>
      <c r="AG65" s="136"/>
      <c r="AH65" s="136"/>
      <c r="AI65" s="136"/>
      <c r="AJ65" s="136"/>
      <c r="AK65" s="136"/>
      <c r="AL65" s="136"/>
    </row>
    <row r="66" spans="1:38" ht="15" customHeight="1" x14ac:dyDescent="0.35">
      <c r="A66" s="83">
        <v>13</v>
      </c>
      <c r="B66" s="137" t="s">
        <v>144</v>
      </c>
      <c r="C66" s="138"/>
      <c r="D66" s="89"/>
      <c r="E66" s="139">
        <f t="shared" ref="E66:AL66" si="4">E64+E41</f>
        <v>0</v>
      </c>
      <c r="F66" s="139">
        <f t="shared" si="4"/>
        <v>0</v>
      </c>
      <c r="G66" s="139">
        <f t="shared" si="4"/>
        <v>0</v>
      </c>
      <c r="H66" s="139">
        <f t="shared" si="4"/>
        <v>0</v>
      </c>
      <c r="I66" s="139">
        <f t="shared" si="4"/>
        <v>0</v>
      </c>
      <c r="J66" s="139">
        <f t="shared" si="4"/>
        <v>0</v>
      </c>
      <c r="K66" s="65">
        <f t="shared" si="4"/>
        <v>344.23193372040987</v>
      </c>
      <c r="L66" s="140">
        <f t="shared" si="4"/>
        <v>343.80488743260503</v>
      </c>
      <c r="M66" s="140">
        <f t="shared" si="4"/>
        <v>288.68781537935138</v>
      </c>
      <c r="N66" s="140">
        <f t="shared" si="4"/>
        <v>288.48981700837612</v>
      </c>
      <c r="O66" s="140">
        <f t="shared" si="4"/>
        <v>292.91745645180345</v>
      </c>
      <c r="P66" s="140">
        <f t="shared" si="4"/>
        <v>292.68401157855988</v>
      </c>
      <c r="Q66" s="140">
        <f t="shared" si="4"/>
        <v>292.48663748800755</v>
      </c>
      <c r="R66" s="140">
        <f t="shared" si="4"/>
        <v>83.437999501824379</v>
      </c>
      <c r="S66" s="65">
        <f t="shared" si="4"/>
        <v>76.815108180046082</v>
      </c>
      <c r="T66" s="140">
        <f t="shared" si="4"/>
        <v>75.230940386652946</v>
      </c>
      <c r="U66" s="140">
        <f t="shared" si="4"/>
        <v>75.109879076480865</v>
      </c>
      <c r="V66" s="140">
        <f t="shared" si="4"/>
        <v>74.999359086155891</v>
      </c>
      <c r="W66" s="140">
        <f t="shared" si="4"/>
        <v>74.731434285640717</v>
      </c>
      <c r="X66" s="140">
        <f t="shared" si="4"/>
        <v>76.005929231643677</v>
      </c>
      <c r="Y66" s="140">
        <f t="shared" si="4"/>
        <v>85.568683385848999</v>
      </c>
      <c r="Z66" s="140">
        <f t="shared" si="4"/>
        <v>85.504701256752014</v>
      </c>
      <c r="AA66" s="140">
        <f t="shared" si="4"/>
        <v>85.444599509239197</v>
      </c>
      <c r="AB66" s="140">
        <f t="shared" si="4"/>
        <v>85.38793408870697</v>
      </c>
      <c r="AC66" s="140">
        <f t="shared" si="4"/>
        <v>85.334333479404449</v>
      </c>
      <c r="AD66" s="140">
        <f t="shared" si="4"/>
        <v>40.282856225967407</v>
      </c>
      <c r="AE66" s="140">
        <f t="shared" si="4"/>
        <v>40.246649265289307</v>
      </c>
      <c r="AF66" s="140">
        <f t="shared" si="4"/>
        <v>40.2121262550354</v>
      </c>
      <c r="AG66" s="140">
        <f t="shared" si="4"/>
        <v>36.579138278961182</v>
      </c>
      <c r="AH66" s="140">
        <f t="shared" si="4"/>
        <v>33.847554683685303</v>
      </c>
      <c r="AI66" s="140">
        <f t="shared" si="4"/>
        <v>11.699999809265137</v>
      </c>
      <c r="AJ66" s="140">
        <f t="shared" si="4"/>
        <v>9</v>
      </c>
      <c r="AK66" s="140">
        <f t="shared" si="4"/>
        <v>9</v>
      </c>
      <c r="AL66" s="140">
        <f t="shared" si="4"/>
        <v>9</v>
      </c>
    </row>
    <row r="67" spans="1:38" ht="15" customHeight="1" x14ac:dyDescent="0.35">
      <c r="A67" s="83"/>
      <c r="B67" s="12"/>
      <c r="C67" s="141"/>
      <c r="D67" s="8"/>
      <c r="E67" s="8"/>
      <c r="F67" s="8"/>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1:38" ht="15" customHeight="1" x14ac:dyDescent="0.45">
      <c r="A68" s="83"/>
      <c r="B68" s="51" t="s">
        <v>145</v>
      </c>
      <c r="D68" s="8"/>
      <c r="E68" s="8"/>
      <c r="F68" s="8"/>
      <c r="G68" s="142"/>
      <c r="H68" s="142"/>
      <c r="I68" s="142"/>
      <c r="J68" s="142"/>
      <c r="K68" s="142"/>
      <c r="L68" s="142"/>
      <c r="M68" s="142"/>
      <c r="N68" s="142"/>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1:38" ht="15" customHeight="1" x14ac:dyDescent="0.35">
      <c r="A69" s="83"/>
      <c r="B69" s="36" t="s">
        <v>146</v>
      </c>
      <c r="C69" s="78"/>
      <c r="D69" s="8"/>
      <c r="E69" s="8"/>
      <c r="F69" s="8"/>
      <c r="G69" s="142"/>
      <c r="H69" s="142"/>
      <c r="I69" s="142"/>
      <c r="J69" s="142"/>
      <c r="K69" s="142"/>
      <c r="L69" s="142"/>
      <c r="M69" s="142"/>
      <c r="N69" s="142"/>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row r="70" spans="1:38" x14ac:dyDescent="0.35">
      <c r="A70" s="83"/>
      <c r="B70" s="8" t="s">
        <v>147</v>
      </c>
      <c r="C70" s="78"/>
      <c r="D70" s="81" t="s">
        <v>88</v>
      </c>
      <c r="E70" s="53">
        <v>2017</v>
      </c>
      <c r="F70" s="53">
        <v>2018</v>
      </c>
      <c r="G70" s="53" t="s">
        <v>148</v>
      </c>
      <c r="H70" s="53" t="s">
        <v>41</v>
      </c>
      <c r="I70" s="53" t="s">
        <v>42</v>
      </c>
      <c r="J70" s="53" t="s">
        <v>43</v>
      </c>
      <c r="K70" s="82" t="s">
        <v>44</v>
      </c>
      <c r="L70" s="53" t="s">
        <v>45</v>
      </c>
      <c r="M70" s="53" t="s">
        <v>46</v>
      </c>
      <c r="N70" s="53" t="s">
        <v>47</v>
      </c>
      <c r="O70" s="53" t="s">
        <v>48</v>
      </c>
      <c r="P70" s="53" t="s">
        <v>49</v>
      </c>
      <c r="Q70" s="53" t="s">
        <v>50</v>
      </c>
      <c r="R70" s="53" t="s">
        <v>51</v>
      </c>
      <c r="S70" s="82" t="s">
        <v>52</v>
      </c>
      <c r="T70" s="53" t="s">
        <v>53</v>
      </c>
      <c r="U70" s="53" t="s">
        <v>54</v>
      </c>
      <c r="V70" s="53" t="s">
        <v>55</v>
      </c>
      <c r="W70" s="53" t="s">
        <v>56</v>
      </c>
      <c r="X70" s="53" t="s">
        <v>57</v>
      </c>
      <c r="Y70" s="53" t="s">
        <v>58</v>
      </c>
      <c r="Z70" s="53" t="s">
        <v>59</v>
      </c>
      <c r="AA70" s="53" t="s">
        <v>60</v>
      </c>
      <c r="AB70" s="53" t="s">
        <v>61</v>
      </c>
      <c r="AC70" s="53" t="s">
        <v>62</v>
      </c>
      <c r="AD70" s="53" t="s">
        <v>63</v>
      </c>
      <c r="AE70" s="53" t="s">
        <v>64</v>
      </c>
      <c r="AF70" s="53" t="s">
        <v>65</v>
      </c>
      <c r="AG70" s="53" t="s">
        <v>66</v>
      </c>
      <c r="AH70" s="53" t="s">
        <v>67</v>
      </c>
      <c r="AI70" s="53" t="s">
        <v>68</v>
      </c>
      <c r="AJ70" s="53" t="s">
        <v>69</v>
      </c>
      <c r="AK70" s="53" t="s">
        <v>70</v>
      </c>
      <c r="AL70" s="53" t="s">
        <v>71</v>
      </c>
    </row>
    <row r="71" spans="1:38" x14ac:dyDescent="0.35">
      <c r="A71" s="83" t="s">
        <v>149</v>
      </c>
      <c r="B71" s="84" t="s">
        <v>150</v>
      </c>
      <c r="C71" s="143"/>
      <c r="D71" s="102" t="s">
        <v>116</v>
      </c>
      <c r="E71" s="144"/>
      <c r="F71" s="144"/>
      <c r="G71" s="144"/>
      <c r="H71" s="144"/>
      <c r="I71" s="144"/>
      <c r="J71" s="103"/>
      <c r="K71" s="122">
        <v>0</v>
      </c>
      <c r="L71" s="122">
        <v>0</v>
      </c>
      <c r="M71" s="122">
        <v>0</v>
      </c>
      <c r="N71" s="122">
        <v>0</v>
      </c>
      <c r="O71" s="122">
        <v>0</v>
      </c>
      <c r="P71" s="122">
        <v>0</v>
      </c>
      <c r="Q71" s="122">
        <v>0</v>
      </c>
      <c r="R71" s="122">
        <v>0</v>
      </c>
      <c r="S71" s="122">
        <v>0</v>
      </c>
      <c r="T71" s="122">
        <v>0</v>
      </c>
      <c r="U71" s="122">
        <v>0</v>
      </c>
      <c r="V71" s="122">
        <v>0</v>
      </c>
      <c r="W71" s="122">
        <v>0</v>
      </c>
      <c r="X71" s="122">
        <v>0</v>
      </c>
      <c r="Y71" s="122">
        <v>0</v>
      </c>
      <c r="Z71" s="122">
        <v>0</v>
      </c>
      <c r="AA71" s="122">
        <v>0</v>
      </c>
      <c r="AB71" s="122">
        <v>0</v>
      </c>
      <c r="AC71" s="122">
        <v>0</v>
      </c>
      <c r="AD71" s="122">
        <v>0</v>
      </c>
      <c r="AE71" s="122">
        <v>0</v>
      </c>
      <c r="AF71" s="122">
        <v>0</v>
      </c>
      <c r="AG71" s="122">
        <v>0</v>
      </c>
      <c r="AH71" s="122">
        <v>0</v>
      </c>
      <c r="AI71" s="122">
        <v>0</v>
      </c>
      <c r="AJ71" s="122">
        <v>0</v>
      </c>
      <c r="AK71" s="122">
        <v>0</v>
      </c>
      <c r="AL71" s="122">
        <v>0</v>
      </c>
    </row>
    <row r="72" spans="1:38" x14ac:dyDescent="0.35">
      <c r="A72" s="83" t="s">
        <v>151</v>
      </c>
      <c r="B72" s="84" t="s">
        <v>152</v>
      </c>
      <c r="C72" s="101"/>
      <c r="D72" s="102" t="s">
        <v>116</v>
      </c>
      <c r="E72" s="144"/>
      <c r="F72" s="144"/>
      <c r="G72" s="144"/>
      <c r="H72" s="144"/>
      <c r="I72" s="144"/>
      <c r="J72" s="353"/>
      <c r="K72" s="122">
        <v>0</v>
      </c>
      <c r="L72" s="122">
        <v>0</v>
      </c>
      <c r="M72" s="122">
        <v>0</v>
      </c>
      <c r="N72" s="122">
        <v>0</v>
      </c>
      <c r="O72" s="122">
        <v>0</v>
      </c>
      <c r="P72" s="122">
        <v>0</v>
      </c>
      <c r="Q72" s="122">
        <v>0</v>
      </c>
      <c r="R72" s="122">
        <v>400</v>
      </c>
      <c r="S72" s="122">
        <v>400</v>
      </c>
      <c r="T72" s="122">
        <v>400</v>
      </c>
      <c r="U72" s="122">
        <v>400</v>
      </c>
      <c r="V72" s="122">
        <v>400</v>
      </c>
      <c r="W72" s="122">
        <v>400</v>
      </c>
      <c r="X72" s="122">
        <v>400</v>
      </c>
      <c r="Y72" s="122">
        <v>400</v>
      </c>
      <c r="Z72" s="122">
        <v>400</v>
      </c>
      <c r="AA72" s="122">
        <v>400</v>
      </c>
      <c r="AB72" s="122">
        <v>400</v>
      </c>
      <c r="AC72" s="122">
        <v>400</v>
      </c>
      <c r="AD72" s="122">
        <v>400</v>
      </c>
      <c r="AE72" s="122">
        <v>403</v>
      </c>
      <c r="AF72" s="122">
        <v>403</v>
      </c>
      <c r="AG72" s="122">
        <v>403</v>
      </c>
      <c r="AH72" s="122">
        <v>403</v>
      </c>
      <c r="AI72" s="122">
        <v>403</v>
      </c>
      <c r="AJ72" s="122">
        <v>403</v>
      </c>
      <c r="AK72" s="122">
        <v>403</v>
      </c>
      <c r="AL72" s="122">
        <v>400</v>
      </c>
    </row>
    <row r="73" spans="1:38" x14ac:dyDescent="0.35">
      <c r="A73" s="83" t="s">
        <v>153</v>
      </c>
      <c r="B73" s="84" t="s">
        <v>154</v>
      </c>
      <c r="C73" s="101"/>
      <c r="D73" s="102" t="s">
        <v>116</v>
      </c>
      <c r="E73" s="144"/>
      <c r="F73" s="144"/>
      <c r="G73" s="144"/>
      <c r="H73" s="144"/>
      <c r="I73" s="144"/>
      <c r="J73" s="353"/>
      <c r="K73" s="122">
        <v>0</v>
      </c>
      <c r="L73" s="122">
        <v>0</v>
      </c>
      <c r="M73" s="122">
        <v>0</v>
      </c>
      <c r="N73" s="122">
        <v>0</v>
      </c>
      <c r="O73" s="122">
        <v>0</v>
      </c>
      <c r="P73" s="122">
        <v>0</v>
      </c>
      <c r="Q73" s="122">
        <v>0</v>
      </c>
      <c r="R73" s="122">
        <v>70</v>
      </c>
      <c r="S73" s="122">
        <v>70</v>
      </c>
      <c r="T73" s="122">
        <v>70</v>
      </c>
      <c r="U73" s="122">
        <v>70</v>
      </c>
      <c r="V73" s="122">
        <v>70</v>
      </c>
      <c r="W73" s="122">
        <v>70</v>
      </c>
      <c r="X73" s="122">
        <v>70</v>
      </c>
      <c r="Y73" s="122">
        <v>70</v>
      </c>
      <c r="Z73" s="122">
        <v>70</v>
      </c>
      <c r="AA73" s="122">
        <v>70</v>
      </c>
      <c r="AB73" s="122">
        <v>70</v>
      </c>
      <c r="AC73" s="122">
        <v>70</v>
      </c>
      <c r="AD73" s="122">
        <v>70</v>
      </c>
      <c r="AE73" s="122">
        <v>80</v>
      </c>
      <c r="AF73" s="122">
        <v>80</v>
      </c>
      <c r="AG73" s="122">
        <v>90</v>
      </c>
      <c r="AH73" s="122">
        <v>90</v>
      </c>
      <c r="AI73" s="122">
        <v>110</v>
      </c>
      <c r="AJ73" s="122">
        <v>110</v>
      </c>
      <c r="AK73" s="122">
        <v>110</v>
      </c>
      <c r="AL73" s="122">
        <v>50</v>
      </c>
    </row>
    <row r="74" spans="1:38" x14ac:dyDescent="0.35">
      <c r="A74" s="83" t="s">
        <v>155</v>
      </c>
      <c r="B74" s="84" t="s">
        <v>156</v>
      </c>
      <c r="C74" s="101"/>
      <c r="D74" s="102" t="s">
        <v>116</v>
      </c>
      <c r="E74" s="144"/>
      <c r="F74" s="144"/>
      <c r="G74" s="144"/>
      <c r="H74" s="144"/>
      <c r="I74" s="144"/>
      <c r="J74" s="353"/>
      <c r="K74" s="122">
        <v>0</v>
      </c>
      <c r="L74" s="122">
        <v>0</v>
      </c>
      <c r="M74" s="122">
        <v>80</v>
      </c>
      <c r="N74" s="122">
        <v>80</v>
      </c>
      <c r="O74" s="122">
        <v>80</v>
      </c>
      <c r="P74" s="122">
        <v>80</v>
      </c>
      <c r="Q74" s="122">
        <v>90</v>
      </c>
      <c r="R74" s="122">
        <v>190</v>
      </c>
      <c r="S74" s="122">
        <v>190</v>
      </c>
      <c r="T74" s="122">
        <v>200</v>
      </c>
      <c r="U74" s="122">
        <v>200</v>
      </c>
      <c r="V74" s="122">
        <v>200</v>
      </c>
      <c r="W74" s="122">
        <v>200</v>
      </c>
      <c r="X74" s="122">
        <v>200</v>
      </c>
      <c r="Y74" s="122">
        <v>200</v>
      </c>
      <c r="Z74" s="122">
        <v>200</v>
      </c>
      <c r="AA74" s="122">
        <v>200</v>
      </c>
      <c r="AB74" s="122">
        <v>200</v>
      </c>
      <c r="AC74" s="122">
        <v>200</v>
      </c>
      <c r="AD74" s="122">
        <v>200</v>
      </c>
      <c r="AE74" s="122">
        <v>200</v>
      </c>
      <c r="AF74" s="122">
        <v>200</v>
      </c>
      <c r="AG74" s="122">
        <v>190</v>
      </c>
      <c r="AH74" s="122">
        <v>200</v>
      </c>
      <c r="AI74" s="122">
        <v>200</v>
      </c>
      <c r="AJ74" s="122">
        <v>200</v>
      </c>
      <c r="AK74" s="122">
        <v>190</v>
      </c>
      <c r="AL74" s="122">
        <v>200</v>
      </c>
    </row>
    <row r="75" spans="1:38" x14ac:dyDescent="0.35">
      <c r="A75" s="83" t="s">
        <v>157</v>
      </c>
      <c r="B75" s="84" t="s">
        <v>158</v>
      </c>
      <c r="C75" s="101"/>
      <c r="D75" s="145" t="s">
        <v>116</v>
      </c>
      <c r="E75" s="144"/>
      <c r="F75" s="144"/>
      <c r="G75" s="144"/>
      <c r="H75" s="144"/>
      <c r="I75" s="144"/>
      <c r="J75" s="353"/>
      <c r="K75" s="122">
        <v>0</v>
      </c>
      <c r="L75" s="122">
        <v>0</v>
      </c>
      <c r="M75" s="122">
        <v>0</v>
      </c>
      <c r="N75" s="122">
        <v>0</v>
      </c>
      <c r="O75" s="122">
        <v>0</v>
      </c>
      <c r="P75" s="122">
        <v>0</v>
      </c>
      <c r="Q75" s="122">
        <v>0</v>
      </c>
      <c r="R75" s="122">
        <v>0</v>
      </c>
      <c r="S75" s="122">
        <v>0</v>
      </c>
      <c r="T75" s="122">
        <v>0</v>
      </c>
      <c r="U75" s="122">
        <v>0</v>
      </c>
      <c r="V75" s="122">
        <v>5</v>
      </c>
      <c r="W75" s="122">
        <v>5</v>
      </c>
      <c r="X75" s="122">
        <v>5</v>
      </c>
      <c r="Y75" s="122">
        <v>5</v>
      </c>
      <c r="Z75" s="122">
        <v>5</v>
      </c>
      <c r="AA75" s="122">
        <v>5</v>
      </c>
      <c r="AB75" s="122">
        <v>5</v>
      </c>
      <c r="AC75" s="122">
        <v>5</v>
      </c>
      <c r="AD75" s="122">
        <v>5</v>
      </c>
      <c r="AE75" s="122">
        <v>5</v>
      </c>
      <c r="AF75" s="122">
        <v>5</v>
      </c>
      <c r="AG75" s="122">
        <v>5</v>
      </c>
      <c r="AH75" s="122">
        <v>5</v>
      </c>
      <c r="AI75" s="122">
        <v>5</v>
      </c>
      <c r="AJ75" s="122">
        <v>5</v>
      </c>
      <c r="AK75" s="122">
        <v>5</v>
      </c>
      <c r="AL75" s="122">
        <v>5</v>
      </c>
    </row>
    <row r="76" spans="1:38" x14ac:dyDescent="0.35">
      <c r="A76" s="83" t="s">
        <v>159</v>
      </c>
      <c r="B76" s="84" t="s">
        <v>160</v>
      </c>
      <c r="C76" s="101"/>
      <c r="D76" s="145" t="s">
        <v>116</v>
      </c>
      <c r="E76" s="144"/>
      <c r="F76" s="144"/>
      <c r="G76" s="144"/>
      <c r="H76" s="144"/>
      <c r="I76" s="144"/>
      <c r="J76" s="353"/>
      <c r="K76" s="122">
        <v>0</v>
      </c>
      <c r="L76" s="122">
        <v>0</v>
      </c>
      <c r="M76" s="122">
        <v>0</v>
      </c>
      <c r="N76" s="122">
        <v>0</v>
      </c>
      <c r="O76" s="122">
        <v>0</v>
      </c>
      <c r="P76" s="122">
        <v>0</v>
      </c>
      <c r="Q76" s="122">
        <v>0</v>
      </c>
      <c r="R76" s="122">
        <v>0</v>
      </c>
      <c r="S76" s="122">
        <v>0</v>
      </c>
      <c r="T76" s="122">
        <v>0</v>
      </c>
      <c r="U76" s="122">
        <v>0</v>
      </c>
      <c r="V76" s="122">
        <v>0</v>
      </c>
      <c r="W76" s="122">
        <v>0</v>
      </c>
      <c r="X76" s="122">
        <v>0</v>
      </c>
      <c r="Y76" s="122">
        <v>0</v>
      </c>
      <c r="Z76" s="122">
        <v>0</v>
      </c>
      <c r="AA76" s="122">
        <v>0</v>
      </c>
      <c r="AB76" s="122">
        <v>0</v>
      </c>
      <c r="AC76" s="122">
        <v>0</v>
      </c>
      <c r="AD76" s="122">
        <v>0</v>
      </c>
      <c r="AE76" s="122">
        <v>0</v>
      </c>
      <c r="AF76" s="122">
        <v>0</v>
      </c>
      <c r="AG76" s="122">
        <v>0</v>
      </c>
      <c r="AH76" s="122">
        <v>0</v>
      </c>
      <c r="AI76" s="122">
        <v>0</v>
      </c>
      <c r="AJ76" s="122">
        <v>0</v>
      </c>
      <c r="AK76" s="122">
        <v>0</v>
      </c>
      <c r="AL76" s="122">
        <v>0</v>
      </c>
    </row>
    <row r="77" spans="1:38" x14ac:dyDescent="0.35">
      <c r="A77" s="83" t="s">
        <v>161</v>
      </c>
      <c r="B77" s="84" t="s">
        <v>162</v>
      </c>
      <c r="C77" s="101"/>
      <c r="D77" s="145" t="s">
        <v>116</v>
      </c>
      <c r="E77" s="144"/>
      <c r="F77" s="144"/>
      <c r="G77" s="144"/>
      <c r="H77" s="144"/>
      <c r="I77" s="144"/>
      <c r="J77" s="353"/>
      <c r="K77" s="122">
        <v>0</v>
      </c>
      <c r="L77" s="122">
        <v>0</v>
      </c>
      <c r="M77" s="122">
        <v>5</v>
      </c>
      <c r="N77" s="122">
        <v>5</v>
      </c>
      <c r="O77" s="122">
        <v>5</v>
      </c>
      <c r="P77" s="122">
        <v>5</v>
      </c>
      <c r="Q77" s="122">
        <v>5</v>
      </c>
      <c r="R77" s="122">
        <v>5</v>
      </c>
      <c r="S77" s="122">
        <v>5</v>
      </c>
      <c r="T77" s="122">
        <v>5</v>
      </c>
      <c r="U77" s="122">
        <v>5</v>
      </c>
      <c r="V77" s="122">
        <v>5</v>
      </c>
      <c r="W77" s="122">
        <v>5</v>
      </c>
      <c r="X77" s="122">
        <v>5</v>
      </c>
      <c r="Y77" s="122">
        <v>5</v>
      </c>
      <c r="Z77" s="122">
        <v>5</v>
      </c>
      <c r="AA77" s="122">
        <v>5</v>
      </c>
      <c r="AB77" s="122">
        <v>5</v>
      </c>
      <c r="AC77" s="122">
        <v>5</v>
      </c>
      <c r="AD77" s="122">
        <v>5</v>
      </c>
      <c r="AE77" s="122">
        <v>5</v>
      </c>
      <c r="AF77" s="122">
        <v>5</v>
      </c>
      <c r="AG77" s="122">
        <v>5</v>
      </c>
      <c r="AH77" s="122">
        <v>5</v>
      </c>
      <c r="AI77" s="122">
        <v>5</v>
      </c>
      <c r="AJ77" s="122">
        <v>5</v>
      </c>
      <c r="AK77" s="122">
        <v>5</v>
      </c>
      <c r="AL77" s="122">
        <v>5</v>
      </c>
    </row>
    <row r="78" spans="1:38" x14ac:dyDescent="0.35">
      <c r="A78" s="83" t="s">
        <v>163</v>
      </c>
      <c r="B78" s="84" t="s">
        <v>164</v>
      </c>
      <c r="C78" s="101"/>
      <c r="D78" s="145" t="s">
        <v>116</v>
      </c>
      <c r="E78" s="144"/>
      <c r="F78" s="144"/>
      <c r="G78" s="144"/>
      <c r="H78" s="144"/>
      <c r="I78" s="144"/>
      <c r="J78" s="353"/>
      <c r="K78" s="122">
        <v>0</v>
      </c>
      <c r="L78" s="122">
        <v>0</v>
      </c>
      <c r="M78" s="122">
        <v>0</v>
      </c>
      <c r="N78" s="122">
        <v>0</v>
      </c>
      <c r="O78" s="122">
        <v>0</v>
      </c>
      <c r="P78" s="122">
        <v>0</v>
      </c>
      <c r="Q78" s="122">
        <v>0</v>
      </c>
      <c r="R78" s="122">
        <v>0</v>
      </c>
      <c r="S78" s="122">
        <v>0</v>
      </c>
      <c r="T78" s="122">
        <v>0</v>
      </c>
      <c r="U78" s="122">
        <v>0</v>
      </c>
      <c r="V78" s="122">
        <v>0</v>
      </c>
      <c r="W78" s="122">
        <v>0</v>
      </c>
      <c r="X78" s="122">
        <v>0</v>
      </c>
      <c r="Y78" s="122">
        <v>0</v>
      </c>
      <c r="Z78" s="122">
        <v>0</v>
      </c>
      <c r="AA78" s="122">
        <v>0</v>
      </c>
      <c r="AB78" s="122">
        <v>0</v>
      </c>
      <c r="AC78" s="122">
        <v>0</v>
      </c>
      <c r="AD78" s="122">
        <v>0</v>
      </c>
      <c r="AE78" s="122">
        <v>0</v>
      </c>
      <c r="AF78" s="122">
        <v>0</v>
      </c>
      <c r="AG78" s="122">
        <v>0</v>
      </c>
      <c r="AH78" s="122">
        <v>0</v>
      </c>
      <c r="AI78" s="122">
        <v>0</v>
      </c>
      <c r="AJ78" s="122">
        <v>0</v>
      </c>
      <c r="AK78" s="122">
        <v>0</v>
      </c>
      <c r="AL78" s="122">
        <v>0</v>
      </c>
    </row>
    <row r="79" spans="1:38" x14ac:dyDescent="0.35">
      <c r="A79" s="83" t="s">
        <v>165</v>
      </c>
      <c r="B79" s="84" t="s">
        <v>166</v>
      </c>
      <c r="C79" s="101"/>
      <c r="D79" s="145" t="s">
        <v>116</v>
      </c>
      <c r="E79" s="144"/>
      <c r="F79" s="144"/>
      <c r="G79" s="144"/>
      <c r="H79" s="144"/>
      <c r="I79" s="144"/>
      <c r="J79" s="353"/>
      <c r="K79" s="122">
        <v>0</v>
      </c>
      <c r="L79" s="122">
        <v>0</v>
      </c>
      <c r="M79" s="122">
        <v>0</v>
      </c>
      <c r="N79" s="122">
        <v>0</v>
      </c>
      <c r="O79" s="122">
        <v>0</v>
      </c>
      <c r="P79" s="122">
        <v>0</v>
      </c>
      <c r="Q79" s="122">
        <v>0</v>
      </c>
      <c r="R79" s="122">
        <v>0</v>
      </c>
      <c r="S79" s="122">
        <v>0</v>
      </c>
      <c r="T79" s="122">
        <v>0</v>
      </c>
      <c r="U79" s="122">
        <v>0</v>
      </c>
      <c r="V79" s="122">
        <v>0</v>
      </c>
      <c r="W79" s="122">
        <v>0</v>
      </c>
      <c r="X79" s="122">
        <v>0</v>
      </c>
      <c r="Y79" s="122">
        <v>0</v>
      </c>
      <c r="Z79" s="122">
        <v>0</v>
      </c>
      <c r="AA79" s="122">
        <v>0</v>
      </c>
      <c r="AB79" s="122">
        <v>0</v>
      </c>
      <c r="AC79" s="122">
        <v>0</v>
      </c>
      <c r="AD79" s="122">
        <v>0</v>
      </c>
      <c r="AE79" s="122">
        <v>0</v>
      </c>
      <c r="AF79" s="122">
        <v>0</v>
      </c>
      <c r="AG79" s="122">
        <v>0</v>
      </c>
      <c r="AH79" s="122">
        <v>0</v>
      </c>
      <c r="AI79" s="122">
        <v>0</v>
      </c>
      <c r="AJ79" s="122">
        <v>0</v>
      </c>
      <c r="AK79" s="122">
        <v>0</v>
      </c>
      <c r="AL79" s="122">
        <v>0</v>
      </c>
    </row>
    <row r="80" spans="1:38" x14ac:dyDescent="0.35">
      <c r="A80" s="83" t="s">
        <v>165</v>
      </c>
      <c r="B80" s="84" t="s">
        <v>167</v>
      </c>
      <c r="C80" s="101"/>
      <c r="D80" s="145" t="s">
        <v>116</v>
      </c>
      <c r="E80" s="146"/>
      <c r="F80" s="144"/>
      <c r="G80" s="144"/>
      <c r="H80" s="144"/>
      <c r="I80" s="144"/>
      <c r="J80" s="353"/>
      <c r="K80" s="122">
        <v>0</v>
      </c>
      <c r="L80" s="122">
        <v>0</v>
      </c>
      <c r="M80" s="122">
        <v>0</v>
      </c>
      <c r="N80" s="122">
        <v>0</v>
      </c>
      <c r="O80" s="122">
        <v>0</v>
      </c>
      <c r="P80" s="122">
        <v>0</v>
      </c>
      <c r="Q80" s="122">
        <v>0</v>
      </c>
      <c r="R80" s="122">
        <v>0</v>
      </c>
      <c r="S80" s="122">
        <v>0</v>
      </c>
      <c r="T80" s="122">
        <v>0</v>
      </c>
      <c r="U80" s="122">
        <v>0</v>
      </c>
      <c r="V80" s="122">
        <v>0</v>
      </c>
      <c r="W80" s="122">
        <v>0</v>
      </c>
      <c r="X80" s="122">
        <v>0</v>
      </c>
      <c r="Y80" s="122">
        <v>0</v>
      </c>
      <c r="Z80" s="122">
        <v>0</v>
      </c>
      <c r="AA80" s="122">
        <v>0</v>
      </c>
      <c r="AB80" s="122">
        <v>0</v>
      </c>
      <c r="AC80" s="122">
        <v>0</v>
      </c>
      <c r="AD80" s="122">
        <v>0</v>
      </c>
      <c r="AE80" s="122">
        <v>0</v>
      </c>
      <c r="AF80" s="122">
        <v>0</v>
      </c>
      <c r="AG80" s="122">
        <v>0</v>
      </c>
      <c r="AH80" s="122">
        <v>0</v>
      </c>
      <c r="AI80" s="122">
        <v>0</v>
      </c>
      <c r="AJ80" s="122">
        <v>0</v>
      </c>
      <c r="AK80" s="122">
        <v>0</v>
      </c>
      <c r="AL80" s="122">
        <v>0</v>
      </c>
    </row>
    <row r="81" spans="1:38" x14ac:dyDescent="0.35">
      <c r="A81" s="83" t="s">
        <v>165</v>
      </c>
      <c r="B81" s="84" t="s">
        <v>168</v>
      </c>
      <c r="C81" s="101"/>
      <c r="D81" s="145" t="s">
        <v>116</v>
      </c>
      <c r="E81" s="146"/>
      <c r="F81" s="144"/>
      <c r="G81" s="144"/>
      <c r="H81" s="144"/>
      <c r="I81" s="144"/>
      <c r="J81" s="353"/>
      <c r="K81" s="122">
        <v>0</v>
      </c>
      <c r="L81" s="122">
        <v>0</v>
      </c>
      <c r="M81" s="122">
        <v>0</v>
      </c>
      <c r="N81" s="122">
        <v>0</v>
      </c>
      <c r="O81" s="122">
        <v>0</v>
      </c>
      <c r="P81" s="122">
        <v>0</v>
      </c>
      <c r="Q81" s="122">
        <v>0</v>
      </c>
      <c r="R81" s="122">
        <v>0</v>
      </c>
      <c r="S81" s="122">
        <v>0</v>
      </c>
      <c r="T81" s="122">
        <v>0</v>
      </c>
      <c r="U81" s="122">
        <v>0</v>
      </c>
      <c r="V81" s="122">
        <v>0</v>
      </c>
      <c r="W81" s="122">
        <v>0</v>
      </c>
      <c r="X81" s="122">
        <v>0</v>
      </c>
      <c r="Y81" s="122">
        <v>0</v>
      </c>
      <c r="Z81" s="122">
        <v>0</v>
      </c>
      <c r="AA81" s="122">
        <v>0</v>
      </c>
      <c r="AB81" s="122">
        <v>0</v>
      </c>
      <c r="AC81" s="122">
        <v>0</v>
      </c>
      <c r="AD81" s="122">
        <v>0</v>
      </c>
      <c r="AE81" s="122">
        <v>0</v>
      </c>
      <c r="AF81" s="122">
        <v>0</v>
      </c>
      <c r="AG81" s="122">
        <v>0</v>
      </c>
      <c r="AH81" s="122">
        <v>0</v>
      </c>
      <c r="AI81" s="122">
        <v>0</v>
      </c>
      <c r="AJ81" s="122">
        <v>0</v>
      </c>
      <c r="AK81" s="122">
        <v>0</v>
      </c>
      <c r="AL81" s="122">
        <v>0</v>
      </c>
    </row>
    <row r="82" spans="1:38" x14ac:dyDescent="0.35">
      <c r="A82" s="83">
        <v>14</v>
      </c>
      <c r="B82" s="111" t="s">
        <v>169</v>
      </c>
      <c r="C82" s="112"/>
      <c r="D82" s="147"/>
      <c r="E82" s="114">
        <f t="shared" ref="E82:J82" si="5">SUM(E71:E79)</f>
        <v>0</v>
      </c>
      <c r="F82" s="139">
        <f t="shared" si="5"/>
        <v>0</v>
      </c>
      <c r="G82" s="139">
        <f t="shared" si="5"/>
        <v>0</v>
      </c>
      <c r="H82" s="139">
        <f t="shared" si="5"/>
        <v>0</v>
      </c>
      <c r="I82" s="139">
        <f t="shared" si="5"/>
        <v>0</v>
      </c>
      <c r="J82" s="139">
        <f t="shared" si="5"/>
        <v>0</v>
      </c>
      <c r="K82" s="65">
        <f t="shared" ref="K82:AL82" si="6">SUM(K71:K81)</f>
        <v>0</v>
      </c>
      <c r="L82" s="65">
        <f t="shared" si="6"/>
        <v>0</v>
      </c>
      <c r="M82" s="65">
        <f t="shared" si="6"/>
        <v>85</v>
      </c>
      <c r="N82" s="65">
        <f t="shared" si="6"/>
        <v>85</v>
      </c>
      <c r="O82" s="65">
        <f t="shared" si="6"/>
        <v>85</v>
      </c>
      <c r="P82" s="65">
        <f t="shared" si="6"/>
        <v>85</v>
      </c>
      <c r="Q82" s="65">
        <f t="shared" si="6"/>
        <v>95</v>
      </c>
      <c r="R82" s="65">
        <f t="shared" si="6"/>
        <v>665</v>
      </c>
      <c r="S82" s="65">
        <f t="shared" si="6"/>
        <v>665</v>
      </c>
      <c r="T82" s="65">
        <f t="shared" si="6"/>
        <v>675</v>
      </c>
      <c r="U82" s="65">
        <f t="shared" si="6"/>
        <v>675</v>
      </c>
      <c r="V82" s="65">
        <f t="shared" si="6"/>
        <v>680</v>
      </c>
      <c r="W82" s="65">
        <f t="shared" si="6"/>
        <v>680</v>
      </c>
      <c r="X82" s="65">
        <f t="shared" si="6"/>
        <v>680</v>
      </c>
      <c r="Y82" s="65">
        <f t="shared" si="6"/>
        <v>680</v>
      </c>
      <c r="Z82" s="65">
        <f t="shared" si="6"/>
        <v>680</v>
      </c>
      <c r="AA82" s="65">
        <f t="shared" si="6"/>
        <v>680</v>
      </c>
      <c r="AB82" s="65">
        <f t="shared" si="6"/>
        <v>680</v>
      </c>
      <c r="AC82" s="65">
        <f t="shared" si="6"/>
        <v>680</v>
      </c>
      <c r="AD82" s="65">
        <f t="shared" si="6"/>
        <v>680</v>
      </c>
      <c r="AE82" s="65">
        <f t="shared" si="6"/>
        <v>693</v>
      </c>
      <c r="AF82" s="65">
        <f t="shared" si="6"/>
        <v>693</v>
      </c>
      <c r="AG82" s="65">
        <f t="shared" si="6"/>
        <v>693</v>
      </c>
      <c r="AH82" s="65">
        <f t="shared" si="6"/>
        <v>703</v>
      </c>
      <c r="AI82" s="65">
        <f t="shared" si="6"/>
        <v>723</v>
      </c>
      <c r="AJ82" s="65">
        <f t="shared" si="6"/>
        <v>723</v>
      </c>
      <c r="AK82" s="65">
        <f t="shared" si="6"/>
        <v>713</v>
      </c>
      <c r="AL82" s="65">
        <f t="shared" si="6"/>
        <v>660</v>
      </c>
    </row>
    <row r="83" spans="1:38" x14ac:dyDescent="0.35">
      <c r="A83" s="83"/>
      <c r="C83" s="78"/>
      <c r="D83" s="148"/>
      <c r="E83" s="149"/>
      <c r="F83" s="150"/>
      <c r="G83" s="150"/>
      <c r="H83" s="150"/>
      <c r="I83" s="150"/>
      <c r="J83" s="150"/>
      <c r="K83" s="150"/>
      <c r="L83" s="150"/>
      <c r="M83" s="150"/>
      <c r="N83" s="150"/>
      <c r="O83" s="151"/>
      <c r="P83" s="151"/>
      <c r="Q83" s="151"/>
      <c r="R83" s="151"/>
      <c r="S83" s="152"/>
      <c r="T83" s="152"/>
      <c r="U83" s="152"/>
      <c r="V83" s="152"/>
      <c r="W83" s="152"/>
      <c r="X83" s="152"/>
      <c r="Y83" s="152"/>
      <c r="Z83" s="152"/>
      <c r="AA83" s="152"/>
      <c r="AB83" s="152"/>
      <c r="AC83" s="152"/>
      <c r="AD83" s="152"/>
      <c r="AE83" s="152"/>
      <c r="AF83" s="152"/>
      <c r="AG83" s="152"/>
      <c r="AH83" s="152"/>
      <c r="AI83" s="152"/>
      <c r="AJ83" s="152"/>
      <c r="AK83" s="152"/>
      <c r="AL83" s="152"/>
    </row>
    <row r="84" spans="1:38" x14ac:dyDescent="0.35">
      <c r="A84" s="83"/>
      <c r="B84" s="36" t="s">
        <v>170</v>
      </c>
      <c r="D84" s="8"/>
      <c r="E84" s="96"/>
      <c r="F84" s="97"/>
      <c r="G84" s="97"/>
      <c r="H84" s="97"/>
      <c r="I84" s="97"/>
      <c r="J84" s="97"/>
      <c r="K84" s="97"/>
      <c r="L84" s="97"/>
      <c r="M84" s="97"/>
      <c r="N84" s="97"/>
      <c r="O84" s="119"/>
      <c r="P84" s="119"/>
      <c r="Q84" s="119"/>
      <c r="R84" s="119"/>
      <c r="S84" s="120"/>
      <c r="T84" s="120"/>
      <c r="U84" s="120"/>
      <c r="V84" s="120"/>
      <c r="W84" s="120"/>
      <c r="X84" s="120"/>
      <c r="Y84" s="120"/>
      <c r="Z84" s="120"/>
      <c r="AA84" s="120"/>
      <c r="AB84" s="120"/>
      <c r="AC84" s="120"/>
      <c r="AD84" s="120"/>
      <c r="AE84" s="120"/>
      <c r="AF84" s="120"/>
      <c r="AG84" s="120"/>
      <c r="AH84" s="120"/>
      <c r="AI84" s="120"/>
      <c r="AJ84" s="120"/>
      <c r="AK84" s="120"/>
      <c r="AL84" s="120"/>
    </row>
    <row r="85" spans="1:38" x14ac:dyDescent="0.35">
      <c r="A85" s="83"/>
      <c r="B85" s="8" t="s">
        <v>147</v>
      </c>
      <c r="D85" s="81" t="s">
        <v>88</v>
      </c>
      <c r="E85" s="53">
        <v>2017</v>
      </c>
      <c r="F85" s="53">
        <v>2018</v>
      </c>
      <c r="G85" s="53">
        <v>2019</v>
      </c>
      <c r="H85" s="53" t="s">
        <v>41</v>
      </c>
      <c r="I85" s="53" t="s">
        <v>42</v>
      </c>
      <c r="J85" s="53" t="s">
        <v>43</v>
      </c>
      <c r="K85" s="82" t="s">
        <v>44</v>
      </c>
      <c r="L85" s="53" t="s">
        <v>45</v>
      </c>
      <c r="M85" s="53" t="s">
        <v>46</v>
      </c>
      <c r="N85" s="53" t="s">
        <v>47</v>
      </c>
      <c r="O85" s="53" t="s">
        <v>48</v>
      </c>
      <c r="P85" s="53" t="s">
        <v>49</v>
      </c>
      <c r="Q85" s="53" t="s">
        <v>50</v>
      </c>
      <c r="R85" s="53" t="s">
        <v>51</v>
      </c>
      <c r="S85" s="82" t="s">
        <v>52</v>
      </c>
      <c r="T85" s="53" t="s">
        <v>53</v>
      </c>
      <c r="U85" s="53" t="s">
        <v>54</v>
      </c>
      <c r="V85" s="53" t="s">
        <v>55</v>
      </c>
      <c r="W85" s="53" t="s">
        <v>56</v>
      </c>
      <c r="X85" s="53" t="s">
        <v>57</v>
      </c>
      <c r="Y85" s="53" t="s">
        <v>58</v>
      </c>
      <c r="Z85" s="53" t="s">
        <v>59</v>
      </c>
      <c r="AA85" s="53" t="s">
        <v>60</v>
      </c>
      <c r="AB85" s="53" t="s">
        <v>61</v>
      </c>
      <c r="AC85" s="53" t="s">
        <v>62</v>
      </c>
      <c r="AD85" s="53" t="s">
        <v>63</v>
      </c>
      <c r="AE85" s="53" t="s">
        <v>64</v>
      </c>
      <c r="AF85" s="53" t="s">
        <v>65</v>
      </c>
      <c r="AG85" s="53" t="s">
        <v>66</v>
      </c>
      <c r="AH85" s="53" t="s">
        <v>67</v>
      </c>
      <c r="AI85" s="53" t="s">
        <v>68</v>
      </c>
      <c r="AJ85" s="53" t="s">
        <v>69</v>
      </c>
      <c r="AK85" s="53" t="s">
        <v>70</v>
      </c>
      <c r="AL85" s="53" t="s">
        <v>71</v>
      </c>
    </row>
    <row r="86" spans="1:38" x14ac:dyDescent="0.35">
      <c r="A86" s="83" t="s">
        <v>171</v>
      </c>
      <c r="B86" s="84" t="s">
        <v>172</v>
      </c>
      <c r="C86" s="101"/>
      <c r="D86" s="102" t="s">
        <v>129</v>
      </c>
      <c r="E86" s="126"/>
      <c r="F86" s="126"/>
      <c r="G86" s="126"/>
      <c r="H86" s="126"/>
      <c r="I86" s="126"/>
      <c r="J86" s="103"/>
      <c r="K86" s="122">
        <v>0</v>
      </c>
      <c r="L86" s="122">
        <v>0</v>
      </c>
      <c r="M86" s="122">
        <v>2.7599999904632568</v>
      </c>
      <c r="N86" s="122">
        <v>2.7599999904632568</v>
      </c>
      <c r="O86" s="122">
        <v>2.8400001525878906</v>
      </c>
      <c r="P86" s="122">
        <v>2.8400001525878906</v>
      </c>
      <c r="Q86" s="122">
        <v>2.8400001525878906</v>
      </c>
      <c r="R86" s="122">
        <v>2.8400001525878906</v>
      </c>
      <c r="S86" s="122">
        <v>2.7599999904632568</v>
      </c>
      <c r="T86" s="122">
        <v>2.8400001525878906</v>
      </c>
      <c r="U86" s="122">
        <v>2.8400001525878906</v>
      </c>
      <c r="V86" s="122">
        <v>2.8400001525878906</v>
      </c>
      <c r="W86" s="122">
        <v>2.8400001525878906</v>
      </c>
      <c r="X86" s="122">
        <v>2.7599999904632568</v>
      </c>
      <c r="Y86" s="122">
        <v>2.7599999904632568</v>
      </c>
      <c r="Z86" s="122">
        <v>2.7599999904632568</v>
      </c>
      <c r="AA86" s="122">
        <v>2.7599999904632568</v>
      </c>
      <c r="AB86" s="122">
        <v>2.7599999904632568</v>
      </c>
      <c r="AC86" s="122">
        <v>2.7599999904632568</v>
      </c>
      <c r="AD86" s="122">
        <v>6.8999996185302734</v>
      </c>
      <c r="AE86" s="122">
        <v>6.8999996185302734</v>
      </c>
      <c r="AF86" s="122">
        <v>6.8999996185302734</v>
      </c>
      <c r="AG86" s="122">
        <v>6.8999996185302734</v>
      </c>
      <c r="AH86" s="122">
        <v>8.2799997329711914</v>
      </c>
      <c r="AI86" s="122">
        <v>8.2799997329711914</v>
      </c>
      <c r="AJ86" s="122">
        <v>8.2799997329711914</v>
      </c>
      <c r="AK86" s="122">
        <v>8.2799997329711914</v>
      </c>
      <c r="AL86" s="122">
        <v>8.2799997329711914</v>
      </c>
    </row>
    <row r="87" spans="1:38" x14ac:dyDescent="0.35">
      <c r="A87" s="83" t="s">
        <v>173</v>
      </c>
      <c r="B87" s="84" t="s">
        <v>174</v>
      </c>
      <c r="C87" s="101"/>
      <c r="D87" s="102" t="s">
        <v>129</v>
      </c>
      <c r="E87" s="126"/>
      <c r="F87" s="126"/>
      <c r="G87" s="126"/>
      <c r="H87" s="126"/>
      <c r="I87" s="126"/>
      <c r="J87" s="353"/>
      <c r="K87" s="122">
        <v>0</v>
      </c>
      <c r="L87" s="122">
        <v>0</v>
      </c>
      <c r="M87" s="122">
        <v>1.3799999952316284</v>
      </c>
      <c r="N87" s="122">
        <v>1.3799999952316284</v>
      </c>
      <c r="O87" s="122">
        <v>1.4200000762939453</v>
      </c>
      <c r="P87" s="122">
        <v>1.4200000762939453</v>
      </c>
      <c r="Q87" s="122">
        <v>1.4200000762939453</v>
      </c>
      <c r="R87" s="122">
        <v>1.4200000762939453</v>
      </c>
      <c r="S87" s="122">
        <v>1.3799999952316284</v>
      </c>
      <c r="T87" s="122">
        <v>1.4200000762939453</v>
      </c>
      <c r="U87" s="122">
        <v>1.4200000762939453</v>
      </c>
      <c r="V87" s="122">
        <v>1.4200000762939453</v>
      </c>
      <c r="W87" s="122">
        <v>1.4200000762939453</v>
      </c>
      <c r="X87" s="122">
        <v>1.3799999952316284</v>
      </c>
      <c r="Y87" s="122">
        <v>1.3799999952316284</v>
      </c>
      <c r="Z87" s="122">
        <v>1.3799999952316284</v>
      </c>
      <c r="AA87" s="122">
        <v>1.3799999952316284</v>
      </c>
      <c r="AB87" s="122">
        <v>1.3799999952316284</v>
      </c>
      <c r="AC87" s="122">
        <v>1.3799999952316284</v>
      </c>
      <c r="AD87" s="122">
        <v>1.3799999952316284</v>
      </c>
      <c r="AE87" s="122">
        <v>1.3799999952316284</v>
      </c>
      <c r="AF87" s="122">
        <v>1.3799999952316284</v>
      </c>
      <c r="AG87" s="122">
        <v>1.3799999952316284</v>
      </c>
      <c r="AH87" s="122">
        <v>1.3799999952316284</v>
      </c>
      <c r="AI87" s="122">
        <v>1.3799999952316284</v>
      </c>
      <c r="AJ87" s="122">
        <v>1.3799999952316284</v>
      </c>
      <c r="AK87" s="122">
        <v>1.3799999952316284</v>
      </c>
      <c r="AL87" s="122">
        <v>1.3799999952316284</v>
      </c>
    </row>
    <row r="88" spans="1:38" x14ac:dyDescent="0.35">
      <c r="A88" s="83" t="s">
        <v>175</v>
      </c>
      <c r="B88" s="84" t="s">
        <v>176</v>
      </c>
      <c r="C88" s="101"/>
      <c r="D88" s="102" t="s">
        <v>134</v>
      </c>
      <c r="E88" s="153"/>
      <c r="F88" s="153"/>
      <c r="G88" s="153"/>
      <c r="H88" s="153"/>
      <c r="I88" s="153"/>
      <c r="J88" s="353"/>
      <c r="K88" s="122">
        <v>0</v>
      </c>
      <c r="L88" s="122">
        <v>0</v>
      </c>
      <c r="M88" s="122">
        <v>18.557151794433594</v>
      </c>
      <c r="N88" s="122">
        <v>17.571811676025391</v>
      </c>
      <c r="O88" s="122">
        <v>15.045445442199707</v>
      </c>
      <c r="P88" s="122">
        <v>14.486444473266602</v>
      </c>
      <c r="Q88" s="122">
        <v>14.01381778717041</v>
      </c>
      <c r="R88" s="122">
        <v>13.604409217834473</v>
      </c>
      <c r="S88" s="122">
        <v>17.260017395019531</v>
      </c>
      <c r="T88" s="122">
        <v>15.073623657226563</v>
      </c>
      <c r="U88" s="122">
        <v>15.43425464630127</v>
      </c>
      <c r="V88" s="122">
        <v>15.794928550720215</v>
      </c>
      <c r="W88" s="122">
        <v>15.48134708404541</v>
      </c>
      <c r="X88" s="122">
        <v>16.970144271850586</v>
      </c>
      <c r="Y88" s="122">
        <v>16.668195724487305</v>
      </c>
      <c r="Z88" s="122">
        <v>16.3857421875</v>
      </c>
      <c r="AA88" s="122">
        <v>16.120418548583984</v>
      </c>
      <c r="AB88" s="122">
        <v>15.87026309967041</v>
      </c>
      <c r="AC88" s="122">
        <v>16.313362121582031</v>
      </c>
      <c r="AD88" s="122">
        <v>16.749078750610352</v>
      </c>
      <c r="AE88" s="122">
        <v>16.51698112487793</v>
      </c>
      <c r="AF88" s="122">
        <v>16.295680999755859</v>
      </c>
      <c r="AG88" s="122">
        <v>13.510746955871582</v>
      </c>
      <c r="AH88" s="122">
        <v>13.340680122375488</v>
      </c>
      <c r="AI88" s="122">
        <v>15.687567710876465</v>
      </c>
      <c r="AJ88" s="122">
        <v>15.500992774963379</v>
      </c>
      <c r="AK88" s="122">
        <v>15.321459770202637</v>
      </c>
      <c r="AL88" s="122">
        <v>15.148456573486328</v>
      </c>
    </row>
    <row r="89" spans="1:38" x14ac:dyDescent="0.35">
      <c r="A89" s="83" t="s">
        <v>177</v>
      </c>
      <c r="B89" s="84" t="s">
        <v>178</v>
      </c>
      <c r="C89" s="101"/>
      <c r="D89" s="102" t="s">
        <v>134</v>
      </c>
      <c r="E89" s="153"/>
      <c r="F89" s="153"/>
      <c r="G89" s="153"/>
      <c r="H89" s="153"/>
      <c r="I89" s="153"/>
      <c r="J89" s="353"/>
      <c r="K89" s="122">
        <v>0</v>
      </c>
      <c r="L89" s="122">
        <v>0</v>
      </c>
      <c r="M89" s="122">
        <v>0</v>
      </c>
      <c r="N89" s="122">
        <v>0</v>
      </c>
      <c r="O89" s="122">
        <v>0</v>
      </c>
      <c r="P89" s="122">
        <v>0</v>
      </c>
      <c r="Q89" s="122">
        <v>0</v>
      </c>
      <c r="R89" s="122">
        <v>0</v>
      </c>
      <c r="S89" s="122">
        <v>0</v>
      </c>
      <c r="T89" s="122">
        <v>0</v>
      </c>
      <c r="U89" s="122">
        <v>0</v>
      </c>
      <c r="V89" s="122">
        <v>0.68673604726791382</v>
      </c>
      <c r="W89" s="122">
        <v>0.67310208082199097</v>
      </c>
      <c r="X89" s="122">
        <v>0.73783230781555176</v>
      </c>
      <c r="Y89" s="122">
        <v>0.72470420598983765</v>
      </c>
      <c r="Z89" s="122">
        <v>0.71242356300354004</v>
      </c>
      <c r="AA89" s="122">
        <v>0.70088773965835571</v>
      </c>
      <c r="AB89" s="122">
        <v>0.69001144170761108</v>
      </c>
      <c r="AC89" s="122">
        <v>0.67972338199615479</v>
      </c>
      <c r="AD89" s="122">
        <v>0.66996312141418457</v>
      </c>
      <c r="AE89" s="122">
        <v>0.66067928075790405</v>
      </c>
      <c r="AF89" s="122">
        <v>0.65182721614837646</v>
      </c>
      <c r="AG89" s="122">
        <v>0.64336889982223511</v>
      </c>
      <c r="AH89" s="122">
        <v>0.63527047634124756</v>
      </c>
      <c r="AI89" s="122">
        <v>0.62750273942947388</v>
      </c>
      <c r="AJ89" s="122">
        <v>0.62003970146179199</v>
      </c>
      <c r="AK89" s="122">
        <v>0.61285841464996338</v>
      </c>
      <c r="AL89" s="122">
        <v>0.60593825578689575</v>
      </c>
    </row>
    <row r="90" spans="1:38" x14ac:dyDescent="0.35">
      <c r="A90" s="83" t="s">
        <v>179</v>
      </c>
      <c r="B90" s="84" t="s">
        <v>180</v>
      </c>
      <c r="C90" s="101"/>
      <c r="D90" s="102" t="s">
        <v>134</v>
      </c>
      <c r="E90" s="153"/>
      <c r="F90" s="153"/>
      <c r="G90" s="153"/>
      <c r="H90" s="153"/>
      <c r="I90" s="153"/>
      <c r="J90" s="353"/>
      <c r="K90" s="122">
        <v>0</v>
      </c>
      <c r="L90" s="122">
        <v>0</v>
      </c>
      <c r="M90" s="122">
        <v>0</v>
      </c>
      <c r="N90" s="122">
        <v>0</v>
      </c>
      <c r="O90" s="122">
        <v>0</v>
      </c>
      <c r="P90" s="122">
        <v>0</v>
      </c>
      <c r="Q90" s="122">
        <v>0</v>
      </c>
      <c r="R90" s="122">
        <v>0</v>
      </c>
      <c r="S90" s="122">
        <v>0</v>
      </c>
      <c r="T90" s="122">
        <v>0</v>
      </c>
      <c r="U90" s="122">
        <v>0</v>
      </c>
      <c r="V90" s="122">
        <v>0</v>
      </c>
      <c r="W90" s="122">
        <v>0</v>
      </c>
      <c r="X90" s="122">
        <v>0</v>
      </c>
      <c r="Y90" s="122">
        <v>0</v>
      </c>
      <c r="Z90" s="122">
        <v>0</v>
      </c>
      <c r="AA90" s="122">
        <v>0</v>
      </c>
      <c r="AB90" s="122">
        <v>0</v>
      </c>
      <c r="AC90" s="122">
        <v>0</v>
      </c>
      <c r="AD90" s="122">
        <v>0</v>
      </c>
      <c r="AE90" s="122">
        <v>0</v>
      </c>
      <c r="AF90" s="122">
        <v>0</v>
      </c>
      <c r="AG90" s="122">
        <v>0</v>
      </c>
      <c r="AH90" s="122">
        <v>0</v>
      </c>
      <c r="AI90" s="122">
        <v>0</v>
      </c>
      <c r="AJ90" s="122">
        <v>0</v>
      </c>
      <c r="AK90" s="122">
        <v>0</v>
      </c>
      <c r="AL90" s="122">
        <v>0</v>
      </c>
    </row>
    <row r="91" spans="1:38" x14ac:dyDescent="0.35">
      <c r="A91" s="83" t="s">
        <v>181</v>
      </c>
      <c r="B91" s="84" t="s">
        <v>182</v>
      </c>
      <c r="C91" s="101"/>
      <c r="D91" s="102" t="s">
        <v>134</v>
      </c>
      <c r="E91" s="153"/>
      <c r="F91" s="153"/>
      <c r="G91" s="153"/>
      <c r="H91" s="153"/>
      <c r="I91" s="153"/>
      <c r="J91" s="353"/>
      <c r="K91" s="122">
        <v>0</v>
      </c>
      <c r="L91" s="122">
        <v>0</v>
      </c>
      <c r="M91" s="122">
        <v>0.51547640562057495</v>
      </c>
      <c r="N91" s="122">
        <v>0.4881058931350708</v>
      </c>
      <c r="O91" s="122">
        <v>0.4179290235042572</v>
      </c>
      <c r="P91" s="122">
        <v>0.40240123867988586</v>
      </c>
      <c r="Q91" s="122">
        <v>0.38927271962165833</v>
      </c>
      <c r="R91" s="122">
        <v>0.37790027260780334</v>
      </c>
      <c r="S91" s="122">
        <v>0.41095280647277832</v>
      </c>
      <c r="T91" s="122">
        <v>0.35889580845832825</v>
      </c>
      <c r="U91" s="122">
        <v>0.35077852010726929</v>
      </c>
      <c r="V91" s="122">
        <v>0.34336802363395691</v>
      </c>
      <c r="W91" s="122">
        <v>0.33655104041099548</v>
      </c>
      <c r="X91" s="122">
        <v>0.36891615390777588</v>
      </c>
      <c r="Y91" s="122">
        <v>0.36235210299491882</v>
      </c>
      <c r="Z91" s="122">
        <v>0.35621178150177002</v>
      </c>
      <c r="AA91" s="122">
        <v>0.35044386982917786</v>
      </c>
      <c r="AB91" s="122">
        <v>0.34500572085380554</v>
      </c>
      <c r="AC91" s="122">
        <v>0.33986169099807739</v>
      </c>
      <c r="AD91" s="122">
        <v>0.33498156070709229</v>
      </c>
      <c r="AE91" s="122">
        <v>0.33033964037895203</v>
      </c>
      <c r="AF91" s="122">
        <v>0.32591360807418823</v>
      </c>
      <c r="AG91" s="122">
        <v>0.32168444991111755</v>
      </c>
      <c r="AH91" s="122">
        <v>0.31763523817062378</v>
      </c>
      <c r="AI91" s="122">
        <v>0.31375136971473694</v>
      </c>
      <c r="AJ91" s="122">
        <v>0.310019850730896</v>
      </c>
      <c r="AK91" s="122">
        <v>0.30642920732498169</v>
      </c>
      <c r="AL91" s="122">
        <v>0.30296912789344788</v>
      </c>
    </row>
    <row r="92" spans="1:38" x14ac:dyDescent="0.35">
      <c r="A92" s="83" t="s">
        <v>183</v>
      </c>
      <c r="B92" s="84" t="s">
        <v>184</v>
      </c>
      <c r="C92" s="101"/>
      <c r="D92" s="102" t="s">
        <v>134</v>
      </c>
      <c r="E92" s="153"/>
      <c r="F92" s="153"/>
      <c r="G92" s="153"/>
      <c r="H92" s="153"/>
      <c r="I92" s="153"/>
      <c r="J92" s="353"/>
      <c r="K92" s="122">
        <v>0</v>
      </c>
      <c r="L92" s="122">
        <v>0</v>
      </c>
      <c r="M92" s="122">
        <v>0</v>
      </c>
      <c r="N92" s="122">
        <v>0</v>
      </c>
      <c r="O92" s="122">
        <v>0</v>
      </c>
      <c r="P92" s="122">
        <v>0</v>
      </c>
      <c r="Q92" s="122">
        <v>0</v>
      </c>
      <c r="R92" s="122">
        <v>0</v>
      </c>
      <c r="S92" s="122">
        <v>0</v>
      </c>
      <c r="T92" s="122">
        <v>0</v>
      </c>
      <c r="U92" s="122">
        <v>0</v>
      </c>
      <c r="V92" s="122">
        <v>0</v>
      </c>
      <c r="W92" s="122">
        <v>0</v>
      </c>
      <c r="X92" s="122">
        <v>0</v>
      </c>
      <c r="Y92" s="122">
        <v>0</v>
      </c>
      <c r="Z92" s="122">
        <v>0</v>
      </c>
      <c r="AA92" s="122">
        <v>0</v>
      </c>
      <c r="AB92" s="122">
        <v>0</v>
      </c>
      <c r="AC92" s="122">
        <v>0</v>
      </c>
      <c r="AD92" s="122">
        <v>0</v>
      </c>
      <c r="AE92" s="122">
        <v>0</v>
      </c>
      <c r="AF92" s="122">
        <v>0</v>
      </c>
      <c r="AG92" s="122">
        <v>0</v>
      </c>
      <c r="AH92" s="122">
        <v>0</v>
      </c>
      <c r="AI92" s="122">
        <v>0</v>
      </c>
      <c r="AJ92" s="122">
        <v>0</v>
      </c>
      <c r="AK92" s="122">
        <v>0</v>
      </c>
      <c r="AL92" s="122">
        <v>0</v>
      </c>
    </row>
    <row r="93" spans="1:38" x14ac:dyDescent="0.35">
      <c r="A93" s="83" t="s">
        <v>185</v>
      </c>
      <c r="B93" s="84" t="s">
        <v>186</v>
      </c>
      <c r="C93" s="101"/>
      <c r="D93" s="102" t="s">
        <v>134</v>
      </c>
      <c r="E93" s="153"/>
      <c r="F93" s="153"/>
      <c r="G93" s="153"/>
      <c r="H93" s="153"/>
      <c r="I93" s="153"/>
      <c r="J93" s="353"/>
      <c r="K93" s="122">
        <v>0</v>
      </c>
      <c r="L93" s="122">
        <v>0</v>
      </c>
      <c r="M93" s="122">
        <v>0</v>
      </c>
      <c r="N93" s="122">
        <v>0</v>
      </c>
      <c r="O93" s="122">
        <v>0</v>
      </c>
      <c r="P93" s="122">
        <v>0</v>
      </c>
      <c r="Q93" s="122">
        <v>0</v>
      </c>
      <c r="R93" s="122">
        <v>30.232021331787109</v>
      </c>
      <c r="S93" s="122">
        <v>32.876224517822266</v>
      </c>
      <c r="T93" s="122">
        <v>28.711664199829102</v>
      </c>
      <c r="U93" s="122">
        <v>28.062280654907227</v>
      </c>
      <c r="V93" s="122">
        <v>27.469440460205078</v>
      </c>
      <c r="W93" s="122">
        <v>26.924081802368164</v>
      </c>
      <c r="X93" s="122">
        <v>29.513294219970703</v>
      </c>
      <c r="Y93" s="122">
        <v>28.988166809082031</v>
      </c>
      <c r="Z93" s="122">
        <v>28.496942520141602</v>
      </c>
      <c r="AA93" s="122">
        <v>28.03550910949707</v>
      </c>
      <c r="AB93" s="122">
        <v>27.600458145141602</v>
      </c>
      <c r="AC93" s="122">
        <v>27.188936233520508</v>
      </c>
      <c r="AD93" s="122">
        <v>26.798524856567383</v>
      </c>
      <c r="AE93" s="122">
        <v>26.427169799804688</v>
      </c>
      <c r="AF93" s="122">
        <v>26.073089599609375</v>
      </c>
      <c r="AG93" s="122">
        <v>25.73475456237793</v>
      </c>
      <c r="AH93" s="122">
        <v>25.410820007324219</v>
      </c>
      <c r="AI93" s="122">
        <v>25.60211181640625</v>
      </c>
      <c r="AJ93" s="122">
        <v>25.297618865966797</v>
      </c>
      <c r="AK93" s="122">
        <v>25.004621505737305</v>
      </c>
      <c r="AL93" s="122">
        <v>24.237529754638672</v>
      </c>
    </row>
    <row r="94" spans="1:38" x14ac:dyDescent="0.35">
      <c r="A94" s="83" t="s">
        <v>187</v>
      </c>
      <c r="B94" s="84" t="s">
        <v>188</v>
      </c>
      <c r="C94" s="101"/>
      <c r="D94" s="102" t="s">
        <v>134</v>
      </c>
      <c r="E94" s="153"/>
      <c r="F94" s="153"/>
      <c r="G94" s="153"/>
      <c r="H94" s="153"/>
      <c r="I94" s="153"/>
      <c r="J94" s="353"/>
      <c r="K94" s="122">
        <v>0</v>
      </c>
      <c r="L94" s="122">
        <v>0</v>
      </c>
      <c r="M94" s="122">
        <v>0</v>
      </c>
      <c r="N94" s="122">
        <v>0</v>
      </c>
      <c r="O94" s="122">
        <v>0</v>
      </c>
      <c r="P94" s="122">
        <v>0</v>
      </c>
      <c r="Q94" s="122">
        <v>0</v>
      </c>
      <c r="R94" s="122">
        <v>0</v>
      </c>
      <c r="S94" s="122">
        <v>0</v>
      </c>
      <c r="T94" s="122">
        <v>0</v>
      </c>
      <c r="U94" s="122">
        <v>0</v>
      </c>
      <c r="V94" s="122">
        <v>0</v>
      </c>
      <c r="W94" s="122">
        <v>0</v>
      </c>
      <c r="X94" s="122">
        <v>0</v>
      </c>
      <c r="Y94" s="122">
        <v>0</v>
      </c>
      <c r="Z94" s="122">
        <v>0</v>
      </c>
      <c r="AA94" s="122">
        <v>0</v>
      </c>
      <c r="AB94" s="122">
        <v>0</v>
      </c>
      <c r="AC94" s="122">
        <v>0</v>
      </c>
      <c r="AD94" s="122">
        <v>0</v>
      </c>
      <c r="AE94" s="122">
        <v>0</v>
      </c>
      <c r="AF94" s="122">
        <v>0</v>
      </c>
      <c r="AG94" s="122">
        <v>0</v>
      </c>
      <c r="AH94" s="122">
        <v>0</v>
      </c>
      <c r="AI94" s="122">
        <v>0</v>
      </c>
      <c r="AJ94" s="122">
        <v>0</v>
      </c>
      <c r="AK94" s="122">
        <v>0</v>
      </c>
      <c r="AL94" s="122">
        <v>0</v>
      </c>
    </row>
    <row r="95" spans="1:38" x14ac:dyDescent="0.35">
      <c r="A95" s="83" t="s">
        <v>189</v>
      </c>
      <c r="B95" s="84" t="s">
        <v>190</v>
      </c>
      <c r="C95" s="101"/>
      <c r="D95" s="102" t="s">
        <v>140</v>
      </c>
      <c r="E95" s="153"/>
      <c r="F95" s="153"/>
      <c r="G95" s="153"/>
      <c r="H95" s="153"/>
      <c r="I95" s="153"/>
      <c r="J95" s="353"/>
      <c r="K95" s="122">
        <v>0</v>
      </c>
      <c r="L95" s="122">
        <v>0</v>
      </c>
      <c r="M95" s="122">
        <v>0</v>
      </c>
      <c r="N95" s="122">
        <v>0</v>
      </c>
      <c r="O95" s="122">
        <v>0</v>
      </c>
      <c r="P95" s="122">
        <v>0</v>
      </c>
      <c r="Q95" s="122">
        <v>0</v>
      </c>
      <c r="R95" s="122">
        <v>9.2766036987304688</v>
      </c>
      <c r="S95" s="122">
        <v>9.5092620849609375</v>
      </c>
      <c r="T95" s="122">
        <v>9.2766036987304688</v>
      </c>
      <c r="U95" s="122">
        <v>9.2766036987304688</v>
      </c>
      <c r="V95" s="122">
        <v>9.2766036987304688</v>
      </c>
      <c r="W95" s="122">
        <v>9.2766036987304688</v>
      </c>
      <c r="X95" s="122">
        <v>9.5092620849609375</v>
      </c>
      <c r="Y95" s="122">
        <v>9.5092620849609375</v>
      </c>
      <c r="Z95" s="122">
        <v>9.5092620849609375</v>
      </c>
      <c r="AA95" s="122">
        <v>9.5092620849609375</v>
      </c>
      <c r="AB95" s="122">
        <v>9.5092620849609375</v>
      </c>
      <c r="AC95" s="122">
        <v>9.5092620849609375</v>
      </c>
      <c r="AD95" s="122">
        <v>28.527786254882813</v>
      </c>
      <c r="AE95" s="122">
        <v>28.527786254882813</v>
      </c>
      <c r="AF95" s="122">
        <v>28.527786254882813</v>
      </c>
      <c r="AG95" s="122">
        <v>28.527786254882813</v>
      </c>
      <c r="AH95" s="122">
        <v>28.527786254882813</v>
      </c>
      <c r="AI95" s="122">
        <v>28.527786254882813</v>
      </c>
      <c r="AJ95" s="122">
        <v>28.527786254882813</v>
      </c>
      <c r="AK95" s="122">
        <v>28.527786254882813</v>
      </c>
      <c r="AL95" s="122">
        <v>19.018524169921875</v>
      </c>
    </row>
    <row r="96" spans="1:38" x14ac:dyDescent="0.35">
      <c r="A96" s="83" t="s">
        <v>191</v>
      </c>
      <c r="B96" s="84" t="s">
        <v>192</v>
      </c>
      <c r="C96" s="101"/>
      <c r="D96" s="102" t="s">
        <v>124</v>
      </c>
      <c r="E96" s="153"/>
      <c r="F96" s="153"/>
      <c r="G96" s="153"/>
      <c r="H96" s="153"/>
      <c r="I96" s="153"/>
      <c r="J96" s="353"/>
      <c r="K96" s="122">
        <v>0</v>
      </c>
      <c r="L96" s="122">
        <v>0</v>
      </c>
      <c r="M96" s="122">
        <v>0</v>
      </c>
      <c r="N96" s="122">
        <v>0</v>
      </c>
      <c r="O96" s="122">
        <v>0</v>
      </c>
      <c r="P96" s="122">
        <v>0</v>
      </c>
      <c r="Q96" s="122">
        <v>0</v>
      </c>
      <c r="R96" s="122">
        <v>29.790000915527344</v>
      </c>
      <c r="S96" s="122">
        <v>29.790000915527344</v>
      </c>
      <c r="T96" s="122">
        <v>29.790000915527344</v>
      </c>
      <c r="U96" s="122">
        <v>29.790000915527344</v>
      </c>
      <c r="V96" s="122">
        <v>29.790000915527344</v>
      </c>
      <c r="W96" s="122">
        <v>29.790000915527344</v>
      </c>
      <c r="X96" s="122">
        <v>29.790000915527344</v>
      </c>
      <c r="Y96" s="122">
        <v>29.790000915527344</v>
      </c>
      <c r="Z96" s="122">
        <v>29.790000915527344</v>
      </c>
      <c r="AA96" s="122">
        <v>29.790000915527344</v>
      </c>
      <c r="AB96" s="122">
        <v>29.790000915527344</v>
      </c>
      <c r="AC96" s="122">
        <v>29.790000915527344</v>
      </c>
      <c r="AD96" s="122">
        <v>59.580001831054688</v>
      </c>
      <c r="AE96" s="122">
        <v>59.580001831054688</v>
      </c>
      <c r="AF96" s="122">
        <v>59.580001831054688</v>
      </c>
      <c r="AG96" s="122">
        <v>69.510002136230469</v>
      </c>
      <c r="AH96" s="122">
        <v>69.510002136230469</v>
      </c>
      <c r="AI96" s="122">
        <v>89.370002746582031</v>
      </c>
      <c r="AJ96" s="122">
        <v>89.370002746582031</v>
      </c>
      <c r="AK96" s="122">
        <v>89.370002746582031</v>
      </c>
      <c r="AL96" s="122">
        <v>129.08999633789063</v>
      </c>
    </row>
    <row r="97" spans="1:38" x14ac:dyDescent="0.35">
      <c r="A97" s="83" t="s">
        <v>193</v>
      </c>
      <c r="B97" s="84" t="s">
        <v>194</v>
      </c>
      <c r="C97" s="101"/>
      <c r="D97" s="102" t="s">
        <v>124</v>
      </c>
      <c r="E97" s="153"/>
      <c r="F97" s="153"/>
      <c r="G97" s="153"/>
      <c r="H97" s="153"/>
      <c r="I97" s="153"/>
      <c r="J97" s="353"/>
      <c r="K97" s="122">
        <v>0</v>
      </c>
      <c r="L97" s="122">
        <v>0</v>
      </c>
      <c r="M97" s="122">
        <v>0</v>
      </c>
      <c r="N97" s="122">
        <v>0</v>
      </c>
      <c r="O97" s="122">
        <v>0</v>
      </c>
      <c r="P97" s="122">
        <v>0</v>
      </c>
      <c r="Q97" s="122">
        <v>0</v>
      </c>
      <c r="R97" s="122">
        <v>4.9650001525878906</v>
      </c>
      <c r="S97" s="122">
        <v>4.9650001525878906</v>
      </c>
      <c r="T97" s="122">
        <v>4.9650001525878906</v>
      </c>
      <c r="U97" s="122">
        <v>4.9650001525878906</v>
      </c>
      <c r="V97" s="122">
        <v>4.9650001525878906</v>
      </c>
      <c r="W97" s="122">
        <v>4.9650001525878906</v>
      </c>
      <c r="X97" s="122">
        <v>4.9650001525878906</v>
      </c>
      <c r="Y97" s="122">
        <v>4.9650001525878906</v>
      </c>
      <c r="Z97" s="122">
        <v>4.9650001525878906</v>
      </c>
      <c r="AA97" s="122">
        <v>4.9650001525878906</v>
      </c>
      <c r="AB97" s="122">
        <v>4.9650001525878906</v>
      </c>
      <c r="AC97" s="122">
        <v>4.9650001525878906</v>
      </c>
      <c r="AD97" s="122">
        <v>4.9650001525878906</v>
      </c>
      <c r="AE97" s="122">
        <v>4.9650001525878906</v>
      </c>
      <c r="AF97" s="122">
        <v>4.9650001525878906</v>
      </c>
      <c r="AG97" s="122">
        <v>4.9650001525878906</v>
      </c>
      <c r="AH97" s="122">
        <v>4.9650001525878906</v>
      </c>
      <c r="AI97" s="122">
        <v>4.9650001525878906</v>
      </c>
      <c r="AJ97" s="122">
        <v>4.9650001525878906</v>
      </c>
      <c r="AK97" s="122">
        <v>4.9650001525878906</v>
      </c>
      <c r="AL97" s="122">
        <v>4.9650001525878906</v>
      </c>
    </row>
    <row r="98" spans="1:38" x14ac:dyDescent="0.35">
      <c r="A98" s="83" t="s">
        <v>195</v>
      </c>
      <c r="B98" s="84" t="s">
        <v>196</v>
      </c>
      <c r="C98" s="101"/>
      <c r="D98" s="102" t="s">
        <v>129</v>
      </c>
      <c r="E98" s="153"/>
      <c r="F98" s="153"/>
      <c r="G98" s="153"/>
      <c r="H98" s="153"/>
      <c r="I98" s="153"/>
      <c r="J98" s="353"/>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122">
        <v>0</v>
      </c>
      <c r="AJ98" s="122">
        <v>0</v>
      </c>
      <c r="AK98" s="122">
        <v>0</v>
      </c>
      <c r="AL98" s="122">
        <v>0</v>
      </c>
    </row>
    <row r="99" spans="1:38" x14ac:dyDescent="0.35">
      <c r="A99" s="83">
        <v>15</v>
      </c>
      <c r="B99" s="111" t="s">
        <v>197</v>
      </c>
      <c r="C99" s="112"/>
      <c r="D99" s="113"/>
      <c r="E99" s="154"/>
      <c r="F99" s="154"/>
      <c r="G99" s="154"/>
      <c r="H99" s="154"/>
      <c r="I99" s="154"/>
      <c r="J99" s="353"/>
      <c r="K99" s="65">
        <f t="shared" ref="K99:AL99" si="7">SUM(K86:K98)</f>
        <v>0</v>
      </c>
      <c r="L99" s="65">
        <f t="shared" si="7"/>
        <v>0</v>
      </c>
      <c r="M99" s="65">
        <f t="shared" si="7"/>
        <v>23.212628185749054</v>
      </c>
      <c r="N99" s="65">
        <f t="shared" si="7"/>
        <v>22.199917554855347</v>
      </c>
      <c r="O99" s="65">
        <f t="shared" si="7"/>
        <v>19.7233746945858</v>
      </c>
      <c r="P99" s="65">
        <f t="shared" si="7"/>
        <v>19.148845940828323</v>
      </c>
      <c r="Q99" s="65">
        <f t="shared" si="7"/>
        <v>18.663090735673904</v>
      </c>
      <c r="R99" s="65">
        <f t="shared" si="7"/>
        <v>92.505935817956924</v>
      </c>
      <c r="S99" s="65">
        <f t="shared" si="7"/>
        <v>98.951457858085632</v>
      </c>
      <c r="T99" s="65">
        <f t="shared" si="7"/>
        <v>92.435788661241531</v>
      </c>
      <c r="U99" s="65">
        <f t="shared" si="7"/>
        <v>92.138918817043304</v>
      </c>
      <c r="V99" s="65">
        <f t="shared" si="7"/>
        <v>92.586078077554703</v>
      </c>
      <c r="W99" s="65">
        <f t="shared" si="7"/>
        <v>91.7066870033741</v>
      </c>
      <c r="X99" s="65">
        <f t="shared" si="7"/>
        <v>95.994450092315674</v>
      </c>
      <c r="Y99" s="65">
        <f t="shared" si="7"/>
        <v>95.14768198132515</v>
      </c>
      <c r="Z99" s="65">
        <f t="shared" si="7"/>
        <v>94.355583190917969</v>
      </c>
      <c r="AA99" s="65">
        <f t="shared" si="7"/>
        <v>93.611522406339645</v>
      </c>
      <c r="AB99" s="65">
        <f t="shared" si="7"/>
        <v>92.910001546144485</v>
      </c>
      <c r="AC99" s="65">
        <f t="shared" si="7"/>
        <v>92.926146566867828</v>
      </c>
      <c r="AD99" s="65">
        <f t="shared" si="7"/>
        <v>145.9053361415863</v>
      </c>
      <c r="AE99" s="65">
        <f t="shared" si="7"/>
        <v>145.28795769810677</v>
      </c>
      <c r="AF99" s="65">
        <f t="shared" si="7"/>
        <v>144.69929927587509</v>
      </c>
      <c r="AG99" s="65">
        <f t="shared" si="7"/>
        <v>151.49334302544594</v>
      </c>
      <c r="AH99" s="65">
        <f t="shared" si="7"/>
        <v>152.36719411611557</v>
      </c>
      <c r="AI99" s="65">
        <f t="shared" si="7"/>
        <v>174.75372251868248</v>
      </c>
      <c r="AJ99" s="65">
        <f t="shared" si="7"/>
        <v>174.25146007537842</v>
      </c>
      <c r="AK99" s="65">
        <f t="shared" si="7"/>
        <v>173.76815778017044</v>
      </c>
      <c r="AL99" s="65">
        <f t="shared" si="7"/>
        <v>203.02841410040855</v>
      </c>
    </row>
    <row r="100" spans="1:38" x14ac:dyDescent="0.35">
      <c r="A100" s="83"/>
      <c r="B100" s="133"/>
      <c r="C100" s="155"/>
      <c r="D100" s="156"/>
      <c r="E100" s="97"/>
      <c r="F100" s="97"/>
      <c r="G100" s="97"/>
      <c r="H100" s="97"/>
      <c r="I100" s="97"/>
      <c r="J100" s="97"/>
      <c r="K100" s="97"/>
      <c r="L100" s="97"/>
      <c r="M100" s="97"/>
      <c r="N100" s="97"/>
      <c r="O100" s="97"/>
      <c r="P100" s="97"/>
      <c r="Q100" s="97"/>
      <c r="R100" s="97"/>
      <c r="S100" s="136"/>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5" customHeight="1" x14ac:dyDescent="0.35">
      <c r="A101" s="83">
        <v>16</v>
      </c>
      <c r="B101" s="137" t="s">
        <v>198</v>
      </c>
      <c r="C101" s="138"/>
      <c r="D101" s="89"/>
      <c r="E101" s="139"/>
      <c r="F101" s="139"/>
      <c r="G101" s="139"/>
      <c r="H101" s="139"/>
      <c r="I101" s="139"/>
      <c r="J101" s="139"/>
      <c r="K101" s="65">
        <f t="shared" ref="K101:AL101" si="8">K99+K82</f>
        <v>0</v>
      </c>
      <c r="L101" s="140">
        <f t="shared" si="8"/>
        <v>0</v>
      </c>
      <c r="M101" s="140">
        <f t="shared" si="8"/>
        <v>108.21262818574905</v>
      </c>
      <c r="N101" s="140">
        <f t="shared" si="8"/>
        <v>107.19991755485535</v>
      </c>
      <c r="O101" s="140">
        <f t="shared" si="8"/>
        <v>104.7233746945858</v>
      </c>
      <c r="P101" s="140">
        <f t="shared" si="8"/>
        <v>104.14884594082832</v>
      </c>
      <c r="Q101" s="140">
        <f t="shared" si="8"/>
        <v>113.6630907356739</v>
      </c>
      <c r="R101" s="140">
        <f t="shared" si="8"/>
        <v>757.50593581795692</v>
      </c>
      <c r="S101" s="65">
        <f t="shared" si="8"/>
        <v>763.95145785808563</v>
      </c>
      <c r="T101" s="140">
        <f t="shared" si="8"/>
        <v>767.43578866124153</v>
      </c>
      <c r="U101" s="140">
        <f t="shared" si="8"/>
        <v>767.1389188170433</v>
      </c>
      <c r="V101" s="140">
        <f t="shared" si="8"/>
        <v>772.5860780775547</v>
      </c>
      <c r="W101" s="140">
        <f t="shared" si="8"/>
        <v>771.7066870033741</v>
      </c>
      <c r="X101" s="140">
        <f t="shared" si="8"/>
        <v>775.99445009231567</v>
      </c>
      <c r="Y101" s="140">
        <f t="shared" si="8"/>
        <v>775.14768198132515</v>
      </c>
      <c r="Z101" s="140">
        <f t="shared" si="8"/>
        <v>774.35558319091797</v>
      </c>
      <c r="AA101" s="140">
        <f t="shared" si="8"/>
        <v>773.61152240633965</v>
      </c>
      <c r="AB101" s="140">
        <f t="shared" si="8"/>
        <v>772.91000154614449</v>
      </c>
      <c r="AC101" s="140">
        <f t="shared" si="8"/>
        <v>772.92614656686783</v>
      </c>
      <c r="AD101" s="140">
        <f t="shared" si="8"/>
        <v>825.9053361415863</v>
      </c>
      <c r="AE101" s="140">
        <f t="shared" si="8"/>
        <v>838.28795769810677</v>
      </c>
      <c r="AF101" s="140">
        <f t="shared" si="8"/>
        <v>837.69929927587509</v>
      </c>
      <c r="AG101" s="140">
        <f t="shared" si="8"/>
        <v>844.49334302544594</v>
      </c>
      <c r="AH101" s="140">
        <f t="shared" si="8"/>
        <v>855.36719411611557</v>
      </c>
      <c r="AI101" s="140">
        <f t="shared" si="8"/>
        <v>897.75372251868248</v>
      </c>
      <c r="AJ101" s="140">
        <f t="shared" si="8"/>
        <v>897.25146007537842</v>
      </c>
      <c r="AK101" s="140">
        <f t="shared" si="8"/>
        <v>886.76815778017044</v>
      </c>
      <c r="AL101" s="140">
        <f t="shared" si="8"/>
        <v>863.02841410040855</v>
      </c>
    </row>
    <row r="102" spans="1:38" x14ac:dyDescent="0.35">
      <c r="A102" s="83"/>
      <c r="B102" s="36"/>
      <c r="D102" s="8"/>
      <c r="E102" s="8"/>
      <c r="F102" s="8"/>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row>
    <row r="103" spans="1:38" ht="18.5" x14ac:dyDescent="0.35">
      <c r="A103" s="83"/>
      <c r="B103" s="157" t="s">
        <v>199</v>
      </c>
      <c r="D103" s="8"/>
      <c r="E103" s="8"/>
      <c r="F103" s="8"/>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row>
    <row r="104" spans="1:38" x14ac:dyDescent="0.35">
      <c r="A104" s="83"/>
      <c r="B104" s="27"/>
      <c r="D104" s="8"/>
      <c r="E104" s="53" t="s">
        <v>200</v>
      </c>
      <c r="F104" s="53" t="s">
        <v>201</v>
      </c>
      <c r="G104" s="53" t="s">
        <v>148</v>
      </c>
      <c r="H104" s="53" t="s">
        <v>41</v>
      </c>
      <c r="I104" s="53" t="s">
        <v>42</v>
      </c>
      <c r="J104" s="53" t="s">
        <v>201</v>
      </c>
      <c r="K104" s="82" t="s">
        <v>44</v>
      </c>
      <c r="L104" s="53" t="s">
        <v>45</v>
      </c>
      <c r="M104" s="53" t="s">
        <v>46</v>
      </c>
      <c r="N104" s="53" t="s">
        <v>47</v>
      </c>
      <c r="O104" s="53" t="s">
        <v>48</v>
      </c>
      <c r="P104" s="53" t="s">
        <v>49</v>
      </c>
      <c r="Q104" s="53" t="s">
        <v>50</v>
      </c>
      <c r="R104" s="53" t="s">
        <v>51</v>
      </c>
      <c r="S104" s="82" t="s">
        <v>52</v>
      </c>
      <c r="T104" s="53" t="s">
        <v>53</v>
      </c>
      <c r="U104" s="53" t="s">
        <v>54</v>
      </c>
      <c r="V104" s="53" t="s">
        <v>55</v>
      </c>
      <c r="W104" s="53" t="s">
        <v>56</v>
      </c>
      <c r="X104" s="53" t="s">
        <v>57</v>
      </c>
      <c r="Y104" s="53" t="s">
        <v>58</v>
      </c>
      <c r="Z104" s="53" t="s">
        <v>59</v>
      </c>
      <c r="AA104" s="53" t="s">
        <v>60</v>
      </c>
      <c r="AB104" s="53" t="s">
        <v>61</v>
      </c>
      <c r="AC104" s="53" t="s">
        <v>62</v>
      </c>
      <c r="AD104" s="53" t="s">
        <v>63</v>
      </c>
      <c r="AE104" s="53" t="s">
        <v>64</v>
      </c>
      <c r="AF104" s="53" t="s">
        <v>65</v>
      </c>
      <c r="AG104" s="53" t="s">
        <v>66</v>
      </c>
      <c r="AH104" s="53" t="s">
        <v>67</v>
      </c>
      <c r="AI104" s="53" t="s">
        <v>68</v>
      </c>
      <c r="AJ104" s="53" t="s">
        <v>69</v>
      </c>
      <c r="AK104" s="53" t="s">
        <v>70</v>
      </c>
      <c r="AL104" s="53" t="s">
        <v>71</v>
      </c>
    </row>
    <row r="105" spans="1:38" x14ac:dyDescent="0.35">
      <c r="A105" s="83">
        <v>17</v>
      </c>
      <c r="B105" s="111" t="s">
        <v>202</v>
      </c>
      <c r="C105" s="101"/>
      <c r="D105" s="158"/>
      <c r="E105" s="139">
        <f t="shared" ref="E105:AL105" si="9">E21</f>
        <v>0</v>
      </c>
      <c r="F105" s="139">
        <f t="shared" si="9"/>
        <v>0</v>
      </c>
      <c r="G105" s="139">
        <f t="shared" si="9"/>
        <v>0</v>
      </c>
      <c r="H105" s="139">
        <f t="shared" si="9"/>
        <v>0</v>
      </c>
      <c r="I105" s="139">
        <f t="shared" si="9"/>
        <v>0</v>
      </c>
      <c r="J105" s="139">
        <f t="shared" ref="J105" si="10">J7</f>
        <v>0</v>
      </c>
      <c r="K105" s="140">
        <f t="shared" si="9"/>
        <v>368</v>
      </c>
      <c r="L105" s="140">
        <f t="shared" si="9"/>
        <v>371.02691499999997</v>
      </c>
      <c r="M105" s="140">
        <f t="shared" si="9"/>
        <v>393.93543499999993</v>
      </c>
      <c r="N105" s="140">
        <f t="shared" si="9"/>
        <v>397.02815249999992</v>
      </c>
      <c r="O105" s="140">
        <f t="shared" si="9"/>
        <v>400.12086999999997</v>
      </c>
      <c r="P105" s="140">
        <f t="shared" si="9"/>
        <v>403.21358749999996</v>
      </c>
      <c r="Q105" s="140">
        <f t="shared" si="9"/>
        <v>406.30630499999995</v>
      </c>
      <c r="R105" s="140">
        <f t="shared" si="9"/>
        <v>409.39902249999994</v>
      </c>
      <c r="S105" s="65">
        <f t="shared" si="9"/>
        <v>412.49173999999994</v>
      </c>
      <c r="T105" s="140">
        <f t="shared" si="9"/>
        <v>415.58445749999998</v>
      </c>
      <c r="U105" s="140">
        <f t="shared" si="9"/>
        <v>418.67717500000003</v>
      </c>
      <c r="V105" s="140">
        <f t="shared" si="9"/>
        <v>421.76989249999991</v>
      </c>
      <c r="W105" s="140">
        <f t="shared" si="9"/>
        <v>424.86260999999996</v>
      </c>
      <c r="X105" s="140">
        <f t="shared" si="9"/>
        <v>426.98692304999992</v>
      </c>
      <c r="Y105" s="140">
        <f t="shared" si="9"/>
        <v>429.12185766524988</v>
      </c>
      <c r="Z105" s="140">
        <f t="shared" si="9"/>
        <v>431.2674669535761</v>
      </c>
      <c r="AA105" s="140">
        <f t="shared" si="9"/>
        <v>433.42380428834394</v>
      </c>
      <c r="AB105" s="140">
        <f t="shared" si="9"/>
        <v>435.59092330978558</v>
      </c>
      <c r="AC105" s="140">
        <f t="shared" si="9"/>
        <v>437.76887792633448</v>
      </c>
      <c r="AD105" s="140">
        <f t="shared" si="9"/>
        <v>439.95772231596618</v>
      </c>
      <c r="AE105" s="140">
        <f t="shared" si="9"/>
        <v>442.1575109275459</v>
      </c>
      <c r="AF105" s="140">
        <f t="shared" si="9"/>
        <v>444.3682984821836</v>
      </c>
      <c r="AG105" s="140">
        <f t="shared" si="9"/>
        <v>446.59013997459448</v>
      </c>
      <c r="AH105" s="140">
        <f t="shared" si="9"/>
        <v>448.82309067446738</v>
      </c>
      <c r="AI105" s="140">
        <f t="shared" si="9"/>
        <v>451.06720612783971</v>
      </c>
      <c r="AJ105" s="140">
        <f t="shared" si="9"/>
        <v>453.32254215847883</v>
      </c>
      <c r="AK105" s="140">
        <f t="shared" si="9"/>
        <v>455.58915486927117</v>
      </c>
      <c r="AL105" s="140">
        <f t="shared" si="9"/>
        <v>457.8671006436175</v>
      </c>
    </row>
    <row r="106" spans="1:38" ht="31" x14ac:dyDescent="0.35">
      <c r="A106" s="83">
        <v>18</v>
      </c>
      <c r="B106" s="111" t="s">
        <v>203</v>
      </c>
      <c r="C106" s="101"/>
      <c r="D106" s="158"/>
      <c r="E106" s="139">
        <f t="shared" ref="E106:AL106" si="11">E66</f>
        <v>0</v>
      </c>
      <c r="F106" s="139">
        <f t="shared" si="11"/>
        <v>0</v>
      </c>
      <c r="G106" s="139">
        <f t="shared" si="11"/>
        <v>0</v>
      </c>
      <c r="H106" s="139">
        <f t="shared" si="11"/>
        <v>0</v>
      </c>
      <c r="I106" s="139">
        <f t="shared" si="11"/>
        <v>0</v>
      </c>
      <c r="J106" s="139">
        <f t="shared" ref="J106" si="12">J62</f>
        <v>0</v>
      </c>
      <c r="K106" s="140">
        <f t="shared" si="11"/>
        <v>344.23193372040987</v>
      </c>
      <c r="L106" s="140">
        <f t="shared" si="11"/>
        <v>343.80488743260503</v>
      </c>
      <c r="M106" s="140">
        <f t="shared" si="11"/>
        <v>288.68781537935138</v>
      </c>
      <c r="N106" s="140">
        <f t="shared" si="11"/>
        <v>288.48981700837612</v>
      </c>
      <c r="O106" s="140">
        <f t="shared" si="11"/>
        <v>292.91745645180345</v>
      </c>
      <c r="P106" s="140">
        <f t="shared" si="11"/>
        <v>292.68401157855988</v>
      </c>
      <c r="Q106" s="140">
        <f t="shared" si="11"/>
        <v>292.48663748800755</v>
      </c>
      <c r="R106" s="140">
        <f t="shared" si="11"/>
        <v>83.437999501824379</v>
      </c>
      <c r="S106" s="65">
        <f t="shared" si="11"/>
        <v>76.815108180046082</v>
      </c>
      <c r="T106" s="140">
        <f t="shared" si="11"/>
        <v>75.230940386652946</v>
      </c>
      <c r="U106" s="140">
        <f t="shared" si="11"/>
        <v>75.109879076480865</v>
      </c>
      <c r="V106" s="140">
        <f t="shared" si="11"/>
        <v>74.999359086155891</v>
      </c>
      <c r="W106" s="140">
        <f t="shared" si="11"/>
        <v>74.731434285640717</v>
      </c>
      <c r="X106" s="140">
        <f t="shared" si="11"/>
        <v>76.005929231643677</v>
      </c>
      <c r="Y106" s="140">
        <f t="shared" si="11"/>
        <v>85.568683385848999</v>
      </c>
      <c r="Z106" s="140">
        <f t="shared" si="11"/>
        <v>85.504701256752014</v>
      </c>
      <c r="AA106" s="140">
        <f t="shared" si="11"/>
        <v>85.444599509239197</v>
      </c>
      <c r="AB106" s="140">
        <f t="shared" si="11"/>
        <v>85.38793408870697</v>
      </c>
      <c r="AC106" s="140">
        <f t="shared" si="11"/>
        <v>85.334333479404449</v>
      </c>
      <c r="AD106" s="140">
        <f t="shared" si="11"/>
        <v>40.282856225967407</v>
      </c>
      <c r="AE106" s="140">
        <f t="shared" si="11"/>
        <v>40.246649265289307</v>
      </c>
      <c r="AF106" s="140">
        <f t="shared" si="11"/>
        <v>40.2121262550354</v>
      </c>
      <c r="AG106" s="140">
        <f t="shared" si="11"/>
        <v>36.579138278961182</v>
      </c>
      <c r="AH106" s="140">
        <f t="shared" si="11"/>
        <v>33.847554683685303</v>
      </c>
      <c r="AI106" s="140">
        <f t="shared" si="11"/>
        <v>11.699999809265137</v>
      </c>
      <c r="AJ106" s="140">
        <f t="shared" si="11"/>
        <v>9</v>
      </c>
      <c r="AK106" s="140">
        <f t="shared" si="11"/>
        <v>9</v>
      </c>
      <c r="AL106" s="140">
        <f t="shared" si="11"/>
        <v>9</v>
      </c>
    </row>
    <row r="107" spans="1:38" x14ac:dyDescent="0.35">
      <c r="A107" s="83">
        <v>19</v>
      </c>
      <c r="B107" s="159" t="s">
        <v>204</v>
      </c>
      <c r="C107" s="101"/>
      <c r="D107" s="158"/>
      <c r="E107" s="139">
        <f>E106-E105</f>
        <v>0</v>
      </c>
      <c r="F107" s="139">
        <f>F106-F105</f>
        <v>0</v>
      </c>
      <c r="G107" s="139">
        <f t="shared" ref="G107:I107" si="13">G106-G105</f>
        <v>0</v>
      </c>
      <c r="H107" s="139">
        <f t="shared" si="13"/>
        <v>0</v>
      </c>
      <c r="I107" s="139">
        <f t="shared" si="13"/>
        <v>0</v>
      </c>
      <c r="J107" s="139">
        <f>J106-J105</f>
        <v>0</v>
      </c>
      <c r="K107" s="140">
        <f t="shared" ref="K107:AL107" si="14">K106-K105</f>
        <v>-23.76806627959013</v>
      </c>
      <c r="L107" s="140">
        <f t="shared" si="14"/>
        <v>-27.222027567394946</v>
      </c>
      <c r="M107" s="140">
        <f t="shared" si="14"/>
        <v>-105.24761962064855</v>
      </c>
      <c r="N107" s="140">
        <f t="shared" si="14"/>
        <v>-108.5383354916238</v>
      </c>
      <c r="O107" s="140">
        <f t="shared" si="14"/>
        <v>-107.20341354819652</v>
      </c>
      <c r="P107" s="140">
        <f t="shared" si="14"/>
        <v>-110.52957592144008</v>
      </c>
      <c r="Q107" s="140">
        <f t="shared" si="14"/>
        <v>-113.81966751199241</v>
      </c>
      <c r="R107" s="140">
        <f t="shared" si="14"/>
        <v>-325.96102299817557</v>
      </c>
      <c r="S107" s="65">
        <f t="shared" si="14"/>
        <v>-335.67663181995385</v>
      </c>
      <c r="T107" s="140">
        <f t="shared" si="14"/>
        <v>-340.35351711334704</v>
      </c>
      <c r="U107" s="140">
        <f t="shared" si="14"/>
        <v>-343.56729592351917</v>
      </c>
      <c r="V107" s="140">
        <f t="shared" si="14"/>
        <v>-346.77053341384402</v>
      </c>
      <c r="W107" s="140">
        <f t="shared" si="14"/>
        <v>-350.13117571435924</v>
      </c>
      <c r="X107" s="140">
        <f t="shared" si="14"/>
        <v>-350.98099381835624</v>
      </c>
      <c r="Y107" s="140">
        <f t="shared" si="14"/>
        <v>-343.55317427940088</v>
      </c>
      <c r="Z107" s="140">
        <f t="shared" si="14"/>
        <v>-345.76276569682409</v>
      </c>
      <c r="AA107" s="140">
        <f t="shared" si="14"/>
        <v>-347.97920477910475</v>
      </c>
      <c r="AB107" s="140">
        <f t="shared" si="14"/>
        <v>-350.20298922107861</v>
      </c>
      <c r="AC107" s="140">
        <f t="shared" si="14"/>
        <v>-352.43454444693003</v>
      </c>
      <c r="AD107" s="140">
        <f t="shared" si="14"/>
        <v>-399.67486608999877</v>
      </c>
      <c r="AE107" s="140">
        <f t="shared" si="14"/>
        <v>-401.91086166225659</v>
      </c>
      <c r="AF107" s="140">
        <f t="shared" si="14"/>
        <v>-404.1561722271482</v>
      </c>
      <c r="AG107" s="140">
        <f t="shared" si="14"/>
        <v>-410.0110016956333</v>
      </c>
      <c r="AH107" s="140">
        <f t="shared" si="14"/>
        <v>-414.97553599078208</v>
      </c>
      <c r="AI107" s="140">
        <f t="shared" si="14"/>
        <v>-439.36720631857457</v>
      </c>
      <c r="AJ107" s="140">
        <f t="shared" si="14"/>
        <v>-444.32254215847883</v>
      </c>
      <c r="AK107" s="140">
        <f t="shared" si="14"/>
        <v>-446.58915486927117</v>
      </c>
      <c r="AL107" s="140">
        <f t="shared" si="14"/>
        <v>-448.8671006436175</v>
      </c>
    </row>
    <row r="108" spans="1:38" x14ac:dyDescent="0.35">
      <c r="A108" s="83">
        <v>20</v>
      </c>
      <c r="B108" s="111" t="s">
        <v>205</v>
      </c>
      <c r="C108" s="101"/>
      <c r="D108" s="158"/>
      <c r="E108" s="139"/>
      <c r="F108" s="139"/>
      <c r="G108" s="139"/>
      <c r="H108" s="139"/>
      <c r="I108" s="139"/>
      <c r="J108" s="139"/>
      <c r="K108" s="140">
        <f t="shared" ref="K108:AL108" si="15">K101</f>
        <v>0</v>
      </c>
      <c r="L108" s="140">
        <f t="shared" si="15"/>
        <v>0</v>
      </c>
      <c r="M108" s="140">
        <f t="shared" si="15"/>
        <v>108.21262818574905</v>
      </c>
      <c r="N108" s="140">
        <f t="shared" si="15"/>
        <v>107.19991755485535</v>
      </c>
      <c r="O108" s="140">
        <f t="shared" si="15"/>
        <v>104.7233746945858</v>
      </c>
      <c r="P108" s="140">
        <f t="shared" si="15"/>
        <v>104.14884594082832</v>
      </c>
      <c r="Q108" s="140">
        <f t="shared" si="15"/>
        <v>113.6630907356739</v>
      </c>
      <c r="R108" s="140">
        <f t="shared" si="15"/>
        <v>757.50593581795692</v>
      </c>
      <c r="S108" s="65">
        <f t="shared" si="15"/>
        <v>763.95145785808563</v>
      </c>
      <c r="T108" s="140">
        <f t="shared" si="15"/>
        <v>767.43578866124153</v>
      </c>
      <c r="U108" s="140">
        <f t="shared" si="15"/>
        <v>767.1389188170433</v>
      </c>
      <c r="V108" s="140">
        <f t="shared" si="15"/>
        <v>772.5860780775547</v>
      </c>
      <c r="W108" s="140">
        <f t="shared" si="15"/>
        <v>771.7066870033741</v>
      </c>
      <c r="X108" s="140">
        <f t="shared" si="15"/>
        <v>775.99445009231567</v>
      </c>
      <c r="Y108" s="140">
        <f t="shared" si="15"/>
        <v>775.14768198132515</v>
      </c>
      <c r="Z108" s="140">
        <f t="shared" si="15"/>
        <v>774.35558319091797</v>
      </c>
      <c r="AA108" s="140">
        <f t="shared" si="15"/>
        <v>773.61152240633965</v>
      </c>
      <c r="AB108" s="140">
        <f t="shared" si="15"/>
        <v>772.91000154614449</v>
      </c>
      <c r="AC108" s="140">
        <f t="shared" si="15"/>
        <v>772.92614656686783</v>
      </c>
      <c r="AD108" s="140">
        <f t="shared" si="15"/>
        <v>825.9053361415863</v>
      </c>
      <c r="AE108" s="140">
        <f t="shared" si="15"/>
        <v>838.28795769810677</v>
      </c>
      <c r="AF108" s="140">
        <f t="shared" si="15"/>
        <v>837.69929927587509</v>
      </c>
      <c r="AG108" s="140">
        <f t="shared" si="15"/>
        <v>844.49334302544594</v>
      </c>
      <c r="AH108" s="140">
        <f t="shared" si="15"/>
        <v>855.36719411611557</v>
      </c>
      <c r="AI108" s="140">
        <f t="shared" si="15"/>
        <v>897.75372251868248</v>
      </c>
      <c r="AJ108" s="140">
        <f t="shared" si="15"/>
        <v>897.25146007537842</v>
      </c>
      <c r="AK108" s="140">
        <f t="shared" si="15"/>
        <v>886.76815778017044</v>
      </c>
      <c r="AL108" s="140">
        <f t="shared" si="15"/>
        <v>863.02841410040855</v>
      </c>
    </row>
    <row r="109" spans="1:38" ht="35.25" customHeight="1" x14ac:dyDescent="0.35">
      <c r="A109" s="83">
        <v>21</v>
      </c>
      <c r="B109" s="111" t="s">
        <v>206</v>
      </c>
      <c r="C109" s="101"/>
      <c r="D109" s="85"/>
      <c r="E109" s="139">
        <f>E108+E107</f>
        <v>0</v>
      </c>
      <c r="F109" s="139">
        <f>F108+F107</f>
        <v>0</v>
      </c>
      <c r="G109" s="139">
        <f t="shared" ref="G109:I109" si="16">G108+G107</f>
        <v>0</v>
      </c>
      <c r="H109" s="139">
        <f t="shared" si="16"/>
        <v>0</v>
      </c>
      <c r="I109" s="139">
        <f t="shared" si="16"/>
        <v>0</v>
      </c>
      <c r="J109" s="139">
        <f>J108+J107</f>
        <v>0</v>
      </c>
      <c r="K109" s="140">
        <f t="shared" ref="K109:AL109" si="17">K108+K107</f>
        <v>-23.76806627959013</v>
      </c>
      <c r="L109" s="140">
        <f t="shared" si="17"/>
        <v>-27.222027567394946</v>
      </c>
      <c r="M109" s="140">
        <f t="shared" si="17"/>
        <v>2.9650085651005043</v>
      </c>
      <c r="N109" s="140">
        <f t="shared" si="17"/>
        <v>-1.338417936768451</v>
      </c>
      <c r="O109" s="140">
        <f t="shared" si="17"/>
        <v>-2.4800388536107221</v>
      </c>
      <c r="P109" s="140">
        <f t="shared" si="17"/>
        <v>-6.3807299806117612</v>
      </c>
      <c r="Q109" s="140">
        <f t="shared" si="17"/>
        <v>-0.1565767763185022</v>
      </c>
      <c r="R109" s="140">
        <f t="shared" si="17"/>
        <v>431.54491281978136</v>
      </c>
      <c r="S109" s="65">
        <f t="shared" si="17"/>
        <v>428.27482603813178</v>
      </c>
      <c r="T109" s="140">
        <f t="shared" si="17"/>
        <v>427.08227154789449</v>
      </c>
      <c r="U109" s="140">
        <f t="shared" si="17"/>
        <v>423.57162289352414</v>
      </c>
      <c r="V109" s="140">
        <f t="shared" si="17"/>
        <v>425.81554466371068</v>
      </c>
      <c r="W109" s="140">
        <f t="shared" si="17"/>
        <v>421.57551128901486</v>
      </c>
      <c r="X109" s="140">
        <f t="shared" si="17"/>
        <v>425.01345627395943</v>
      </c>
      <c r="Y109" s="140">
        <f t="shared" si="17"/>
        <v>431.59450770192427</v>
      </c>
      <c r="Z109" s="140">
        <f t="shared" si="17"/>
        <v>428.59281749409388</v>
      </c>
      <c r="AA109" s="140">
        <f t="shared" si="17"/>
        <v>425.6323176272349</v>
      </c>
      <c r="AB109" s="140">
        <f t="shared" si="17"/>
        <v>422.70701232506588</v>
      </c>
      <c r="AC109" s="140">
        <f t="shared" si="17"/>
        <v>420.4916021199378</v>
      </c>
      <c r="AD109" s="140">
        <f t="shared" si="17"/>
        <v>426.23047005158753</v>
      </c>
      <c r="AE109" s="140">
        <f t="shared" si="17"/>
        <v>436.37709603585017</v>
      </c>
      <c r="AF109" s="140">
        <f t="shared" si="17"/>
        <v>433.54312704872689</v>
      </c>
      <c r="AG109" s="140">
        <f t="shared" si="17"/>
        <v>434.48234132981264</v>
      </c>
      <c r="AH109" s="140">
        <f t="shared" si="17"/>
        <v>440.39165812533349</v>
      </c>
      <c r="AI109" s="140">
        <f t="shared" si="17"/>
        <v>458.38651620010791</v>
      </c>
      <c r="AJ109" s="140">
        <f t="shared" si="17"/>
        <v>452.92891791689959</v>
      </c>
      <c r="AK109" s="140">
        <f t="shared" si="17"/>
        <v>440.17900291089927</v>
      </c>
      <c r="AL109" s="140">
        <f t="shared" si="17"/>
        <v>414.16131345679105</v>
      </c>
    </row>
  </sheetData>
  <dataConsolidate/>
  <mergeCells count="1">
    <mergeCell ref="D24:J24"/>
  </mergeCells>
  <printOptions horizontalCentered="1" verticalCentered="1"/>
  <pageMargins left="0.25" right="0.25" top="0.75" bottom="0.75" header="0.3" footer="0.3"/>
  <pageSetup scale="20" pageOrder="overThenDown"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8DAC-B185-4827-BA30-95C4DC1DEF10}">
  <sheetPr>
    <tabColor theme="9" tint="0.59999389629810485"/>
    <pageSetUpPr fitToPage="1"/>
  </sheetPr>
  <dimension ref="A1:AL138"/>
  <sheetViews>
    <sheetView showGridLines="0" view="pageBreakPreview" zoomScaleNormal="100" zoomScaleSheetLayoutView="100" workbookViewId="0">
      <selection activeCell="C117" sqref="C39:C117"/>
    </sheetView>
  </sheetViews>
  <sheetFormatPr defaultColWidth="10.26953125" defaultRowHeight="15.5" x14ac:dyDescent="0.35"/>
  <cols>
    <col min="1" max="1" width="10.26953125" style="160"/>
    <col min="2" max="2" width="91.453125" style="28" customWidth="1"/>
    <col min="3" max="3" width="52" style="28" customWidth="1"/>
    <col min="4" max="4" width="25" style="28" customWidth="1"/>
    <col min="5" max="9" width="15.1796875" style="29" customWidth="1"/>
    <col min="10" max="10" width="6.1796875" style="29" customWidth="1"/>
    <col min="11" max="38" width="13" style="263" bestFit="1" customWidth="1"/>
    <col min="39" max="131" width="8.1796875" style="27" customWidth="1"/>
    <col min="132" max="16384" width="10.26953125" style="27"/>
  </cols>
  <sheetData>
    <row r="1" spans="1:38" x14ac:dyDescent="0.35">
      <c r="B1" s="8" t="s">
        <v>7</v>
      </c>
      <c r="C1" s="8"/>
      <c r="K1" s="29"/>
      <c r="L1" s="29"/>
      <c r="M1" s="29"/>
      <c r="N1" s="29"/>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35">
      <c r="B2" s="8" t="s">
        <v>8</v>
      </c>
      <c r="C2" s="8"/>
      <c r="K2" s="29"/>
      <c r="L2" s="29"/>
      <c r="M2" s="29"/>
      <c r="N2" s="29"/>
      <c r="O2" s="27"/>
      <c r="P2" s="27"/>
      <c r="Q2" s="27"/>
      <c r="R2" s="27"/>
      <c r="S2" s="27"/>
      <c r="T2" s="27"/>
      <c r="U2" s="27"/>
      <c r="V2" s="27"/>
      <c r="W2" s="27"/>
      <c r="X2" s="27"/>
      <c r="Y2" s="27"/>
      <c r="Z2" s="27"/>
      <c r="AA2" s="27"/>
      <c r="AB2" s="27"/>
      <c r="AC2" s="27"/>
      <c r="AD2" s="27"/>
      <c r="AE2" s="27"/>
      <c r="AF2" s="27"/>
      <c r="AG2" s="27"/>
      <c r="AH2" s="27"/>
      <c r="AI2" s="27"/>
      <c r="AJ2" s="27"/>
      <c r="AK2" s="27"/>
      <c r="AL2" s="27"/>
    </row>
    <row r="3" spans="1:38" s="30" customFormat="1" x14ac:dyDescent="0.35">
      <c r="A3" s="160"/>
      <c r="B3" s="12" t="s">
        <v>9</v>
      </c>
      <c r="C3" s="31"/>
      <c r="D3" s="32"/>
    </row>
    <row r="4" spans="1:38" s="30" customFormat="1" x14ac:dyDescent="0.35">
      <c r="A4" s="160"/>
      <c r="B4" s="33" t="s">
        <v>207</v>
      </c>
      <c r="C4" s="31"/>
      <c r="D4" s="34"/>
    </row>
    <row r="5" spans="1:38" s="30" customFormat="1" x14ac:dyDescent="0.35">
      <c r="A5" s="160"/>
      <c r="B5" s="14" t="s">
        <v>208</v>
      </c>
      <c r="C5" s="31"/>
      <c r="D5" s="34"/>
    </row>
    <row r="6" spans="1:38" s="30" customFormat="1" x14ac:dyDescent="0.35">
      <c r="A6" s="160"/>
      <c r="B6" s="34"/>
      <c r="C6" s="404"/>
      <c r="D6" s="34"/>
    </row>
    <row r="7" spans="1:38" s="30" customFormat="1" ht="15.75" customHeight="1" x14ac:dyDescent="0.35">
      <c r="A7" s="160"/>
      <c r="B7" s="35" t="s">
        <v>413</v>
      </c>
      <c r="C7" s="404"/>
      <c r="D7" s="28"/>
      <c r="E7" s="38" t="s">
        <v>209</v>
      </c>
      <c r="F7" s="38"/>
      <c r="G7" s="38"/>
      <c r="H7" s="38"/>
      <c r="I7" s="38"/>
      <c r="J7" s="38"/>
      <c r="K7" s="38"/>
      <c r="L7" s="38"/>
      <c r="M7" s="38"/>
      <c r="N7" s="38"/>
      <c r="O7" s="38"/>
    </row>
    <row r="8" spans="1:38" s="30" customFormat="1" x14ac:dyDescent="0.35">
      <c r="A8" s="160"/>
      <c r="B8" s="8"/>
      <c r="C8" s="404"/>
      <c r="D8" s="8"/>
      <c r="E8" s="43"/>
      <c r="F8" s="43"/>
      <c r="G8" s="43"/>
      <c r="H8" s="43"/>
      <c r="I8" s="43"/>
      <c r="J8" s="43"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404"/>
      <c r="D9" s="8"/>
      <c r="E9" s="44" t="s">
        <v>210</v>
      </c>
      <c r="F9" s="44"/>
      <c r="G9" s="44"/>
      <c r="H9" s="44"/>
      <c r="I9" s="44"/>
      <c r="J9" s="44"/>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s="50" customFormat="1" ht="19.5" customHeight="1" x14ac:dyDescent="0.45">
      <c r="A10" s="161"/>
      <c r="B10" s="51" t="s">
        <v>211</v>
      </c>
      <c r="C10" s="52"/>
      <c r="D10" s="52"/>
      <c r="E10" s="53" t="s">
        <v>200</v>
      </c>
      <c r="F10" s="53" t="s">
        <v>201</v>
      </c>
      <c r="G10" s="53" t="s">
        <v>148</v>
      </c>
      <c r="H10" s="53" t="s">
        <v>41</v>
      </c>
      <c r="I10" s="53" t="s">
        <v>42</v>
      </c>
      <c r="J10" s="54" t="s">
        <v>43</v>
      </c>
      <c r="K10" s="53" t="s">
        <v>44</v>
      </c>
      <c r="L10" s="53" t="s">
        <v>45</v>
      </c>
      <c r="M10" s="53" t="s">
        <v>46</v>
      </c>
      <c r="N10" s="53" t="s">
        <v>47</v>
      </c>
      <c r="O10" s="53" t="s">
        <v>48</v>
      </c>
      <c r="P10" s="53" t="s">
        <v>49</v>
      </c>
      <c r="Q10" s="53" t="s">
        <v>50</v>
      </c>
      <c r="R10" s="53" t="s">
        <v>51</v>
      </c>
      <c r="S10" s="82" t="s">
        <v>52</v>
      </c>
      <c r="T10" s="53" t="s">
        <v>53</v>
      </c>
      <c r="U10" s="53" t="s">
        <v>54</v>
      </c>
      <c r="V10" s="53" t="s">
        <v>55</v>
      </c>
      <c r="W10" s="53" t="s">
        <v>56</v>
      </c>
      <c r="X10" s="53" t="s">
        <v>57</v>
      </c>
      <c r="Y10" s="53" t="s">
        <v>58</v>
      </c>
      <c r="Z10" s="53" t="s">
        <v>59</v>
      </c>
      <c r="AA10" s="53" t="s">
        <v>60</v>
      </c>
      <c r="AB10" s="53" t="s">
        <v>61</v>
      </c>
      <c r="AC10" s="53" t="s">
        <v>62</v>
      </c>
      <c r="AD10" s="53" t="s">
        <v>63</v>
      </c>
      <c r="AE10" s="53" t="s">
        <v>64</v>
      </c>
      <c r="AF10" s="53" t="s">
        <v>65</v>
      </c>
      <c r="AG10" s="53" t="s">
        <v>66</v>
      </c>
      <c r="AH10" s="53" t="s">
        <v>67</v>
      </c>
      <c r="AI10" s="53" t="s">
        <v>68</v>
      </c>
      <c r="AJ10" s="53" t="s">
        <v>69</v>
      </c>
      <c r="AK10" s="53" t="s">
        <v>70</v>
      </c>
      <c r="AL10" s="53" t="s">
        <v>71</v>
      </c>
    </row>
    <row r="11" spans="1:38" ht="17.25" customHeight="1" x14ac:dyDescent="0.35">
      <c r="A11" s="31">
        <v>1</v>
      </c>
      <c r="B11" s="8" t="s">
        <v>212</v>
      </c>
      <c r="C11" s="8"/>
      <c r="D11" s="55"/>
      <c r="E11" s="162"/>
      <c r="F11" s="162"/>
      <c r="G11" s="162"/>
      <c r="H11" s="162"/>
      <c r="I11" s="162"/>
      <c r="J11" s="163"/>
      <c r="K11" s="164">
        <v>1047922.7621824222</v>
      </c>
      <c r="L11" s="164">
        <v>1059783.6120738811</v>
      </c>
      <c r="M11" s="164">
        <v>1156277.4057045521</v>
      </c>
      <c r="N11" s="164">
        <v>1173514.8837392298</v>
      </c>
      <c r="O11" s="164">
        <v>1192801.8678098167</v>
      </c>
      <c r="P11" s="164">
        <v>1215252.6581309396</v>
      </c>
      <c r="Q11" s="164">
        <v>1239018.3523835915</v>
      </c>
      <c r="R11" s="164">
        <v>1265082.0726022907</v>
      </c>
      <c r="S11" s="164">
        <v>1291633.2912288536</v>
      </c>
      <c r="T11" s="164">
        <v>1315005.5745002411</v>
      </c>
      <c r="U11" s="164">
        <v>1338073.2418301869</v>
      </c>
      <c r="V11" s="164">
        <v>1358606.8514395969</v>
      </c>
      <c r="W11" s="164">
        <v>1371813.5871202943</v>
      </c>
      <c r="X11" s="164">
        <v>1384238.9582082848</v>
      </c>
      <c r="Y11" s="164">
        <v>1395351.1171530101</v>
      </c>
      <c r="Z11" s="164">
        <v>1405368.9723888538</v>
      </c>
      <c r="AA11" s="164">
        <v>1414511.9773172264</v>
      </c>
      <c r="AB11" s="164">
        <v>1422988.03184569</v>
      </c>
      <c r="AC11" s="164">
        <v>1430986.4011173416</v>
      </c>
      <c r="AD11" s="164">
        <v>1438674.1443595751</v>
      </c>
      <c r="AE11" s="164">
        <v>1446194.8861927125</v>
      </c>
      <c r="AF11" s="164">
        <v>1453669.0801738566</v>
      </c>
      <c r="AG11" s="164">
        <v>1461195.1728198456</v>
      </c>
      <c r="AH11" s="164">
        <v>1468851.4612971053</v>
      </c>
      <c r="AI11" s="164">
        <v>1476697.6654640639</v>
      </c>
      <c r="AJ11" s="164">
        <v>1484777.133125816</v>
      </c>
      <c r="AK11" s="164">
        <v>1493118.7658750603</v>
      </c>
      <c r="AL11" s="164">
        <v>1501738.9157993677</v>
      </c>
    </row>
    <row r="12" spans="1:38" ht="17.25" customHeight="1" x14ac:dyDescent="0.35">
      <c r="A12" s="31">
        <v>2</v>
      </c>
      <c r="B12" s="8" t="s">
        <v>213</v>
      </c>
      <c r="C12" s="8"/>
      <c r="D12" s="55"/>
      <c r="E12" s="165"/>
      <c r="F12" s="165"/>
      <c r="G12" s="165"/>
      <c r="H12" s="165"/>
      <c r="I12" s="165"/>
      <c r="J12" s="163"/>
      <c r="K12" s="164">
        <v>0</v>
      </c>
      <c r="L12" s="164">
        <v>0</v>
      </c>
      <c r="M12" s="164">
        <v>107401.76434442401</v>
      </c>
      <c r="N12" s="164">
        <v>120994.30327862501</v>
      </c>
      <c r="O12" s="164">
        <v>158847.17273712158</v>
      </c>
      <c r="P12" s="164">
        <v>165689.45249915123</v>
      </c>
      <c r="Q12" s="164">
        <v>186469.39867734909</v>
      </c>
      <c r="R12" s="164">
        <v>1100551.0384440422</v>
      </c>
      <c r="S12" s="164">
        <v>1091107.9003214836</v>
      </c>
      <c r="T12" s="164">
        <v>1098276.1942148209</v>
      </c>
      <c r="U12" s="164">
        <v>1082303.8990497589</v>
      </c>
      <c r="V12" s="164">
        <v>1042047.5686490536</v>
      </c>
      <c r="W12" s="164">
        <v>1011579.6871334314</v>
      </c>
      <c r="X12" s="164">
        <v>901356.09521716833</v>
      </c>
      <c r="Y12" s="164">
        <v>849722.52364456654</v>
      </c>
      <c r="Z12" s="164">
        <v>837942.85087287426</v>
      </c>
      <c r="AA12" s="164">
        <v>861877.51516699791</v>
      </c>
      <c r="AB12" s="164">
        <v>824254.33695316315</v>
      </c>
      <c r="AC12" s="164">
        <v>795612.01629042625</v>
      </c>
      <c r="AD12" s="164">
        <v>791040.47859460115</v>
      </c>
      <c r="AE12" s="164">
        <v>818862.27333545685</v>
      </c>
      <c r="AF12" s="164">
        <v>805099.7619330883</v>
      </c>
      <c r="AG12" s="164">
        <v>771935.07324159145</v>
      </c>
      <c r="AH12" s="164">
        <v>747408.54854881763</v>
      </c>
      <c r="AI12" s="164">
        <v>744780.71346879005</v>
      </c>
      <c r="AJ12" s="164">
        <v>824109.29536819458</v>
      </c>
      <c r="AK12" s="164">
        <v>820243.52905154228</v>
      </c>
      <c r="AL12" s="164">
        <v>802024.61601048708</v>
      </c>
    </row>
    <row r="13" spans="1:38" s="168" customFormat="1" ht="17.25" customHeight="1" x14ac:dyDescent="0.35">
      <c r="A13" s="166" t="s">
        <v>74</v>
      </c>
      <c r="B13" s="405" t="s">
        <v>214</v>
      </c>
      <c r="C13" s="406" t="s">
        <v>215</v>
      </c>
      <c r="D13" s="406" t="s">
        <v>116</v>
      </c>
      <c r="E13" s="167"/>
      <c r="F13" s="167"/>
      <c r="G13" s="167"/>
      <c r="H13" s="167"/>
      <c r="I13" s="167"/>
      <c r="J13" s="163"/>
      <c r="K13" s="164">
        <v>0</v>
      </c>
      <c r="L13" s="164">
        <v>0</v>
      </c>
      <c r="M13" s="164">
        <v>0</v>
      </c>
      <c r="N13" s="164">
        <v>0</v>
      </c>
      <c r="O13" s="164">
        <v>22844.855785369873</v>
      </c>
      <c r="P13" s="164">
        <v>26474.970579147339</v>
      </c>
      <c r="Q13" s="164">
        <v>28199.238777160645</v>
      </c>
      <c r="R13" s="164">
        <v>27800.606727600098</v>
      </c>
      <c r="S13" s="164">
        <v>26427.976012229919</v>
      </c>
      <c r="T13" s="164">
        <v>23542.80149936676</v>
      </c>
      <c r="U13" s="164">
        <v>22129.039287567139</v>
      </c>
      <c r="V13" s="164">
        <v>20337.758958339691</v>
      </c>
      <c r="W13" s="164">
        <v>18504.714131355286</v>
      </c>
      <c r="X13" s="164">
        <v>12748.334258794785</v>
      </c>
      <c r="Y13" s="164">
        <v>10648.204863071442</v>
      </c>
      <c r="Z13" s="164">
        <v>10577.70761847496</v>
      </c>
      <c r="AA13" s="164">
        <v>11407.297253608704</v>
      </c>
      <c r="AB13" s="164">
        <v>10907.446205615997</v>
      </c>
      <c r="AC13" s="164">
        <v>10471.330344676971</v>
      </c>
      <c r="AD13" s="164">
        <v>9858.0425381660461</v>
      </c>
      <c r="AE13" s="164">
        <v>10031.59761428833</v>
      </c>
      <c r="AF13" s="164">
        <v>9976.0211110115051</v>
      </c>
      <c r="AG13" s="164">
        <v>9655.4425954818726</v>
      </c>
      <c r="AH13" s="164">
        <v>9552.6566505432129</v>
      </c>
      <c r="AI13" s="164">
        <v>0</v>
      </c>
      <c r="AJ13" s="164">
        <v>0</v>
      </c>
      <c r="AK13" s="164">
        <v>0</v>
      </c>
      <c r="AL13" s="164">
        <v>0</v>
      </c>
    </row>
    <row r="14" spans="1:38" s="168" customFormat="1" ht="17.25" customHeight="1" x14ac:dyDescent="0.35">
      <c r="A14" s="166" t="s">
        <v>216</v>
      </c>
      <c r="B14" s="405" t="s">
        <v>214</v>
      </c>
      <c r="C14" s="406" t="s">
        <v>217</v>
      </c>
      <c r="D14" s="406" t="s">
        <v>116</v>
      </c>
      <c r="E14" s="167"/>
      <c r="F14" s="167"/>
      <c r="G14" s="167"/>
      <c r="H14" s="167"/>
      <c r="I14" s="167"/>
      <c r="J14" s="163"/>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v>0</v>
      </c>
      <c r="AG14" s="164">
        <v>0</v>
      </c>
      <c r="AH14" s="164">
        <v>0</v>
      </c>
      <c r="AI14" s="164">
        <v>0</v>
      </c>
      <c r="AJ14" s="164">
        <v>0</v>
      </c>
      <c r="AK14" s="164">
        <v>0</v>
      </c>
      <c r="AL14" s="164">
        <v>0</v>
      </c>
    </row>
    <row r="15" spans="1:38" s="168" customFormat="1" ht="17.25" customHeight="1" x14ac:dyDescent="0.35">
      <c r="A15" s="166" t="s">
        <v>218</v>
      </c>
      <c r="B15" s="405" t="s">
        <v>214</v>
      </c>
      <c r="C15" s="406" t="s">
        <v>219</v>
      </c>
      <c r="D15" s="406" t="s">
        <v>116</v>
      </c>
      <c r="E15" s="167"/>
      <c r="F15" s="167"/>
      <c r="G15" s="167"/>
      <c r="H15" s="167"/>
      <c r="I15" s="167"/>
      <c r="J15" s="163"/>
      <c r="K15" s="164">
        <v>0</v>
      </c>
      <c r="L15" s="164">
        <v>0</v>
      </c>
      <c r="M15" s="164">
        <v>0</v>
      </c>
      <c r="N15" s="164">
        <v>0</v>
      </c>
      <c r="O15" s="164">
        <v>0</v>
      </c>
      <c r="P15" s="164">
        <v>0</v>
      </c>
      <c r="Q15" s="164">
        <v>0</v>
      </c>
      <c r="R15" s="164">
        <v>658927.75726318359</v>
      </c>
      <c r="S15" s="164">
        <v>656766.56341552734</v>
      </c>
      <c r="T15" s="164">
        <v>659599.59030151367</v>
      </c>
      <c r="U15" s="164">
        <v>655779.57916259766</v>
      </c>
      <c r="V15" s="164">
        <v>632398.52523803711</v>
      </c>
      <c r="W15" s="164">
        <v>616483.04748535156</v>
      </c>
      <c r="X15" s="164">
        <v>565132.51876831055</v>
      </c>
      <c r="Y15" s="164">
        <v>530410.14671325684</v>
      </c>
      <c r="Z15" s="164">
        <v>524253.68118286133</v>
      </c>
      <c r="AA15" s="164">
        <v>537896.09336853027</v>
      </c>
      <c r="AB15" s="164">
        <v>516752.55966186523</v>
      </c>
      <c r="AC15" s="164">
        <v>497774.89280700684</v>
      </c>
      <c r="AD15" s="164">
        <v>496505.40351867676</v>
      </c>
      <c r="AE15" s="164">
        <v>508379.58717346191</v>
      </c>
      <c r="AF15" s="164">
        <v>506167.81997680664</v>
      </c>
      <c r="AG15" s="164">
        <v>488316.12014770508</v>
      </c>
      <c r="AH15" s="164">
        <v>466444.41604614258</v>
      </c>
      <c r="AI15" s="164">
        <v>463385.55335998535</v>
      </c>
      <c r="AJ15" s="164">
        <v>511032.53173828125</v>
      </c>
      <c r="AK15" s="164">
        <v>519667.82379150391</v>
      </c>
      <c r="AL15" s="164">
        <v>519512.50648498535</v>
      </c>
    </row>
    <row r="16" spans="1:38" s="168" customFormat="1" ht="17.25" customHeight="1" x14ac:dyDescent="0.35">
      <c r="A16" s="166" t="s">
        <v>220</v>
      </c>
      <c r="B16" s="405" t="s">
        <v>214</v>
      </c>
      <c r="C16" s="406" t="s">
        <v>221</v>
      </c>
      <c r="D16" s="406" t="s">
        <v>116</v>
      </c>
      <c r="E16" s="167"/>
      <c r="F16" s="167"/>
      <c r="G16" s="167"/>
      <c r="H16" s="167"/>
      <c r="I16" s="167"/>
      <c r="J16" s="163"/>
      <c r="K16" s="164">
        <v>0</v>
      </c>
      <c r="L16" s="164">
        <v>0</v>
      </c>
      <c r="M16" s="164">
        <v>0</v>
      </c>
      <c r="N16" s="164">
        <v>0</v>
      </c>
      <c r="O16" s="164">
        <v>0</v>
      </c>
      <c r="P16" s="164">
        <v>0</v>
      </c>
      <c r="Q16" s="164">
        <v>0</v>
      </c>
      <c r="R16" s="164">
        <v>99141.552925109863</v>
      </c>
      <c r="S16" s="164">
        <v>94121.739387512207</v>
      </c>
      <c r="T16" s="164">
        <v>83777.807235717773</v>
      </c>
      <c r="U16" s="164">
        <v>78775.521755218506</v>
      </c>
      <c r="V16" s="164">
        <v>72381.929159164429</v>
      </c>
      <c r="W16" s="164">
        <v>65923.450946807861</v>
      </c>
      <c r="X16" s="164">
        <v>45368.124723434448</v>
      </c>
      <c r="Y16" s="164">
        <v>37894.491672515869</v>
      </c>
      <c r="Z16" s="164">
        <v>37643.387675285339</v>
      </c>
      <c r="AA16" s="164">
        <v>40595.670461654663</v>
      </c>
      <c r="AB16" s="164">
        <v>38886.880993843079</v>
      </c>
      <c r="AC16" s="164">
        <v>37264.624118804932</v>
      </c>
      <c r="AD16" s="164">
        <v>35082.282066345215</v>
      </c>
      <c r="AE16" s="164">
        <v>40799.887299537659</v>
      </c>
      <c r="AF16" s="164">
        <v>40573.982954025269</v>
      </c>
      <c r="AG16" s="164">
        <v>44179.175972938538</v>
      </c>
      <c r="AH16" s="164">
        <v>43708.190679550171</v>
      </c>
      <c r="AI16" s="164">
        <v>55588.742733001709</v>
      </c>
      <c r="AJ16" s="164">
        <v>57458.68706703186</v>
      </c>
      <c r="AK16" s="164">
        <v>56966.90833568573</v>
      </c>
      <c r="AL16" s="164">
        <v>24714.45620059967</v>
      </c>
    </row>
    <row r="17" spans="1:38" s="168" customFormat="1" ht="17.25" customHeight="1" x14ac:dyDescent="0.35">
      <c r="A17" s="166" t="s">
        <v>222</v>
      </c>
      <c r="B17" s="405" t="s">
        <v>214</v>
      </c>
      <c r="C17" s="406" t="s">
        <v>223</v>
      </c>
      <c r="D17" s="406" t="s">
        <v>116</v>
      </c>
      <c r="E17" s="167"/>
      <c r="F17" s="167"/>
      <c r="G17" s="167"/>
      <c r="H17" s="167"/>
      <c r="I17" s="167"/>
      <c r="J17" s="163"/>
      <c r="K17" s="164">
        <v>0</v>
      </c>
      <c r="L17" s="164">
        <v>0</v>
      </c>
      <c r="M17" s="164">
        <v>105630.94043731689</v>
      </c>
      <c r="N17" s="164">
        <v>118242.20561981201</v>
      </c>
      <c r="O17" s="164">
        <v>130432.21473693848</v>
      </c>
      <c r="P17" s="164">
        <v>132628.45897674561</v>
      </c>
      <c r="Q17" s="164">
        <v>151291.8758392334</v>
      </c>
      <c r="R17" s="164">
        <v>307793.9453125</v>
      </c>
      <c r="S17" s="164">
        <v>307242.23136901855</v>
      </c>
      <c r="T17" s="164">
        <v>325469.01512145996</v>
      </c>
      <c r="U17" s="164">
        <v>320160.20965576172</v>
      </c>
      <c r="V17" s="164">
        <v>306714.49851989746</v>
      </c>
      <c r="W17" s="164">
        <v>301397.25685119629</v>
      </c>
      <c r="X17" s="164">
        <v>271725.89206695557</v>
      </c>
      <c r="Y17" s="164">
        <v>265438.55285644531</v>
      </c>
      <c r="Z17" s="164">
        <v>260144.47689056396</v>
      </c>
      <c r="AA17" s="164">
        <v>266257.83348083496</v>
      </c>
      <c r="AB17" s="164">
        <v>252221.86851501465</v>
      </c>
      <c r="AC17" s="164">
        <v>244851.97353363037</v>
      </c>
      <c r="AD17" s="164">
        <v>244634.98592376709</v>
      </c>
      <c r="AE17" s="164">
        <v>254613.99459838867</v>
      </c>
      <c r="AF17" s="164">
        <v>243367.40303039551</v>
      </c>
      <c r="AG17" s="164">
        <v>224941.35570526123</v>
      </c>
      <c r="AH17" s="164">
        <v>222958.2633972168</v>
      </c>
      <c r="AI17" s="164">
        <v>220880.09166717529</v>
      </c>
      <c r="AJ17" s="164">
        <v>250487.60795593262</v>
      </c>
      <c r="AK17" s="164">
        <v>238536.04030609131</v>
      </c>
      <c r="AL17" s="164">
        <v>252955.89065551758</v>
      </c>
    </row>
    <row r="18" spans="1:38" s="168" customFormat="1" ht="17.25" customHeight="1" x14ac:dyDescent="0.35">
      <c r="A18" s="166" t="s">
        <v>224</v>
      </c>
      <c r="B18" s="405" t="s">
        <v>214</v>
      </c>
      <c r="C18" s="406" t="s">
        <v>225</v>
      </c>
      <c r="D18" s="406" t="s">
        <v>116</v>
      </c>
      <c r="E18" s="167"/>
      <c r="F18" s="167"/>
      <c r="G18" s="167"/>
      <c r="H18" s="167"/>
      <c r="I18" s="167"/>
      <c r="J18" s="163"/>
      <c r="K18" s="164">
        <v>0</v>
      </c>
      <c r="L18" s="164">
        <v>0</v>
      </c>
      <c r="M18" s="164">
        <v>0</v>
      </c>
      <c r="N18" s="164">
        <v>0</v>
      </c>
      <c r="O18" s="164">
        <v>0</v>
      </c>
      <c r="P18" s="164">
        <v>0</v>
      </c>
      <c r="Q18" s="164">
        <v>0</v>
      </c>
      <c r="R18" s="164">
        <v>0</v>
      </c>
      <c r="S18" s="164">
        <v>0</v>
      </c>
      <c r="T18" s="164">
        <v>0</v>
      </c>
      <c r="U18" s="164">
        <v>0</v>
      </c>
      <c r="V18" s="164">
        <v>5170.6584393978119</v>
      </c>
      <c r="W18" s="164">
        <v>4703.600287437439</v>
      </c>
      <c r="X18" s="164">
        <v>3240.3897047042847</v>
      </c>
      <c r="Y18" s="164">
        <v>2706.5197974443436</v>
      </c>
      <c r="Z18" s="164">
        <v>2688.658781349659</v>
      </c>
      <c r="AA18" s="164">
        <v>2899.5177745819092</v>
      </c>
      <c r="AB18" s="164">
        <v>2772.4597677588463</v>
      </c>
      <c r="AC18" s="164">
        <v>2661.6647392511368</v>
      </c>
      <c r="AD18" s="164">
        <v>2505.7397782802582</v>
      </c>
      <c r="AE18" s="164">
        <v>2549.8608350753784</v>
      </c>
      <c r="AF18" s="164">
        <v>2535.7109233736992</v>
      </c>
      <c r="AG18" s="164">
        <v>2454.1759192943573</v>
      </c>
      <c r="AH18" s="164">
        <v>2428.1789064407349</v>
      </c>
      <c r="AI18" s="164">
        <v>2514.9068608880043</v>
      </c>
      <c r="AJ18" s="164">
        <v>2611.6098091006279</v>
      </c>
      <c r="AK18" s="164">
        <v>2572.4868178367615</v>
      </c>
      <c r="AL18" s="164">
        <v>2452.7368471026421</v>
      </c>
    </row>
    <row r="19" spans="1:38" s="168" customFormat="1" ht="17.25" customHeight="1" x14ac:dyDescent="0.35">
      <c r="A19" s="166" t="s">
        <v>226</v>
      </c>
      <c r="B19" s="405" t="s">
        <v>214</v>
      </c>
      <c r="C19" s="406" t="s">
        <v>227</v>
      </c>
      <c r="D19" s="406" t="s">
        <v>116</v>
      </c>
      <c r="E19" s="167"/>
      <c r="F19" s="167"/>
      <c r="G19" s="167"/>
      <c r="H19" s="167"/>
      <c r="I19" s="167"/>
      <c r="J19" s="163"/>
      <c r="K19" s="164">
        <v>0</v>
      </c>
      <c r="L19" s="164">
        <v>0</v>
      </c>
      <c r="M19" s="164">
        <v>0</v>
      </c>
      <c r="N19" s="164">
        <v>0</v>
      </c>
      <c r="O19" s="164">
        <v>0</v>
      </c>
      <c r="P19" s="164">
        <v>0</v>
      </c>
      <c r="Q19" s="164">
        <v>0</v>
      </c>
      <c r="R19" s="164">
        <v>0</v>
      </c>
      <c r="S19" s="164">
        <v>0</v>
      </c>
      <c r="T19" s="164">
        <v>0</v>
      </c>
      <c r="U19" s="164">
        <v>0</v>
      </c>
      <c r="V19" s="164">
        <v>0</v>
      </c>
      <c r="W19" s="164">
        <v>0</v>
      </c>
      <c r="X19" s="164">
        <v>0</v>
      </c>
      <c r="Y19" s="164">
        <v>0</v>
      </c>
      <c r="Z19" s="164">
        <v>0</v>
      </c>
      <c r="AA19" s="164">
        <v>0</v>
      </c>
      <c r="AB19" s="164">
        <v>0</v>
      </c>
      <c r="AC19" s="164">
        <v>0</v>
      </c>
      <c r="AD19" s="164">
        <v>0</v>
      </c>
      <c r="AE19" s="164">
        <v>0</v>
      </c>
      <c r="AF19" s="164">
        <v>0</v>
      </c>
      <c r="AG19" s="164">
        <v>0</v>
      </c>
      <c r="AH19" s="164">
        <v>0</v>
      </c>
      <c r="AI19" s="164">
        <v>0</v>
      </c>
      <c r="AJ19" s="164">
        <v>0</v>
      </c>
      <c r="AK19" s="164">
        <v>0</v>
      </c>
      <c r="AL19" s="164">
        <v>0</v>
      </c>
    </row>
    <row r="20" spans="1:38" s="168" customFormat="1" ht="17.25" customHeight="1" x14ac:dyDescent="0.35">
      <c r="A20" s="166" t="s">
        <v>228</v>
      </c>
      <c r="B20" s="405" t="s">
        <v>214</v>
      </c>
      <c r="C20" s="406" t="s">
        <v>229</v>
      </c>
      <c r="D20" s="406" t="s">
        <v>116</v>
      </c>
      <c r="E20" s="167"/>
      <c r="F20" s="167"/>
      <c r="G20" s="167"/>
      <c r="H20" s="167"/>
      <c r="I20" s="167"/>
      <c r="J20" s="163"/>
      <c r="K20" s="164">
        <v>0</v>
      </c>
      <c r="L20" s="164">
        <v>0</v>
      </c>
      <c r="M20" s="164">
        <v>1770.8239071071148</v>
      </c>
      <c r="N20" s="164">
        <v>2752.0976588129997</v>
      </c>
      <c r="O20" s="164">
        <v>5570.1022148132324</v>
      </c>
      <c r="P20" s="164">
        <v>6586.0229432582855</v>
      </c>
      <c r="Q20" s="164">
        <v>6978.2840609550476</v>
      </c>
      <c r="R20" s="164">
        <v>6887.1762156486511</v>
      </c>
      <c r="S20" s="164">
        <v>6549.3901371955872</v>
      </c>
      <c r="T20" s="164">
        <v>5886.9800567626953</v>
      </c>
      <c r="U20" s="164">
        <v>5459.5491886138916</v>
      </c>
      <c r="V20" s="164">
        <v>5044.1983342170715</v>
      </c>
      <c r="W20" s="164">
        <v>4567.6174312829971</v>
      </c>
      <c r="X20" s="164">
        <v>3140.8356949687004</v>
      </c>
      <c r="Y20" s="164">
        <v>2624.6077418327332</v>
      </c>
      <c r="Z20" s="164">
        <v>2634.9387243390083</v>
      </c>
      <c r="AA20" s="164">
        <v>2821.1028277873993</v>
      </c>
      <c r="AB20" s="164">
        <v>2713.1218090653419</v>
      </c>
      <c r="AC20" s="164">
        <v>2587.5307470560074</v>
      </c>
      <c r="AD20" s="164">
        <v>2454.0247693657875</v>
      </c>
      <c r="AE20" s="164">
        <v>2487.345814704895</v>
      </c>
      <c r="AF20" s="164">
        <v>2478.8239374756813</v>
      </c>
      <c r="AG20" s="164">
        <v>2388.8029009103775</v>
      </c>
      <c r="AH20" s="164">
        <v>2316.8428689241409</v>
      </c>
      <c r="AI20" s="164">
        <v>2411.4188477396965</v>
      </c>
      <c r="AJ20" s="164">
        <v>2518.8587978482246</v>
      </c>
      <c r="AK20" s="164">
        <v>2500.2698004245758</v>
      </c>
      <c r="AL20" s="164">
        <v>2389.0258222818375</v>
      </c>
    </row>
    <row r="21" spans="1:38" s="168" customFormat="1" ht="17.25" customHeight="1" x14ac:dyDescent="0.35">
      <c r="A21" s="166" t="s">
        <v>230</v>
      </c>
      <c r="B21" s="405" t="s">
        <v>214</v>
      </c>
      <c r="C21" s="406" t="s">
        <v>231</v>
      </c>
      <c r="D21" s="406" t="s">
        <v>116</v>
      </c>
      <c r="E21" s="167"/>
      <c r="F21" s="167"/>
      <c r="G21" s="167"/>
      <c r="H21" s="167"/>
      <c r="I21" s="167"/>
      <c r="J21" s="163"/>
      <c r="K21" s="164">
        <v>0</v>
      </c>
      <c r="L21" s="164">
        <v>0</v>
      </c>
      <c r="M21" s="164">
        <v>0</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c r="AG21" s="164">
        <v>0</v>
      </c>
      <c r="AH21" s="164">
        <v>0</v>
      </c>
      <c r="AI21" s="164">
        <v>0</v>
      </c>
      <c r="AJ21" s="164">
        <v>0</v>
      </c>
      <c r="AK21" s="164">
        <v>0</v>
      </c>
      <c r="AL21" s="164">
        <v>0</v>
      </c>
    </row>
    <row r="22" spans="1:38" s="168" customFormat="1" ht="17.25" customHeight="1" x14ac:dyDescent="0.35">
      <c r="A22" s="166" t="s">
        <v>232</v>
      </c>
      <c r="B22" s="405" t="s">
        <v>214</v>
      </c>
      <c r="C22" s="406" t="s">
        <v>233</v>
      </c>
      <c r="D22" s="406" t="s">
        <v>116</v>
      </c>
      <c r="E22" s="167"/>
      <c r="F22" s="167"/>
      <c r="G22" s="167"/>
      <c r="H22" s="167"/>
      <c r="I22" s="167"/>
      <c r="J22" s="163"/>
      <c r="K22" s="164">
        <v>0</v>
      </c>
      <c r="L22" s="164">
        <v>0</v>
      </c>
      <c r="M22" s="164">
        <v>0</v>
      </c>
      <c r="N22" s="164">
        <v>0</v>
      </c>
      <c r="O22" s="164">
        <v>0</v>
      </c>
      <c r="P22" s="164">
        <v>0</v>
      </c>
      <c r="Q22" s="164">
        <v>0</v>
      </c>
      <c r="R22" s="164">
        <v>0</v>
      </c>
      <c r="S22" s="164">
        <v>0</v>
      </c>
      <c r="T22" s="164">
        <v>0</v>
      </c>
      <c r="U22" s="164">
        <v>0</v>
      </c>
      <c r="V22" s="164">
        <v>0</v>
      </c>
      <c r="W22" s="164">
        <v>0</v>
      </c>
      <c r="X22" s="164">
        <v>0</v>
      </c>
      <c r="Y22" s="164">
        <v>0</v>
      </c>
      <c r="Z22" s="164">
        <v>0</v>
      </c>
      <c r="AA22" s="164">
        <v>0</v>
      </c>
      <c r="AB22" s="164">
        <v>0</v>
      </c>
      <c r="AC22" s="164">
        <v>0</v>
      </c>
      <c r="AD22" s="164">
        <v>0</v>
      </c>
      <c r="AE22" s="164">
        <v>0</v>
      </c>
      <c r="AF22" s="164">
        <v>0</v>
      </c>
      <c r="AG22" s="164">
        <v>0</v>
      </c>
      <c r="AH22" s="164">
        <v>0</v>
      </c>
      <c r="AI22" s="164">
        <v>0</v>
      </c>
      <c r="AJ22" s="164">
        <v>0</v>
      </c>
      <c r="AK22" s="164">
        <v>0</v>
      </c>
      <c r="AL22" s="164">
        <v>0</v>
      </c>
    </row>
    <row r="23" spans="1:38" s="168" customFormat="1" ht="17.25" customHeight="1" x14ac:dyDescent="0.35">
      <c r="A23" s="166" t="s">
        <v>234</v>
      </c>
      <c r="B23" s="405" t="s">
        <v>214</v>
      </c>
      <c r="C23" s="406" t="s">
        <v>235</v>
      </c>
      <c r="D23" s="406" t="s">
        <v>116</v>
      </c>
      <c r="E23" s="167"/>
      <c r="F23" s="167"/>
      <c r="G23" s="167"/>
      <c r="H23" s="167"/>
      <c r="I23" s="167"/>
      <c r="J23" s="163"/>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row>
    <row r="24" spans="1:38" s="168" customFormat="1" ht="17.25" customHeight="1" x14ac:dyDescent="0.35">
      <c r="A24" s="166" t="s">
        <v>236</v>
      </c>
      <c r="B24" s="405" t="s">
        <v>214</v>
      </c>
      <c r="C24" s="406" t="s">
        <v>237</v>
      </c>
      <c r="D24" s="406" t="s">
        <v>116</v>
      </c>
      <c r="E24" s="167"/>
      <c r="F24" s="167"/>
      <c r="G24" s="167"/>
      <c r="H24" s="167"/>
      <c r="I24" s="167"/>
      <c r="J24" s="163"/>
      <c r="K24" s="164">
        <v>0</v>
      </c>
      <c r="L24" s="164">
        <v>0</v>
      </c>
      <c r="M24" s="164">
        <v>0</v>
      </c>
      <c r="N24" s="164">
        <v>0</v>
      </c>
      <c r="O24" s="164">
        <v>0</v>
      </c>
      <c r="P24" s="164">
        <v>0</v>
      </c>
      <c r="Q24" s="164">
        <v>0</v>
      </c>
      <c r="R24" s="164">
        <v>0</v>
      </c>
      <c r="S24" s="164">
        <v>0</v>
      </c>
      <c r="T24" s="164">
        <v>0</v>
      </c>
      <c r="U24" s="164">
        <v>0</v>
      </c>
      <c r="V24" s="164">
        <v>0</v>
      </c>
      <c r="W24" s="164">
        <v>0</v>
      </c>
      <c r="X24" s="164">
        <v>0</v>
      </c>
      <c r="Y24" s="164">
        <v>0</v>
      </c>
      <c r="Z24" s="164">
        <v>0</v>
      </c>
      <c r="AA24" s="164">
        <v>0</v>
      </c>
      <c r="AB24" s="164">
        <v>0</v>
      </c>
      <c r="AC24" s="164">
        <v>0</v>
      </c>
      <c r="AD24" s="164">
        <v>0</v>
      </c>
      <c r="AE24" s="164">
        <v>0</v>
      </c>
      <c r="AF24" s="164">
        <v>0</v>
      </c>
      <c r="AG24" s="164">
        <v>0</v>
      </c>
      <c r="AH24" s="164">
        <v>0</v>
      </c>
      <c r="AI24" s="164">
        <v>0</v>
      </c>
      <c r="AJ24" s="164">
        <v>0</v>
      </c>
      <c r="AK24" s="164">
        <v>0</v>
      </c>
      <c r="AL24" s="164">
        <v>0</v>
      </c>
    </row>
    <row r="25" spans="1:38" ht="17.25" customHeight="1" x14ac:dyDescent="0.35">
      <c r="A25" s="31">
        <v>3</v>
      </c>
      <c r="B25" s="8" t="s">
        <v>238</v>
      </c>
      <c r="C25" s="8"/>
      <c r="D25" s="55"/>
      <c r="E25" s="169"/>
      <c r="F25" s="169"/>
      <c r="G25" s="169"/>
      <c r="H25" s="169"/>
      <c r="I25" s="169"/>
      <c r="J25" s="163"/>
      <c r="K25" s="170">
        <v>1091586.21</v>
      </c>
      <c r="L25" s="170">
        <v>1103941.4099999999</v>
      </c>
      <c r="M25" s="170">
        <v>1311857.714344424</v>
      </c>
      <c r="N25" s="170">
        <v>1343406.013278625</v>
      </c>
      <c r="O25" s="170">
        <v>1401349.2827371217</v>
      </c>
      <c r="P25" s="170">
        <v>1431577.3324991511</v>
      </c>
      <c r="Q25" s="170">
        <v>1477113.308677349</v>
      </c>
      <c r="R25" s="170">
        <v>2418344.6984440424</v>
      </c>
      <c r="S25" s="170">
        <v>2436559.7303214837</v>
      </c>
      <c r="T25" s="170">
        <v>2468073.3442148208</v>
      </c>
      <c r="U25" s="170">
        <v>2476130.3590497589</v>
      </c>
      <c r="V25" s="170">
        <v>2457263.5286490535</v>
      </c>
      <c r="W25" s="170">
        <v>2440551.8471334316</v>
      </c>
      <c r="X25" s="170">
        <v>2343271.3252171683</v>
      </c>
      <c r="Y25" s="170">
        <v>2303212.7936445666</v>
      </c>
      <c r="Z25" s="170">
        <v>2301868.7308728741</v>
      </c>
      <c r="AA25" s="170">
        <v>2335327.9551669979</v>
      </c>
      <c r="AB25" s="170">
        <v>2306533.8469531629</v>
      </c>
      <c r="AC25" s="170">
        <v>2286222.4962904262</v>
      </c>
      <c r="AD25" s="170">
        <v>2289658.9585946011</v>
      </c>
      <c r="AE25" s="170">
        <v>2325315.7533354568</v>
      </c>
      <c r="AF25" s="170">
        <v>2319338.2419330883</v>
      </c>
      <c r="AG25" s="170">
        <v>2294013.5532415914</v>
      </c>
      <c r="AH25" s="170">
        <v>2277462.0285488176</v>
      </c>
      <c r="AI25" s="170">
        <v>2283007.19346879</v>
      </c>
      <c r="AJ25" s="170">
        <v>2370751.7753681946</v>
      </c>
      <c r="AK25" s="170">
        <v>2375576.0090515423</v>
      </c>
      <c r="AL25" s="170">
        <v>2366336.0960104871</v>
      </c>
    </row>
    <row r="26" spans="1:38" ht="17.25" customHeight="1" x14ac:dyDescent="0.35">
      <c r="A26" s="31">
        <v>4</v>
      </c>
      <c r="B26" s="8" t="s">
        <v>239</v>
      </c>
      <c r="C26" s="8"/>
      <c r="D26" s="55"/>
      <c r="E26" s="103"/>
      <c r="F26" s="103"/>
      <c r="G26" s="103"/>
      <c r="H26" s="103"/>
      <c r="I26" s="103"/>
      <c r="J26" s="57"/>
      <c r="K26" s="171">
        <v>1029196.8006774902</v>
      </c>
      <c r="L26" s="171">
        <v>1034932.6626116321</v>
      </c>
      <c r="M26" s="171">
        <v>1126064.3299694436</v>
      </c>
      <c r="N26" s="171">
        <v>1138462.679162225</v>
      </c>
      <c r="O26" s="171">
        <v>1153458.0790516052</v>
      </c>
      <c r="P26" s="171">
        <v>1172008.6171048917</v>
      </c>
      <c r="Q26" s="171">
        <v>1192179.0823158487</v>
      </c>
      <c r="R26" s="171">
        <v>1214954.0790703094</v>
      </c>
      <c r="S26" s="171">
        <v>1238463.8535311494</v>
      </c>
      <c r="T26" s="171">
        <v>1259593.2702513388</v>
      </c>
      <c r="U26" s="171">
        <v>1280313.4376028562</v>
      </c>
      <c r="V26" s="171">
        <v>1298697.1328152544</v>
      </c>
      <c r="W26" s="171">
        <v>1310053.7582223979</v>
      </c>
      <c r="X26" s="171">
        <v>1320884.4949643372</v>
      </c>
      <c r="Y26" s="171">
        <v>1330738.057238058</v>
      </c>
      <c r="Z26" s="171">
        <v>1340302.2116071952</v>
      </c>
      <c r="AA26" s="171">
        <v>1349147.0753032602</v>
      </c>
      <c r="AB26" s="171">
        <v>1357753.6180509548</v>
      </c>
      <c r="AC26" s="171">
        <v>1365941.1442960424</v>
      </c>
      <c r="AD26" s="171">
        <v>1373628.8875382759</v>
      </c>
      <c r="AE26" s="171">
        <v>1381149.6293714133</v>
      </c>
      <c r="AF26" s="171">
        <v>1388623.8233525574</v>
      </c>
      <c r="AG26" s="171">
        <v>1396149.9159985464</v>
      </c>
      <c r="AH26" s="171">
        <v>1403806.2044758061</v>
      </c>
      <c r="AI26" s="171">
        <v>1411652.4086427647</v>
      </c>
      <c r="AJ26" s="171">
        <v>1419731.8763045168</v>
      </c>
      <c r="AK26" s="171">
        <v>1428073.5090537611</v>
      </c>
      <c r="AL26" s="171">
        <v>1436693.6589780685</v>
      </c>
    </row>
    <row r="27" spans="1:38" ht="17.25" customHeight="1" x14ac:dyDescent="0.35">
      <c r="A27" s="31">
        <v>5</v>
      </c>
      <c r="B27" s="8" t="s">
        <v>240</v>
      </c>
      <c r="C27" s="8"/>
      <c r="D27" s="55"/>
      <c r="E27" s="67"/>
      <c r="F27" s="67"/>
      <c r="G27" s="67"/>
      <c r="H27" s="67"/>
      <c r="I27" s="67"/>
      <c r="J27" s="163"/>
      <c r="K27" s="172">
        <v>1072080</v>
      </c>
      <c r="L27" s="172">
        <v>1078055</v>
      </c>
      <c r="M27" s="172">
        <v>1280385.764344424</v>
      </c>
      <c r="N27" s="172">
        <v>1306893.303278625</v>
      </c>
      <c r="O27" s="172">
        <v>1360366.1727371216</v>
      </c>
      <c r="P27" s="172">
        <v>1386531.4524991512</v>
      </c>
      <c r="Q27" s="172">
        <v>1428322.3986773491</v>
      </c>
      <c r="R27" s="172">
        <v>2366128.0384440422</v>
      </c>
      <c r="S27" s="172">
        <v>2381174.9003214836</v>
      </c>
      <c r="T27" s="172">
        <v>2410352.1942148209</v>
      </c>
      <c r="U27" s="172">
        <v>2415963.8990497589</v>
      </c>
      <c r="V27" s="172">
        <v>2394857.5686490536</v>
      </c>
      <c r="W27" s="172">
        <v>2376218.6871334314</v>
      </c>
      <c r="X27" s="172">
        <v>2277277.0952171683</v>
      </c>
      <c r="Y27" s="172">
        <v>2235907.5236445665</v>
      </c>
      <c r="Z27" s="172">
        <v>2234090.8508728743</v>
      </c>
      <c r="AA27" s="172">
        <v>2267239.5151669979</v>
      </c>
      <c r="AB27" s="172">
        <v>2238581.3369531631</v>
      </c>
      <c r="AC27" s="172">
        <v>2218467.0162904263</v>
      </c>
      <c r="AD27" s="172">
        <v>2221903.4785946012</v>
      </c>
      <c r="AE27" s="172">
        <v>2257560.2733354568</v>
      </c>
      <c r="AF27" s="172">
        <v>2251582.7619330883</v>
      </c>
      <c r="AG27" s="172">
        <v>2226258.0732415915</v>
      </c>
      <c r="AH27" s="172">
        <v>2209706.5485488176</v>
      </c>
      <c r="AI27" s="172">
        <v>2215251.7134687901</v>
      </c>
      <c r="AJ27" s="172">
        <v>2302996.2953681946</v>
      </c>
      <c r="AK27" s="172">
        <v>2307820.5290515423</v>
      </c>
      <c r="AL27" s="172">
        <v>2298580.6160104871</v>
      </c>
    </row>
    <row r="28" spans="1:38" ht="18" customHeight="1" x14ac:dyDescent="0.35">
      <c r="A28" s="31">
        <v>6</v>
      </c>
      <c r="B28" s="8" t="s">
        <v>241</v>
      </c>
      <c r="C28" s="62"/>
      <c r="D28" s="63"/>
      <c r="E28" s="103"/>
      <c r="F28" s="103"/>
      <c r="G28" s="103"/>
      <c r="H28" s="103"/>
      <c r="I28" s="103"/>
      <c r="J28" s="173"/>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row>
    <row r="29" spans="1:38" ht="17.25" customHeight="1" x14ac:dyDescent="0.35">
      <c r="A29" s="31">
        <v>7</v>
      </c>
      <c r="B29" s="36" t="s">
        <v>242</v>
      </c>
      <c r="C29" s="8"/>
      <c r="D29" s="55"/>
      <c r="E29" s="174"/>
      <c r="F29" s="174"/>
      <c r="G29" s="174"/>
      <c r="H29" s="174"/>
      <c r="I29" s="174"/>
      <c r="J29" s="163"/>
      <c r="K29" s="175">
        <f>K27+K28</f>
        <v>1072080</v>
      </c>
      <c r="L29" s="175">
        <f t="shared" ref="L29:AL29" si="0">L27+L28</f>
        <v>1078055</v>
      </c>
      <c r="M29" s="175">
        <f t="shared" si="0"/>
        <v>1280385.764344424</v>
      </c>
      <c r="N29" s="175">
        <f t="shared" si="0"/>
        <v>1306893.303278625</v>
      </c>
      <c r="O29" s="175">
        <f t="shared" si="0"/>
        <v>1360366.1727371216</v>
      </c>
      <c r="P29" s="175">
        <f t="shared" si="0"/>
        <v>1386531.4524991512</v>
      </c>
      <c r="Q29" s="175">
        <f t="shared" si="0"/>
        <v>1428322.3986773491</v>
      </c>
      <c r="R29" s="175">
        <f t="shared" si="0"/>
        <v>2366128.0384440422</v>
      </c>
      <c r="S29" s="175">
        <f t="shared" si="0"/>
        <v>2381174.9003214836</v>
      </c>
      <c r="T29" s="175">
        <f t="shared" si="0"/>
        <v>2410352.1942148209</v>
      </c>
      <c r="U29" s="175">
        <f t="shared" si="0"/>
        <v>2415963.8990497589</v>
      </c>
      <c r="V29" s="175">
        <f t="shared" si="0"/>
        <v>2394857.5686490536</v>
      </c>
      <c r="W29" s="175">
        <f t="shared" si="0"/>
        <v>2376218.6871334314</v>
      </c>
      <c r="X29" s="175">
        <f t="shared" si="0"/>
        <v>2277277.0952171683</v>
      </c>
      <c r="Y29" s="175">
        <f t="shared" si="0"/>
        <v>2235907.5236445665</v>
      </c>
      <c r="Z29" s="175">
        <f t="shared" si="0"/>
        <v>2234090.8508728743</v>
      </c>
      <c r="AA29" s="175">
        <f t="shared" si="0"/>
        <v>2267239.5151669979</v>
      </c>
      <c r="AB29" s="175">
        <f t="shared" si="0"/>
        <v>2238581.3369531631</v>
      </c>
      <c r="AC29" s="175">
        <f t="shared" si="0"/>
        <v>2218467.0162904263</v>
      </c>
      <c r="AD29" s="175">
        <f t="shared" si="0"/>
        <v>2221903.4785946012</v>
      </c>
      <c r="AE29" s="175">
        <f t="shared" si="0"/>
        <v>2257560.2733354568</v>
      </c>
      <c r="AF29" s="175">
        <f t="shared" si="0"/>
        <v>2251582.7619330883</v>
      </c>
      <c r="AG29" s="175">
        <f t="shared" si="0"/>
        <v>2226258.0732415915</v>
      </c>
      <c r="AH29" s="175">
        <f t="shared" si="0"/>
        <v>2209706.5485488176</v>
      </c>
      <c r="AI29" s="175">
        <f t="shared" si="0"/>
        <v>2215251.7134687901</v>
      </c>
      <c r="AJ29" s="175">
        <f t="shared" si="0"/>
        <v>2302996.2953681946</v>
      </c>
      <c r="AK29" s="175">
        <f t="shared" si="0"/>
        <v>2307820.5290515423</v>
      </c>
      <c r="AL29" s="175">
        <f t="shared" si="0"/>
        <v>2298580.6160104871</v>
      </c>
    </row>
    <row r="30" spans="1:38" ht="17.25" customHeight="1" x14ac:dyDescent="0.35">
      <c r="A30" s="31"/>
      <c r="C30" s="8"/>
      <c r="D30" s="8"/>
      <c r="E30" s="176"/>
      <c r="F30" s="176"/>
      <c r="G30" s="176"/>
      <c r="H30" s="176"/>
      <c r="I30" s="176"/>
      <c r="J30" s="176"/>
      <c r="K30" s="177"/>
      <c r="L30" s="177"/>
      <c r="M30" s="177"/>
      <c r="N30" s="177"/>
      <c r="O30" s="178"/>
      <c r="P30" s="178"/>
      <c r="Q30" s="178"/>
      <c r="R30" s="178"/>
      <c r="S30" s="179"/>
      <c r="T30" s="179"/>
      <c r="U30" s="179"/>
      <c r="V30" s="179"/>
      <c r="W30" s="179"/>
      <c r="X30" s="179"/>
      <c r="Y30" s="179"/>
      <c r="Z30" s="179"/>
      <c r="AA30" s="179"/>
      <c r="AB30" s="179"/>
      <c r="AC30" s="179"/>
      <c r="AD30" s="179"/>
      <c r="AE30" s="179"/>
      <c r="AF30" s="179"/>
      <c r="AG30" s="179"/>
      <c r="AH30" s="179"/>
      <c r="AI30" s="179"/>
      <c r="AJ30" s="179"/>
      <c r="AK30" s="179"/>
      <c r="AL30" s="179"/>
    </row>
    <row r="31" spans="1:38" ht="17.25" customHeight="1" x14ac:dyDescent="0.35">
      <c r="A31" s="31">
        <v>8</v>
      </c>
      <c r="B31" s="8" t="s">
        <v>243</v>
      </c>
      <c r="C31" s="8"/>
      <c r="D31" s="55"/>
      <c r="E31" s="103"/>
      <c r="F31" s="103"/>
      <c r="G31" s="103"/>
      <c r="H31" s="103"/>
      <c r="I31" s="103"/>
      <c r="J31" s="173"/>
      <c r="K31" s="164">
        <v>57838.321523382299</v>
      </c>
      <c r="L31" s="164">
        <v>62350.332986174297</v>
      </c>
      <c r="M31" s="164">
        <v>66608.079236668593</v>
      </c>
      <c r="N31" s="164">
        <v>71103.096965206001</v>
      </c>
      <c r="O31" s="164">
        <v>75793.420828988994</v>
      </c>
      <c r="P31" s="164">
        <v>80664.808416771004</v>
      </c>
      <c r="Q31" s="164">
        <v>85713.678193106098</v>
      </c>
      <c r="R31" s="164">
        <v>90950.165435538802</v>
      </c>
      <c r="S31" s="164">
        <v>96365.7846161052</v>
      </c>
      <c r="T31" s="164">
        <v>101934.11889985899</v>
      </c>
      <c r="U31" s="164">
        <v>107616.555148464</v>
      </c>
      <c r="V31" s="164">
        <v>113373.75747024</v>
      </c>
      <c r="W31" s="164">
        <v>119170.354391303</v>
      </c>
      <c r="X31" s="164">
        <v>125152.00344205899</v>
      </c>
      <c r="Y31" s="164">
        <v>131237.21464970501</v>
      </c>
      <c r="Z31" s="164">
        <v>137418.51728181</v>
      </c>
      <c r="AA31" s="164">
        <v>143688.31331661501</v>
      </c>
      <c r="AB31" s="164">
        <v>150038.91323668699</v>
      </c>
      <c r="AC31" s="164">
        <v>156462.57061476901</v>
      </c>
      <c r="AD31" s="164">
        <v>162951.515303803</v>
      </c>
      <c r="AE31" s="164">
        <v>169497.985071314</v>
      </c>
      <c r="AF31" s="164">
        <v>176094.2555458</v>
      </c>
      <c r="AG31" s="164">
        <v>182732.66836915299</v>
      </c>
      <c r="AH31" s="164">
        <v>189405.657474254</v>
      </c>
      <c r="AI31" s="164">
        <v>196105.77343046799</v>
      </c>
      <c r="AJ31" s="164">
        <v>202825.70582171201</v>
      </c>
      <c r="AK31" s="164">
        <v>209558.30364200601</v>
      </c>
      <c r="AL31" s="164">
        <v>216296.59371174901</v>
      </c>
    </row>
    <row r="32" spans="1:38" ht="17.25" customHeight="1" x14ac:dyDescent="0.35">
      <c r="A32" s="31">
        <v>9</v>
      </c>
      <c r="B32" s="8" t="s">
        <v>244</v>
      </c>
      <c r="C32" s="8"/>
      <c r="D32" s="55"/>
      <c r="E32" s="103"/>
      <c r="F32" s="103"/>
      <c r="G32" s="103"/>
      <c r="H32" s="103"/>
      <c r="I32" s="103"/>
      <c r="J32" s="173"/>
      <c r="K32" s="164">
        <v>39427.814952734385</v>
      </c>
      <c r="L32" s="164">
        <v>50945.23005400585</v>
      </c>
      <c r="M32" s="164">
        <v>64260.016329014703</v>
      </c>
      <c r="N32" s="164">
        <v>79439.295793898404</v>
      </c>
      <c r="O32" s="164">
        <v>96969.559986483902</v>
      </c>
      <c r="P32" s="164">
        <v>115251.2576030046</v>
      </c>
      <c r="Q32" s="164">
        <v>135436.0882683293</v>
      </c>
      <c r="R32" s="164">
        <v>157144.4572743616</v>
      </c>
      <c r="S32" s="164">
        <v>179725.54017398768</v>
      </c>
      <c r="T32" s="164">
        <v>196481.33386116859</v>
      </c>
      <c r="U32" s="164">
        <v>211388.76418973552</v>
      </c>
      <c r="V32" s="164">
        <v>224442.32995342102</v>
      </c>
      <c r="W32" s="164">
        <v>235736.88011447381</v>
      </c>
      <c r="X32" s="164">
        <v>245423.98640423553</v>
      </c>
      <c r="Y32" s="164">
        <v>253680.03806309402</v>
      </c>
      <c r="Z32" s="164">
        <v>260685.24078937201</v>
      </c>
      <c r="AA32" s="164">
        <v>266611.14624264801</v>
      </c>
      <c r="AB32" s="164">
        <v>271614.17429586197</v>
      </c>
      <c r="AC32" s="164">
        <v>275833.01443332201</v>
      </c>
      <c r="AD32" s="164">
        <v>279388.35529543</v>
      </c>
      <c r="AE32" s="164">
        <v>282383.89371518599</v>
      </c>
      <c r="AF32" s="164">
        <v>284907.95728112699</v>
      </c>
      <c r="AG32" s="164">
        <v>287035.34084266203</v>
      </c>
      <c r="AH32" s="164">
        <v>288829.13181049796</v>
      </c>
      <c r="AI32" s="164">
        <v>290342.40803097503</v>
      </c>
      <c r="AJ32" s="164">
        <v>291619.75716666103</v>
      </c>
      <c r="AK32" s="164">
        <v>292698.60371546401</v>
      </c>
      <c r="AL32" s="164">
        <v>293610.34977913299</v>
      </c>
    </row>
    <row r="33" spans="1:38" ht="17.25" customHeight="1" x14ac:dyDescent="0.35">
      <c r="A33" s="31">
        <v>10</v>
      </c>
      <c r="B33" s="180" t="s">
        <v>245</v>
      </c>
      <c r="C33" s="8"/>
      <c r="D33" s="8"/>
      <c r="E33" s="103"/>
      <c r="F33" s="103"/>
      <c r="G33" s="103"/>
      <c r="H33" s="103"/>
      <c r="I33" s="103"/>
      <c r="J33" s="173"/>
      <c r="K33" s="164">
        <v>242.37725922650199</v>
      </c>
      <c r="L33" s="164">
        <v>422.59705761891502</v>
      </c>
      <c r="M33" s="164">
        <v>2827.2077357784101</v>
      </c>
      <c r="N33" s="164">
        <v>4605.4124678893504</v>
      </c>
      <c r="O33" s="164">
        <v>6952.0951393314999</v>
      </c>
      <c r="P33" s="164">
        <v>9777.1290440267112</v>
      </c>
      <c r="Q33" s="164">
        <v>12776.82445997075</v>
      </c>
      <c r="R33" s="164">
        <v>15881.074271888239</v>
      </c>
      <c r="S33" s="164">
        <v>19788.907195366271</v>
      </c>
      <c r="T33" s="164">
        <v>23677.152185960498</v>
      </c>
      <c r="U33" s="164">
        <v>30057.537523919302</v>
      </c>
      <c r="V33" s="164">
        <v>35905.658344858297</v>
      </c>
      <c r="W33" s="164">
        <v>41938.846821640705</v>
      </c>
      <c r="X33" s="164">
        <v>48054.325051805397</v>
      </c>
      <c r="Y33" s="164">
        <v>54510.718624671499</v>
      </c>
      <c r="Z33" s="164">
        <v>61339.935781043299</v>
      </c>
      <c r="AA33" s="164">
        <v>68579.817738591693</v>
      </c>
      <c r="AB33" s="164">
        <v>76269.393479079503</v>
      </c>
      <c r="AC33" s="164">
        <v>84445.168389972096</v>
      </c>
      <c r="AD33" s="164">
        <v>93138.461559721211</v>
      </c>
      <c r="AE33" s="164">
        <v>102373.669517081</v>
      </c>
      <c r="AF33" s="164">
        <v>112167.2842027039</v>
      </c>
      <c r="AG33" s="164">
        <v>122527.4921246396</v>
      </c>
      <c r="AH33" s="164">
        <v>133454.20347217371</v>
      </c>
      <c r="AI33" s="164">
        <v>144939.3886368564</v>
      </c>
      <c r="AJ33" s="164">
        <v>156967.6270749126</v>
      </c>
      <c r="AK33" s="164">
        <v>169516.79651127401</v>
      </c>
      <c r="AL33" s="164">
        <v>182558.8484982643</v>
      </c>
    </row>
    <row r="34" spans="1:38" ht="17.25" customHeight="1" x14ac:dyDescent="0.35">
      <c r="A34" s="31">
        <v>11</v>
      </c>
      <c r="B34" s="180" t="s">
        <v>246</v>
      </c>
      <c r="C34" s="8"/>
      <c r="D34" s="8"/>
      <c r="E34" s="103"/>
      <c r="F34" s="103"/>
      <c r="G34" s="103"/>
      <c r="H34" s="103"/>
      <c r="I34" s="103"/>
      <c r="J34" s="173"/>
      <c r="K34" s="164">
        <v>2914.2753352974</v>
      </c>
      <c r="L34" s="164">
        <v>4798.3625944891801</v>
      </c>
      <c r="M34" s="164">
        <v>6832.5196870049504</v>
      </c>
      <c r="N34" s="164">
        <v>8429.8563628373104</v>
      </c>
      <c r="O34" s="164">
        <v>10124.059824084799</v>
      </c>
      <c r="P34" s="164">
        <v>11932.073571069899</v>
      </c>
      <c r="Q34" s="164">
        <v>13819.7781870783</v>
      </c>
      <c r="R34" s="164">
        <v>15789.6264984504</v>
      </c>
      <c r="S34" s="164">
        <v>17831.604576231901</v>
      </c>
      <c r="T34" s="164">
        <v>19923.9059418455</v>
      </c>
      <c r="U34" s="164">
        <v>21927.211014954599</v>
      </c>
      <c r="V34" s="164">
        <v>23779.002914820499</v>
      </c>
      <c r="W34" s="164">
        <v>25448.2372760873</v>
      </c>
      <c r="X34" s="164">
        <v>26855.696119910001</v>
      </c>
      <c r="Y34" s="164">
        <v>28108.823327258899</v>
      </c>
      <c r="Z34" s="164">
        <v>29215.401647451301</v>
      </c>
      <c r="AA34" s="164">
        <v>30185.759889736699</v>
      </c>
      <c r="AB34" s="164">
        <v>31031.6288671904</v>
      </c>
      <c r="AC34" s="164">
        <v>31765.274443242899</v>
      </c>
      <c r="AD34" s="164">
        <v>32398.874326722598</v>
      </c>
      <c r="AE34" s="164">
        <v>32944.096041602301</v>
      </c>
      <c r="AF34" s="164">
        <v>33411.832868255398</v>
      </c>
      <c r="AG34" s="164">
        <v>33812.058608129999</v>
      </c>
      <c r="AH34" s="164">
        <v>34153.768125663897</v>
      </c>
      <c r="AI34" s="164">
        <v>34444.977153222302</v>
      </c>
      <c r="AJ34" s="164">
        <v>34692.760922903501</v>
      </c>
      <c r="AK34" s="164">
        <v>34903.3164103706</v>
      </c>
      <c r="AL34" s="164">
        <v>35082.037227646397</v>
      </c>
    </row>
    <row r="35" spans="1:38" x14ac:dyDescent="0.35">
      <c r="A35" s="181"/>
      <c r="B35" s="71"/>
      <c r="C35" s="71"/>
      <c r="D35" s="182"/>
      <c r="E35" s="183"/>
      <c r="F35" s="183"/>
      <c r="G35" s="183"/>
      <c r="H35" s="183"/>
      <c r="I35" s="183"/>
      <c r="J35" s="183"/>
      <c r="K35" s="184"/>
      <c r="L35" s="184"/>
      <c r="M35" s="184"/>
      <c r="N35" s="184"/>
      <c r="O35" s="185"/>
      <c r="P35" s="185"/>
      <c r="Q35" s="185"/>
      <c r="R35" s="185"/>
      <c r="S35" s="186"/>
      <c r="T35" s="186"/>
      <c r="U35" s="186"/>
      <c r="V35" s="186"/>
      <c r="W35" s="186"/>
      <c r="X35" s="186"/>
      <c r="Y35" s="186"/>
      <c r="Z35" s="186"/>
      <c r="AA35" s="186"/>
      <c r="AB35" s="186"/>
      <c r="AC35" s="186"/>
      <c r="AD35" s="186"/>
      <c r="AE35" s="186"/>
      <c r="AF35" s="186"/>
      <c r="AG35" s="186"/>
      <c r="AH35" s="186"/>
      <c r="AI35" s="186"/>
      <c r="AJ35" s="186"/>
      <c r="AK35" s="186"/>
      <c r="AL35" s="186"/>
    </row>
    <row r="36" spans="1:38" ht="18.75" customHeight="1" x14ac:dyDescent="0.45">
      <c r="B36" s="51" t="s">
        <v>247</v>
      </c>
      <c r="C36" s="52"/>
      <c r="D36" s="31"/>
      <c r="E36" s="75"/>
      <c r="F36" s="75"/>
      <c r="G36" s="75"/>
      <c r="H36" s="75"/>
      <c r="I36" s="75"/>
      <c r="J36" s="75"/>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row>
    <row r="37" spans="1:38" ht="15.75" customHeight="1" x14ac:dyDescent="0.35">
      <c r="A37" s="83"/>
      <c r="B37" s="36" t="s">
        <v>248</v>
      </c>
      <c r="C37" s="78"/>
      <c r="D37" s="36"/>
      <c r="E37" s="79"/>
      <c r="F37" s="79"/>
      <c r="G37" s="79"/>
      <c r="H37" s="79"/>
      <c r="I37" s="79"/>
      <c r="J37" s="79"/>
      <c r="K37" s="188"/>
      <c r="L37" s="188"/>
      <c r="M37" s="188"/>
      <c r="N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row>
    <row r="38" spans="1:38" x14ac:dyDescent="0.35">
      <c r="A38" s="83"/>
      <c r="B38" s="8" t="s">
        <v>87</v>
      </c>
      <c r="D38" s="81" t="s">
        <v>88</v>
      </c>
      <c r="E38" s="53" t="s">
        <v>200</v>
      </c>
      <c r="F38" s="53" t="s">
        <v>201</v>
      </c>
      <c r="G38" s="53" t="s">
        <v>148</v>
      </c>
      <c r="H38" s="53" t="s">
        <v>41</v>
      </c>
      <c r="I38" s="53" t="s">
        <v>42</v>
      </c>
      <c r="J38" s="53" t="s">
        <v>43</v>
      </c>
      <c r="K38" s="190" t="s">
        <v>44</v>
      </c>
      <c r="L38" s="190" t="s">
        <v>45</v>
      </c>
      <c r="M38" s="190" t="s">
        <v>46</v>
      </c>
      <c r="N38" s="190" t="s">
        <v>47</v>
      </c>
      <c r="O38" s="190" t="s">
        <v>48</v>
      </c>
      <c r="P38" s="190" t="s">
        <v>49</v>
      </c>
      <c r="Q38" s="190" t="s">
        <v>50</v>
      </c>
      <c r="R38" s="190" t="s">
        <v>51</v>
      </c>
      <c r="S38" s="191" t="s">
        <v>52</v>
      </c>
      <c r="T38" s="190" t="s">
        <v>53</v>
      </c>
      <c r="U38" s="190" t="s">
        <v>54</v>
      </c>
      <c r="V38" s="190" t="s">
        <v>55</v>
      </c>
      <c r="W38" s="190" t="s">
        <v>56</v>
      </c>
      <c r="X38" s="190" t="s">
        <v>57</v>
      </c>
      <c r="Y38" s="190" t="s">
        <v>58</v>
      </c>
      <c r="Z38" s="190" t="s">
        <v>59</v>
      </c>
      <c r="AA38" s="190" t="s">
        <v>60</v>
      </c>
      <c r="AB38" s="190" t="s">
        <v>61</v>
      </c>
      <c r="AC38" s="190" t="s">
        <v>62</v>
      </c>
      <c r="AD38" s="190" t="s">
        <v>63</v>
      </c>
      <c r="AE38" s="190" t="s">
        <v>64</v>
      </c>
      <c r="AF38" s="190" t="s">
        <v>65</v>
      </c>
      <c r="AG38" s="190" t="s">
        <v>66</v>
      </c>
      <c r="AH38" s="190" t="s">
        <v>67</v>
      </c>
      <c r="AI38" s="190" t="s">
        <v>68</v>
      </c>
      <c r="AJ38" s="190" t="s">
        <v>69</v>
      </c>
      <c r="AK38" s="190" t="s">
        <v>70</v>
      </c>
      <c r="AL38" s="190" t="s">
        <v>71</v>
      </c>
    </row>
    <row r="39" spans="1:38" x14ac:dyDescent="0.35">
      <c r="A39" s="83" t="s">
        <v>120</v>
      </c>
      <c r="B39" s="84" t="s">
        <v>90</v>
      </c>
      <c r="C39" s="85"/>
      <c r="D39" s="86" t="s">
        <v>91</v>
      </c>
      <c r="E39" s="87"/>
      <c r="F39" s="87"/>
      <c r="G39" s="87"/>
      <c r="H39" s="87"/>
      <c r="I39" s="87"/>
      <c r="J39" s="56"/>
      <c r="K39" s="164">
        <v>1013.5540962219238</v>
      </c>
      <c r="L39" s="164">
        <v>354.08005118370056</v>
      </c>
      <c r="M39" s="164">
        <v>0</v>
      </c>
      <c r="N39" s="164">
        <v>0</v>
      </c>
      <c r="O39" s="192">
        <v>0</v>
      </c>
      <c r="P39" s="192">
        <v>1889.9021446704865</v>
      </c>
      <c r="Q39" s="192">
        <v>2579.2760848999023</v>
      </c>
      <c r="R39" s="192">
        <v>0</v>
      </c>
      <c r="S39" s="193">
        <v>0</v>
      </c>
      <c r="T39" s="192">
        <v>0</v>
      </c>
      <c r="U39" s="192">
        <v>0</v>
      </c>
      <c r="V39" s="192">
        <v>0</v>
      </c>
      <c r="W39" s="192">
        <v>0</v>
      </c>
      <c r="X39" s="192">
        <v>0</v>
      </c>
      <c r="Y39" s="192">
        <v>0</v>
      </c>
      <c r="Z39" s="192">
        <v>0</v>
      </c>
      <c r="AA39" s="192">
        <v>0</v>
      </c>
      <c r="AB39" s="192">
        <v>0</v>
      </c>
      <c r="AC39" s="192">
        <v>0</v>
      </c>
      <c r="AD39" s="192">
        <v>0</v>
      </c>
      <c r="AE39" s="192">
        <v>0</v>
      </c>
      <c r="AF39" s="192">
        <v>0</v>
      </c>
      <c r="AG39" s="192">
        <v>0</v>
      </c>
      <c r="AH39" s="192">
        <v>0</v>
      </c>
      <c r="AI39" s="192">
        <v>0</v>
      </c>
      <c r="AJ39" s="192">
        <v>0</v>
      </c>
      <c r="AK39" s="192">
        <v>0</v>
      </c>
      <c r="AL39" s="192">
        <v>0</v>
      </c>
    </row>
    <row r="40" spans="1:38" x14ac:dyDescent="0.35">
      <c r="A40" s="83" t="s">
        <v>249</v>
      </c>
      <c r="B40" s="84" t="s">
        <v>93</v>
      </c>
      <c r="C40" s="85"/>
      <c r="D40" s="89" t="s">
        <v>91</v>
      </c>
      <c r="E40" s="87"/>
      <c r="F40" s="87"/>
      <c r="G40" s="87"/>
      <c r="H40" s="87"/>
      <c r="I40" s="87"/>
      <c r="J40" s="354"/>
      <c r="K40" s="164">
        <v>3097.3923206329346</v>
      </c>
      <c r="L40" s="164">
        <v>2864.6403849124908</v>
      </c>
      <c r="M40" s="164">
        <v>375.9840726852417</v>
      </c>
      <c r="N40" s="164">
        <v>0</v>
      </c>
      <c r="O40" s="192">
        <v>1110.0481748580933</v>
      </c>
      <c r="P40" s="192">
        <v>2367.8042590618134</v>
      </c>
      <c r="Q40" s="192">
        <v>3124.2484450340271</v>
      </c>
      <c r="R40" s="192">
        <v>0</v>
      </c>
      <c r="S40" s="193">
        <v>0</v>
      </c>
      <c r="T40" s="192">
        <v>0</v>
      </c>
      <c r="U40" s="192">
        <v>0</v>
      </c>
      <c r="V40" s="192">
        <v>0</v>
      </c>
      <c r="W40" s="192">
        <v>0</v>
      </c>
      <c r="X40" s="192">
        <v>0</v>
      </c>
      <c r="Y40" s="192">
        <v>0</v>
      </c>
      <c r="Z40" s="192">
        <v>0</v>
      </c>
      <c r="AA40" s="192">
        <v>0</v>
      </c>
      <c r="AB40" s="192">
        <v>0</v>
      </c>
      <c r="AC40" s="192">
        <v>0</v>
      </c>
      <c r="AD40" s="192">
        <v>0</v>
      </c>
      <c r="AE40" s="192">
        <v>0</v>
      </c>
      <c r="AF40" s="192">
        <v>0</v>
      </c>
      <c r="AG40" s="192">
        <v>0</v>
      </c>
      <c r="AH40" s="192">
        <v>0</v>
      </c>
      <c r="AI40" s="192">
        <v>0</v>
      </c>
      <c r="AJ40" s="192">
        <v>0</v>
      </c>
      <c r="AK40" s="192">
        <v>0</v>
      </c>
      <c r="AL40" s="192">
        <v>0</v>
      </c>
    </row>
    <row r="41" spans="1:38" x14ac:dyDescent="0.35">
      <c r="A41" s="83" t="s">
        <v>250</v>
      </c>
      <c r="B41" s="84" t="s">
        <v>95</v>
      </c>
      <c r="C41" s="85"/>
      <c r="D41" s="89" t="s">
        <v>91</v>
      </c>
      <c r="E41" s="87"/>
      <c r="F41" s="87"/>
      <c r="G41" s="87"/>
      <c r="H41" s="87"/>
      <c r="I41" s="87"/>
      <c r="J41" s="56"/>
      <c r="K41" s="164">
        <v>27498.685240745544</v>
      </c>
      <c r="L41" s="164">
        <v>37924.479398876429</v>
      </c>
      <c r="M41" s="164">
        <v>39252.065658569336</v>
      </c>
      <c r="N41" s="164">
        <v>37254.952430725098</v>
      </c>
      <c r="O41" s="192">
        <v>37115.778923034668</v>
      </c>
      <c r="P41" s="192">
        <v>39273.470401763916</v>
      </c>
      <c r="Q41" s="192">
        <v>37042.597234249115</v>
      </c>
      <c r="R41" s="192">
        <v>0</v>
      </c>
      <c r="S41" s="193">
        <v>0</v>
      </c>
      <c r="T41" s="192">
        <v>0</v>
      </c>
      <c r="U41" s="192">
        <v>0</v>
      </c>
      <c r="V41" s="192">
        <v>0</v>
      </c>
      <c r="W41" s="192">
        <v>0</v>
      </c>
      <c r="X41" s="192">
        <v>0</v>
      </c>
      <c r="Y41" s="192">
        <v>0</v>
      </c>
      <c r="Z41" s="192">
        <v>0</v>
      </c>
      <c r="AA41" s="192">
        <v>0</v>
      </c>
      <c r="AB41" s="192">
        <v>0</v>
      </c>
      <c r="AC41" s="192">
        <v>0</v>
      </c>
      <c r="AD41" s="192">
        <v>0</v>
      </c>
      <c r="AE41" s="192">
        <v>0</v>
      </c>
      <c r="AF41" s="192">
        <v>0</v>
      </c>
      <c r="AG41" s="192">
        <v>0</v>
      </c>
      <c r="AH41" s="192">
        <v>0</v>
      </c>
      <c r="AI41" s="192">
        <v>0</v>
      </c>
      <c r="AJ41" s="192">
        <v>0</v>
      </c>
      <c r="AK41" s="192">
        <v>0</v>
      </c>
      <c r="AL41" s="192">
        <v>0</v>
      </c>
    </row>
    <row r="42" spans="1:38" x14ac:dyDescent="0.35">
      <c r="A42" s="83" t="s">
        <v>251</v>
      </c>
      <c r="B42" s="84" t="s">
        <v>97</v>
      </c>
      <c r="C42" s="85"/>
      <c r="D42" s="89" t="s">
        <v>91</v>
      </c>
      <c r="E42" s="87"/>
      <c r="F42" s="87"/>
      <c r="G42" s="87"/>
      <c r="H42" s="87"/>
      <c r="I42" s="87"/>
      <c r="J42" s="355"/>
      <c r="K42" s="194">
        <v>23470.086365938187</v>
      </c>
      <c r="L42" s="194">
        <v>34710.801601409912</v>
      </c>
      <c r="M42" s="194">
        <v>36834.227085113525</v>
      </c>
      <c r="N42" s="194">
        <v>35674.863815307617</v>
      </c>
      <c r="O42" s="195">
        <v>35212.054252624512</v>
      </c>
      <c r="P42" s="195">
        <v>36847.651958465576</v>
      </c>
      <c r="Q42" s="195">
        <v>33192.228853702545</v>
      </c>
      <c r="R42" s="195">
        <v>0</v>
      </c>
      <c r="S42" s="196">
        <v>0</v>
      </c>
      <c r="T42" s="195">
        <v>0</v>
      </c>
      <c r="U42" s="195">
        <v>0</v>
      </c>
      <c r="V42" s="195">
        <v>0</v>
      </c>
      <c r="W42" s="195">
        <v>0</v>
      </c>
      <c r="X42" s="195">
        <v>0</v>
      </c>
      <c r="Y42" s="195">
        <v>0</v>
      </c>
      <c r="Z42" s="195">
        <v>0</v>
      </c>
      <c r="AA42" s="195">
        <v>0</v>
      </c>
      <c r="AB42" s="195">
        <v>0</v>
      </c>
      <c r="AC42" s="195">
        <v>0</v>
      </c>
      <c r="AD42" s="195">
        <v>0</v>
      </c>
      <c r="AE42" s="195">
        <v>0</v>
      </c>
      <c r="AF42" s="195">
        <v>0</v>
      </c>
      <c r="AG42" s="195">
        <v>0</v>
      </c>
      <c r="AH42" s="195">
        <v>0</v>
      </c>
      <c r="AI42" s="195">
        <v>0</v>
      </c>
      <c r="AJ42" s="195">
        <v>0</v>
      </c>
      <c r="AK42" s="195">
        <v>0</v>
      </c>
      <c r="AL42" s="195">
        <v>0</v>
      </c>
    </row>
    <row r="43" spans="1:38" x14ac:dyDescent="0.35">
      <c r="A43" s="83" t="s">
        <v>252</v>
      </c>
      <c r="B43" s="84" t="s">
        <v>99</v>
      </c>
      <c r="C43" s="85"/>
      <c r="D43" s="89" t="s">
        <v>91</v>
      </c>
      <c r="E43" s="87"/>
      <c r="F43" s="87"/>
      <c r="G43" s="87"/>
      <c r="H43" s="87"/>
      <c r="I43" s="87"/>
      <c r="J43" s="87"/>
      <c r="K43" s="164">
        <v>57017.948150634766</v>
      </c>
      <c r="L43" s="164">
        <v>57723.759174346924</v>
      </c>
      <c r="M43" s="164">
        <v>55689.277112483978</v>
      </c>
      <c r="N43" s="164">
        <v>55392.283797264099</v>
      </c>
      <c r="O43" s="192">
        <v>55756.656646728516</v>
      </c>
      <c r="P43" s="192">
        <v>57662.068367004395</v>
      </c>
      <c r="Q43" s="192">
        <v>55999.266803264618</v>
      </c>
      <c r="R43" s="192">
        <v>0</v>
      </c>
      <c r="S43" s="193">
        <v>0</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row>
    <row r="44" spans="1:38" x14ac:dyDescent="0.35">
      <c r="A44" s="83"/>
      <c r="D44" s="8"/>
      <c r="E44" s="92"/>
      <c r="F44" s="92"/>
      <c r="G44" s="92"/>
      <c r="H44" s="92"/>
      <c r="I44" s="92"/>
      <c r="J44" s="92"/>
      <c r="K44" s="197"/>
      <c r="L44" s="197"/>
      <c r="M44" s="197"/>
      <c r="N44" s="197"/>
      <c r="O44" s="198"/>
      <c r="P44" s="198"/>
      <c r="Q44" s="198"/>
      <c r="R44" s="198"/>
      <c r="S44" s="199"/>
      <c r="T44" s="199"/>
      <c r="U44" s="199"/>
      <c r="V44" s="199"/>
      <c r="W44" s="199"/>
      <c r="X44" s="199"/>
      <c r="Y44" s="199"/>
      <c r="Z44" s="199"/>
      <c r="AA44" s="199"/>
      <c r="AB44" s="199"/>
      <c r="AC44" s="199"/>
      <c r="AD44" s="199"/>
      <c r="AE44" s="199"/>
      <c r="AF44" s="199"/>
      <c r="AG44" s="199"/>
      <c r="AH44" s="199"/>
      <c r="AI44" s="199"/>
      <c r="AJ44" s="199"/>
      <c r="AK44" s="199"/>
      <c r="AL44" s="199"/>
    </row>
    <row r="45" spans="1:38" x14ac:dyDescent="0.35">
      <c r="A45" s="83"/>
      <c r="B45" s="36" t="s">
        <v>100</v>
      </c>
      <c r="C45" s="78"/>
      <c r="D45" s="36"/>
      <c r="E45" s="97"/>
      <c r="F45" s="97"/>
      <c r="G45" s="97"/>
      <c r="H45" s="97"/>
      <c r="I45" s="97"/>
      <c r="J45" s="97"/>
      <c r="K45" s="200"/>
      <c r="L45" s="200"/>
      <c r="M45" s="200"/>
      <c r="N45" s="200"/>
      <c r="O45" s="201"/>
      <c r="P45" s="201"/>
      <c r="Q45" s="201"/>
      <c r="R45" s="201"/>
      <c r="S45" s="202"/>
      <c r="T45" s="202"/>
      <c r="U45" s="202"/>
      <c r="V45" s="202"/>
      <c r="W45" s="202"/>
      <c r="X45" s="202"/>
      <c r="Y45" s="202"/>
      <c r="Z45" s="202"/>
      <c r="AA45" s="202"/>
      <c r="AB45" s="202"/>
      <c r="AC45" s="202"/>
      <c r="AD45" s="202"/>
      <c r="AE45" s="202"/>
      <c r="AF45" s="202"/>
      <c r="AG45" s="202"/>
      <c r="AH45" s="202"/>
      <c r="AI45" s="202"/>
      <c r="AJ45" s="202"/>
      <c r="AK45" s="202"/>
      <c r="AL45" s="202"/>
    </row>
    <row r="46" spans="1:38" x14ac:dyDescent="0.35">
      <c r="A46" s="83"/>
      <c r="B46" s="8" t="s">
        <v>101</v>
      </c>
      <c r="D46" s="81" t="s">
        <v>88</v>
      </c>
      <c r="E46" s="53" t="s">
        <v>200</v>
      </c>
      <c r="F46" s="53" t="s">
        <v>201</v>
      </c>
      <c r="G46" s="53" t="s">
        <v>148</v>
      </c>
      <c r="H46" s="53" t="s">
        <v>41</v>
      </c>
      <c r="I46" s="53" t="s">
        <v>42</v>
      </c>
      <c r="J46" s="53" t="s">
        <v>43</v>
      </c>
      <c r="K46" s="190" t="s">
        <v>44</v>
      </c>
      <c r="L46" s="190" t="s">
        <v>45</v>
      </c>
      <c r="M46" s="190" t="s">
        <v>46</v>
      </c>
      <c r="N46" s="190" t="s">
        <v>47</v>
      </c>
      <c r="O46" s="190" t="s">
        <v>48</v>
      </c>
      <c r="P46" s="190" t="s">
        <v>49</v>
      </c>
      <c r="Q46" s="190" t="s">
        <v>50</v>
      </c>
      <c r="R46" s="190" t="s">
        <v>51</v>
      </c>
      <c r="S46" s="191" t="s">
        <v>52</v>
      </c>
      <c r="T46" s="190" t="s">
        <v>53</v>
      </c>
      <c r="U46" s="190" t="s">
        <v>54</v>
      </c>
      <c r="V46" s="190" t="s">
        <v>55</v>
      </c>
      <c r="W46" s="190" t="s">
        <v>56</v>
      </c>
      <c r="X46" s="190" t="s">
        <v>57</v>
      </c>
      <c r="Y46" s="190" t="s">
        <v>58</v>
      </c>
      <c r="Z46" s="190" t="s">
        <v>59</v>
      </c>
      <c r="AA46" s="190" t="s">
        <v>60</v>
      </c>
      <c r="AB46" s="190" t="s">
        <v>61</v>
      </c>
      <c r="AC46" s="190" t="s">
        <v>62</v>
      </c>
      <c r="AD46" s="190" t="s">
        <v>63</v>
      </c>
      <c r="AE46" s="190" t="s">
        <v>64</v>
      </c>
      <c r="AF46" s="190" t="s">
        <v>65</v>
      </c>
      <c r="AG46" s="190" t="s">
        <v>66</v>
      </c>
      <c r="AH46" s="190" t="s">
        <v>67</v>
      </c>
      <c r="AI46" s="190" t="s">
        <v>68</v>
      </c>
      <c r="AJ46" s="190" t="s">
        <v>69</v>
      </c>
      <c r="AK46" s="190" t="s">
        <v>70</v>
      </c>
      <c r="AL46" s="190" t="s">
        <v>71</v>
      </c>
    </row>
    <row r="47" spans="1:38" x14ac:dyDescent="0.35">
      <c r="A47" s="83" t="s">
        <v>253</v>
      </c>
      <c r="B47" s="84" t="s">
        <v>103</v>
      </c>
      <c r="C47" s="101"/>
      <c r="D47" s="102" t="s">
        <v>104</v>
      </c>
      <c r="E47" s="87"/>
      <c r="F47" s="87"/>
      <c r="G47" s="87"/>
      <c r="H47" s="87"/>
      <c r="I47" s="87"/>
      <c r="J47" s="56"/>
      <c r="K47" s="203">
        <v>305431.03969097137</v>
      </c>
      <c r="L47" s="203">
        <v>323037.16897964478</v>
      </c>
      <c r="M47" s="203">
        <v>69878.491878509521</v>
      </c>
      <c r="N47" s="203">
        <v>0</v>
      </c>
      <c r="O47" s="204">
        <v>0</v>
      </c>
      <c r="P47" s="204">
        <v>0</v>
      </c>
      <c r="Q47" s="204">
        <v>0</v>
      </c>
      <c r="R47" s="204">
        <v>0</v>
      </c>
      <c r="S47" s="205">
        <v>0</v>
      </c>
      <c r="T47" s="204">
        <v>0</v>
      </c>
      <c r="U47" s="204">
        <v>0</v>
      </c>
      <c r="V47" s="204">
        <v>0</v>
      </c>
      <c r="W47" s="204">
        <v>0</v>
      </c>
      <c r="X47" s="204">
        <v>0</v>
      </c>
      <c r="Y47" s="204">
        <v>0</v>
      </c>
      <c r="Z47" s="204">
        <v>0</v>
      </c>
      <c r="AA47" s="204">
        <v>0</v>
      </c>
      <c r="AB47" s="204">
        <v>0</v>
      </c>
      <c r="AC47" s="204">
        <v>0</v>
      </c>
      <c r="AD47" s="204">
        <v>0</v>
      </c>
      <c r="AE47" s="204">
        <v>0</v>
      </c>
      <c r="AF47" s="204">
        <v>0</v>
      </c>
      <c r="AG47" s="204">
        <v>0</v>
      </c>
      <c r="AH47" s="204">
        <v>0</v>
      </c>
      <c r="AI47" s="204">
        <v>0</v>
      </c>
      <c r="AJ47" s="204">
        <v>0</v>
      </c>
      <c r="AK47" s="204">
        <v>0</v>
      </c>
      <c r="AL47" s="204">
        <v>0</v>
      </c>
    </row>
    <row r="48" spans="1:38" x14ac:dyDescent="0.35">
      <c r="A48" s="83" t="s">
        <v>254</v>
      </c>
      <c r="B48" s="84" t="s">
        <v>106</v>
      </c>
      <c r="C48" s="101"/>
      <c r="D48" s="102" t="s">
        <v>91</v>
      </c>
      <c r="E48" s="87"/>
      <c r="F48" s="87"/>
      <c r="G48" s="87"/>
      <c r="H48" s="87"/>
      <c r="I48" s="87"/>
      <c r="J48" s="354"/>
      <c r="K48" s="206">
        <v>0</v>
      </c>
      <c r="L48" s="206">
        <v>0</v>
      </c>
      <c r="M48" s="164">
        <v>186569.03266906738</v>
      </c>
      <c r="N48" s="164">
        <v>342121.63352966309</v>
      </c>
      <c r="O48" s="192">
        <v>138283.81824493408</v>
      </c>
      <c r="P48" s="192">
        <v>0</v>
      </c>
      <c r="Q48" s="192">
        <v>0</v>
      </c>
      <c r="R48" s="192">
        <v>0</v>
      </c>
      <c r="S48" s="193">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0</v>
      </c>
      <c r="AL48" s="192">
        <v>0</v>
      </c>
    </row>
    <row r="49" spans="1:38" x14ac:dyDescent="0.35">
      <c r="A49" s="83" t="s">
        <v>255</v>
      </c>
      <c r="B49" s="84" t="s">
        <v>108</v>
      </c>
      <c r="C49" s="101"/>
      <c r="D49" s="102" t="s">
        <v>91</v>
      </c>
      <c r="E49" s="87"/>
      <c r="F49" s="87"/>
      <c r="G49" s="87"/>
      <c r="H49" s="87"/>
      <c r="I49" s="87"/>
      <c r="J49" s="56"/>
      <c r="K49" s="164">
        <v>89287.999868392944</v>
      </c>
      <c r="L49" s="164">
        <v>94648.000240325928</v>
      </c>
      <c r="M49" s="164">
        <v>82376.000881195068</v>
      </c>
      <c r="N49" s="164">
        <v>70415.999889373779</v>
      </c>
      <c r="O49" s="192">
        <v>76711.999893188477</v>
      </c>
      <c r="P49" s="192">
        <v>74656.000137329102</v>
      </c>
      <c r="Q49" s="192">
        <v>70362.000465393066</v>
      </c>
      <c r="R49" s="192">
        <v>0</v>
      </c>
      <c r="S49" s="193">
        <v>0</v>
      </c>
      <c r="T49" s="192">
        <v>0</v>
      </c>
      <c r="U49" s="192">
        <v>0</v>
      </c>
      <c r="V49" s="192">
        <v>0</v>
      </c>
      <c r="W49" s="192">
        <v>0</v>
      </c>
      <c r="X49" s="192">
        <v>0</v>
      </c>
      <c r="Y49" s="192">
        <v>0</v>
      </c>
      <c r="Z49" s="192">
        <v>0</v>
      </c>
      <c r="AA49" s="192">
        <v>0</v>
      </c>
      <c r="AB49" s="192">
        <v>0</v>
      </c>
      <c r="AC49" s="192">
        <v>0</v>
      </c>
      <c r="AD49" s="192">
        <v>0</v>
      </c>
      <c r="AE49" s="192">
        <v>0</v>
      </c>
      <c r="AF49" s="192">
        <v>0</v>
      </c>
      <c r="AG49" s="192">
        <v>0</v>
      </c>
      <c r="AH49" s="192">
        <v>0</v>
      </c>
      <c r="AI49" s="192">
        <v>0</v>
      </c>
      <c r="AJ49" s="192">
        <v>0</v>
      </c>
      <c r="AK49" s="192">
        <v>0</v>
      </c>
      <c r="AL49" s="192">
        <v>0</v>
      </c>
    </row>
    <row r="50" spans="1:38" x14ac:dyDescent="0.35">
      <c r="A50" s="83" t="s">
        <v>256</v>
      </c>
      <c r="B50" s="84" t="s">
        <v>110</v>
      </c>
      <c r="C50" s="101"/>
      <c r="D50" s="102" t="s">
        <v>111</v>
      </c>
      <c r="E50" s="87"/>
      <c r="F50" s="87"/>
      <c r="G50" s="87"/>
      <c r="H50" s="87"/>
      <c r="I50" s="87"/>
      <c r="J50" s="355"/>
      <c r="K50" s="164">
        <v>43072.621822357178</v>
      </c>
      <c r="L50" s="164">
        <v>43191.424608230591</v>
      </c>
      <c r="M50" s="164">
        <v>43163.821458816528</v>
      </c>
      <c r="N50" s="164">
        <v>43163.822889328003</v>
      </c>
      <c r="O50" s="192">
        <v>43178.862810134888</v>
      </c>
      <c r="P50" s="192">
        <v>42205.122947692871</v>
      </c>
      <c r="Q50" s="192">
        <v>42692.033529281616</v>
      </c>
      <c r="R50" s="192">
        <v>42176.255226135254</v>
      </c>
      <c r="S50" s="193">
        <v>42677.291631698608</v>
      </c>
      <c r="T50" s="192">
        <v>43272.032737731934</v>
      </c>
      <c r="U50" s="192">
        <v>42872.702121734619</v>
      </c>
      <c r="V50" s="192">
        <v>43022.572040557861</v>
      </c>
      <c r="W50" s="192">
        <v>43072.623014450073</v>
      </c>
      <c r="X50" s="192">
        <v>43282.621622085571</v>
      </c>
      <c r="Y50" s="192">
        <v>43163.822889328003</v>
      </c>
      <c r="Z50" s="192">
        <v>43178.862810134888</v>
      </c>
      <c r="AA50" s="192">
        <v>43158.142328262329</v>
      </c>
      <c r="AB50" s="192">
        <v>43090.862512588501</v>
      </c>
      <c r="AC50" s="192">
        <v>43163.824319839478</v>
      </c>
      <c r="AD50" s="192">
        <v>43163.821458816528</v>
      </c>
      <c r="AE50" s="192">
        <v>43184.543609619141</v>
      </c>
      <c r="AF50" s="192">
        <v>43271.261692047119</v>
      </c>
      <c r="AG50" s="192">
        <v>43063.261985778809</v>
      </c>
      <c r="AH50" s="192">
        <v>43072.623014450073</v>
      </c>
      <c r="AI50" s="192">
        <v>43163.824319839478</v>
      </c>
      <c r="AJ50" s="192">
        <v>43282.622814178467</v>
      </c>
      <c r="AK50" s="192">
        <v>43178.862810134888</v>
      </c>
      <c r="AL50" s="192">
        <v>43158.142328262329</v>
      </c>
    </row>
    <row r="51" spans="1:38" x14ac:dyDescent="0.35">
      <c r="A51" s="83" t="s">
        <v>257</v>
      </c>
      <c r="B51" s="84" t="s">
        <v>113</v>
      </c>
      <c r="C51" s="101"/>
      <c r="D51" s="102" t="s">
        <v>114</v>
      </c>
      <c r="E51" s="87"/>
      <c r="F51" s="87"/>
      <c r="G51" s="87"/>
      <c r="H51" s="87"/>
      <c r="I51" s="87"/>
      <c r="J51" s="87"/>
      <c r="K51" s="164">
        <v>65698.988914489746</v>
      </c>
      <c r="L51" s="164">
        <v>65204.474449157715</v>
      </c>
      <c r="M51" s="164">
        <v>65003.661155700684</v>
      </c>
      <c r="N51" s="164">
        <v>64706.589221954346</v>
      </c>
      <c r="O51" s="192">
        <v>63937.167406082153</v>
      </c>
      <c r="P51" s="192">
        <v>63674.922704696655</v>
      </c>
      <c r="Q51" s="192">
        <v>63465.012788772583</v>
      </c>
      <c r="R51" s="192">
        <v>62579.651117324829</v>
      </c>
      <c r="S51" s="193">
        <v>63235.611200332642</v>
      </c>
      <c r="T51" s="192">
        <v>63687.484979629517</v>
      </c>
      <c r="U51" s="192">
        <v>63053.955078125</v>
      </c>
      <c r="V51" s="192">
        <v>63271.731376647949</v>
      </c>
      <c r="W51" s="192">
        <v>63434.858083724976</v>
      </c>
      <c r="X51" s="192">
        <v>63087.521553039551</v>
      </c>
      <c r="Y51" s="192">
        <v>62734.01403427124</v>
      </c>
      <c r="Z51" s="192">
        <v>62942.792654037476</v>
      </c>
      <c r="AA51" s="192">
        <v>62817.523241043091</v>
      </c>
      <c r="AB51" s="192">
        <v>63033.199548721313</v>
      </c>
      <c r="AC51" s="192">
        <v>62938.235759735107</v>
      </c>
      <c r="AD51" s="192">
        <v>63206.703662872314</v>
      </c>
      <c r="AE51" s="192">
        <v>62847.757816314697</v>
      </c>
      <c r="AF51" s="192">
        <v>63359.392404556274</v>
      </c>
      <c r="AG51" s="192">
        <v>47704.923033714294</v>
      </c>
      <c r="AH51" s="192">
        <v>24872.605383396149</v>
      </c>
      <c r="AI51" s="192">
        <v>16814.192771911621</v>
      </c>
      <c r="AJ51" s="192">
        <v>0</v>
      </c>
      <c r="AK51" s="192">
        <v>0</v>
      </c>
      <c r="AL51" s="192">
        <v>0</v>
      </c>
    </row>
    <row r="52" spans="1:38" x14ac:dyDescent="0.35">
      <c r="A52" s="83" t="s">
        <v>258</v>
      </c>
      <c r="B52" s="84" t="s">
        <v>115</v>
      </c>
      <c r="C52" s="101"/>
      <c r="D52" s="102" t="s">
        <v>116</v>
      </c>
      <c r="E52" s="87"/>
      <c r="F52" s="87"/>
      <c r="G52" s="87"/>
      <c r="H52" s="87"/>
      <c r="I52" s="87"/>
      <c r="J52" s="87"/>
      <c r="K52" s="164">
        <v>0</v>
      </c>
      <c r="L52" s="164">
        <v>0</v>
      </c>
      <c r="M52" s="164">
        <v>0</v>
      </c>
      <c r="N52" s="164">
        <v>0</v>
      </c>
      <c r="O52" s="192">
        <v>19382.12925195694</v>
      </c>
      <c r="P52" s="192">
        <v>22549.775242805481</v>
      </c>
      <c r="Q52" s="192">
        <v>23963.705539703369</v>
      </c>
      <c r="R52" s="192">
        <v>23535.449743270874</v>
      </c>
      <c r="S52" s="193">
        <v>22482.340216636658</v>
      </c>
      <c r="T52" s="192">
        <v>20050.963044166565</v>
      </c>
      <c r="U52" s="192">
        <v>18869.682967662811</v>
      </c>
      <c r="V52" s="192">
        <v>17362.998008728027</v>
      </c>
      <c r="W52" s="192">
        <v>15807.918787002563</v>
      </c>
      <c r="X52" s="192">
        <v>10914.894282817841</v>
      </c>
      <c r="Y52" s="192">
        <v>9129.8311948776245</v>
      </c>
      <c r="Z52" s="192">
        <v>9069.870263338089</v>
      </c>
      <c r="AA52" s="192">
        <v>9775.0193476676941</v>
      </c>
      <c r="AB52" s="192">
        <v>9350.2069413661957</v>
      </c>
      <c r="AC52" s="192">
        <v>8979.4092774391174</v>
      </c>
      <c r="AD52" s="192">
        <v>8458.1224322319031</v>
      </c>
      <c r="AE52" s="192">
        <v>8605.6782901287079</v>
      </c>
      <c r="AF52" s="192">
        <v>8479.7492027282715</v>
      </c>
      <c r="AG52" s="192">
        <v>8286.0102653503418</v>
      </c>
      <c r="AH52" s="192">
        <v>8198.5179036855698</v>
      </c>
      <c r="AI52" s="192">
        <v>0</v>
      </c>
      <c r="AJ52" s="192">
        <v>0</v>
      </c>
      <c r="AK52" s="192">
        <v>0</v>
      </c>
      <c r="AL52" s="192">
        <v>0</v>
      </c>
    </row>
    <row r="53" spans="1:38" x14ac:dyDescent="0.35">
      <c r="A53" s="83">
        <v>12</v>
      </c>
      <c r="B53" s="111" t="s">
        <v>259</v>
      </c>
      <c r="C53" s="129"/>
      <c r="D53" s="207"/>
      <c r="E53" s="208">
        <f t="shared" ref="E53:AL53" si="1">SUM(E39:E43,E47:E52)</f>
        <v>0</v>
      </c>
      <c r="F53" s="208">
        <f t="shared" si="1"/>
        <v>0</v>
      </c>
      <c r="G53" s="208">
        <f t="shared" si="1"/>
        <v>0</v>
      </c>
      <c r="H53" s="208">
        <f t="shared" si="1"/>
        <v>0</v>
      </c>
      <c r="I53" s="208">
        <f t="shared" si="1"/>
        <v>0</v>
      </c>
      <c r="J53" s="208">
        <f t="shared" ref="J53" si="2">SUM(J36:J42,J46:J52)</f>
        <v>0</v>
      </c>
      <c r="K53" s="210">
        <f t="shared" si="1"/>
        <v>615588.3164703846</v>
      </c>
      <c r="L53" s="209">
        <f t="shared" si="1"/>
        <v>659658.82888808846</v>
      </c>
      <c r="M53" s="209">
        <f t="shared" si="1"/>
        <v>579142.56197214127</v>
      </c>
      <c r="N53" s="209">
        <f t="shared" si="1"/>
        <v>648730.14557361603</v>
      </c>
      <c r="O53" s="209">
        <f t="shared" si="1"/>
        <v>470688.51560354233</v>
      </c>
      <c r="P53" s="209">
        <f t="shared" si="1"/>
        <v>341126.7181634903</v>
      </c>
      <c r="Q53" s="209">
        <f t="shared" si="1"/>
        <v>332420.36974430084</v>
      </c>
      <c r="R53" s="209">
        <f t="shared" si="1"/>
        <v>128291.35608673096</v>
      </c>
      <c r="S53" s="210">
        <f t="shared" si="1"/>
        <v>128395.24304866791</v>
      </c>
      <c r="T53" s="209">
        <f t="shared" si="1"/>
        <v>127010.48076152802</v>
      </c>
      <c r="U53" s="209">
        <f t="shared" si="1"/>
        <v>124796.34016752243</v>
      </c>
      <c r="V53" s="209">
        <f t="shared" si="1"/>
        <v>123657.30142593384</v>
      </c>
      <c r="W53" s="209">
        <f t="shared" si="1"/>
        <v>122315.39988517761</v>
      </c>
      <c r="X53" s="209">
        <f t="shared" si="1"/>
        <v>117285.03745794296</v>
      </c>
      <c r="Y53" s="209">
        <f t="shared" si="1"/>
        <v>115027.66811847687</v>
      </c>
      <c r="Z53" s="209">
        <f t="shared" si="1"/>
        <v>115191.52572751045</v>
      </c>
      <c r="AA53" s="209">
        <f t="shared" si="1"/>
        <v>115750.68491697311</v>
      </c>
      <c r="AB53" s="209">
        <f t="shared" si="1"/>
        <v>115474.26900267601</v>
      </c>
      <c r="AC53" s="209">
        <f t="shared" si="1"/>
        <v>115081.4693570137</v>
      </c>
      <c r="AD53" s="209">
        <f t="shared" si="1"/>
        <v>114828.64755392075</v>
      </c>
      <c r="AE53" s="209">
        <f t="shared" si="1"/>
        <v>114637.97971606255</v>
      </c>
      <c r="AF53" s="209">
        <f t="shared" si="1"/>
        <v>115110.40329933167</v>
      </c>
      <c r="AG53" s="209">
        <f t="shared" si="1"/>
        <v>99054.195284843445</v>
      </c>
      <c r="AH53" s="209">
        <f t="shared" si="1"/>
        <v>76143.746301531792</v>
      </c>
      <c r="AI53" s="209">
        <f t="shared" si="1"/>
        <v>59978.017091751099</v>
      </c>
      <c r="AJ53" s="209">
        <f t="shared" si="1"/>
        <v>43282.622814178467</v>
      </c>
      <c r="AK53" s="209">
        <f t="shared" si="1"/>
        <v>43178.862810134888</v>
      </c>
      <c r="AL53" s="209">
        <f t="shared" si="1"/>
        <v>43158.142328262329</v>
      </c>
    </row>
    <row r="54" spans="1:38" x14ac:dyDescent="0.35">
      <c r="A54" s="83"/>
      <c r="B54" s="78"/>
      <c r="C54" s="78"/>
      <c r="D54" s="36"/>
      <c r="E54" s="211"/>
      <c r="F54" s="211"/>
      <c r="G54" s="211"/>
      <c r="H54" s="211"/>
      <c r="I54" s="211"/>
      <c r="J54" s="211"/>
      <c r="K54" s="212"/>
      <c r="L54" s="212"/>
      <c r="M54" s="212"/>
      <c r="N54" s="212"/>
      <c r="O54" s="212"/>
      <c r="P54" s="212"/>
      <c r="Q54" s="212"/>
      <c r="R54" s="212"/>
      <c r="S54" s="213"/>
      <c r="T54" s="213"/>
      <c r="U54" s="213"/>
      <c r="V54" s="213"/>
      <c r="W54" s="213"/>
      <c r="X54" s="213"/>
      <c r="Y54" s="213"/>
      <c r="Z54" s="213"/>
      <c r="AA54" s="213"/>
      <c r="AB54" s="213"/>
      <c r="AC54" s="213"/>
      <c r="AD54" s="213"/>
      <c r="AE54" s="213"/>
      <c r="AF54" s="213"/>
      <c r="AG54" s="213"/>
      <c r="AH54" s="213"/>
      <c r="AI54" s="213"/>
      <c r="AJ54" s="213"/>
      <c r="AK54" s="213"/>
      <c r="AL54" s="213"/>
    </row>
    <row r="55" spans="1:38" x14ac:dyDescent="0.35">
      <c r="A55" s="83"/>
      <c r="B55" s="36" t="s">
        <v>260</v>
      </c>
      <c r="C55" s="78"/>
      <c r="D55" s="8"/>
      <c r="E55" s="118"/>
      <c r="F55" s="118"/>
      <c r="G55" s="118"/>
      <c r="H55" s="118"/>
      <c r="I55" s="118"/>
      <c r="J55" s="118"/>
      <c r="K55" s="214"/>
      <c r="L55" s="214"/>
      <c r="M55" s="214"/>
      <c r="N55" s="214"/>
      <c r="O55" s="201"/>
      <c r="P55" s="201"/>
      <c r="Q55" s="201"/>
      <c r="R55" s="201"/>
      <c r="S55" s="202"/>
      <c r="T55" s="202"/>
      <c r="U55" s="202"/>
      <c r="V55" s="202"/>
      <c r="W55" s="202"/>
      <c r="X55" s="202"/>
      <c r="Y55" s="202"/>
      <c r="Z55" s="202"/>
      <c r="AA55" s="202"/>
      <c r="AB55" s="202"/>
      <c r="AC55" s="202"/>
      <c r="AD55" s="202"/>
      <c r="AE55" s="202"/>
      <c r="AF55" s="202"/>
      <c r="AG55" s="202"/>
      <c r="AH55" s="202"/>
      <c r="AI55" s="202"/>
      <c r="AJ55" s="202"/>
      <c r="AK55" s="202"/>
      <c r="AL55" s="202"/>
    </row>
    <row r="56" spans="1:38" x14ac:dyDescent="0.35">
      <c r="A56" s="83"/>
      <c r="B56" s="8" t="s">
        <v>119</v>
      </c>
      <c r="D56" s="81" t="s">
        <v>88</v>
      </c>
      <c r="E56" s="53" t="s">
        <v>200</v>
      </c>
      <c r="F56" s="53" t="s">
        <v>201</v>
      </c>
      <c r="G56" s="53" t="s">
        <v>148</v>
      </c>
      <c r="H56" s="53" t="s">
        <v>41</v>
      </c>
      <c r="I56" s="53" t="s">
        <v>42</v>
      </c>
      <c r="J56" s="53" t="s">
        <v>43</v>
      </c>
      <c r="K56" s="190" t="s">
        <v>44</v>
      </c>
      <c r="L56" s="190" t="s">
        <v>45</v>
      </c>
      <c r="M56" s="190" t="s">
        <v>46</v>
      </c>
      <c r="N56" s="190" t="s">
        <v>47</v>
      </c>
      <c r="O56" s="190" t="s">
        <v>48</v>
      </c>
      <c r="P56" s="190" t="s">
        <v>49</v>
      </c>
      <c r="Q56" s="190" t="s">
        <v>50</v>
      </c>
      <c r="R56" s="190" t="s">
        <v>51</v>
      </c>
      <c r="S56" s="191" t="s">
        <v>52</v>
      </c>
      <c r="T56" s="190" t="s">
        <v>53</v>
      </c>
      <c r="U56" s="190" t="s">
        <v>54</v>
      </c>
      <c r="V56" s="190" t="s">
        <v>55</v>
      </c>
      <c r="W56" s="190" t="s">
        <v>56</v>
      </c>
      <c r="X56" s="190" t="s">
        <v>57</v>
      </c>
      <c r="Y56" s="190" t="s">
        <v>58</v>
      </c>
      <c r="Z56" s="190" t="s">
        <v>59</v>
      </c>
      <c r="AA56" s="190" t="s">
        <v>60</v>
      </c>
      <c r="AB56" s="190" t="s">
        <v>61</v>
      </c>
      <c r="AC56" s="190" t="s">
        <v>62</v>
      </c>
      <c r="AD56" s="190" t="s">
        <v>63</v>
      </c>
      <c r="AE56" s="190" t="s">
        <v>64</v>
      </c>
      <c r="AF56" s="190" t="s">
        <v>65</v>
      </c>
      <c r="AG56" s="190" t="s">
        <v>66</v>
      </c>
      <c r="AH56" s="190" t="s">
        <v>67</v>
      </c>
      <c r="AI56" s="190" t="s">
        <v>68</v>
      </c>
      <c r="AJ56" s="190" t="s">
        <v>69</v>
      </c>
      <c r="AK56" s="190" t="s">
        <v>70</v>
      </c>
      <c r="AL56" s="190" t="s">
        <v>71</v>
      </c>
    </row>
    <row r="57" spans="1:38" x14ac:dyDescent="0.35">
      <c r="A57" s="83" t="s">
        <v>261</v>
      </c>
      <c r="B57" s="84"/>
      <c r="C57" s="101"/>
      <c r="D57" s="215"/>
      <c r="E57" s="87"/>
      <c r="F57" s="103"/>
      <c r="G57" s="103"/>
      <c r="H57" s="103"/>
      <c r="I57" s="103"/>
      <c r="J57" s="103"/>
      <c r="K57" s="216"/>
      <c r="L57" s="216"/>
      <c r="M57" s="216"/>
      <c r="N57" s="216"/>
      <c r="O57" s="216"/>
      <c r="P57" s="216"/>
      <c r="Q57" s="216"/>
      <c r="R57" s="216"/>
      <c r="S57" s="217"/>
      <c r="T57" s="218"/>
      <c r="U57" s="218"/>
      <c r="V57" s="218"/>
      <c r="W57" s="218"/>
      <c r="X57" s="218"/>
      <c r="Y57" s="218"/>
      <c r="Z57" s="218"/>
      <c r="AA57" s="218"/>
      <c r="AB57" s="218"/>
      <c r="AC57" s="218"/>
      <c r="AD57" s="218"/>
      <c r="AE57" s="218"/>
      <c r="AF57" s="218"/>
      <c r="AG57" s="218"/>
      <c r="AH57" s="218"/>
      <c r="AI57" s="218"/>
      <c r="AJ57" s="218"/>
      <c r="AK57" s="218"/>
      <c r="AL57" s="218"/>
    </row>
    <row r="58" spans="1:38" x14ac:dyDescent="0.35">
      <c r="A58" s="83"/>
      <c r="B58" s="219"/>
      <c r="C58" s="219"/>
      <c r="D58" s="220"/>
      <c r="E58" s="221"/>
      <c r="F58" s="221"/>
      <c r="G58" s="221"/>
      <c r="H58" s="221"/>
      <c r="I58" s="221"/>
      <c r="J58" s="221"/>
      <c r="K58" s="222"/>
      <c r="L58" s="222"/>
      <c r="M58" s="222"/>
      <c r="N58" s="222"/>
      <c r="O58" s="223"/>
      <c r="P58" s="223"/>
      <c r="Q58" s="223"/>
      <c r="R58" s="223"/>
      <c r="S58" s="224"/>
      <c r="T58" s="224"/>
      <c r="U58" s="224"/>
      <c r="V58" s="224"/>
      <c r="W58" s="224"/>
      <c r="X58" s="224"/>
      <c r="Y58" s="224"/>
      <c r="Z58" s="224"/>
      <c r="AA58" s="224"/>
      <c r="AB58" s="224"/>
      <c r="AC58" s="224"/>
      <c r="AD58" s="224"/>
      <c r="AE58" s="224"/>
      <c r="AF58" s="224"/>
      <c r="AG58" s="224"/>
      <c r="AH58" s="224"/>
      <c r="AI58" s="224"/>
      <c r="AJ58" s="224"/>
      <c r="AK58" s="224"/>
      <c r="AL58" s="224"/>
    </row>
    <row r="59" spans="1:38" x14ac:dyDescent="0.35">
      <c r="A59" s="83"/>
      <c r="B59" s="225"/>
      <c r="C59" s="225"/>
      <c r="D59" s="226"/>
      <c r="E59" s="227"/>
      <c r="F59" s="227"/>
      <c r="G59" s="227"/>
      <c r="H59" s="227"/>
      <c r="I59" s="227"/>
      <c r="J59" s="227"/>
      <c r="K59" s="228"/>
      <c r="L59" s="228"/>
      <c r="M59" s="228"/>
      <c r="N59" s="228"/>
      <c r="O59" s="229"/>
      <c r="P59" s="229"/>
      <c r="Q59" s="229"/>
      <c r="R59" s="229"/>
      <c r="S59" s="230"/>
      <c r="T59" s="230"/>
      <c r="U59" s="230"/>
      <c r="V59" s="230"/>
      <c r="W59" s="230"/>
      <c r="X59" s="230"/>
      <c r="Y59" s="230"/>
      <c r="Z59" s="230"/>
      <c r="AA59" s="230"/>
      <c r="AB59" s="230"/>
      <c r="AC59" s="230"/>
      <c r="AD59" s="230"/>
      <c r="AE59" s="230"/>
      <c r="AF59" s="230"/>
      <c r="AG59" s="230"/>
      <c r="AH59" s="230"/>
      <c r="AI59" s="230"/>
      <c r="AJ59" s="230"/>
      <c r="AK59" s="230"/>
      <c r="AL59" s="230"/>
    </row>
    <row r="60" spans="1:38" x14ac:dyDescent="0.35">
      <c r="A60" s="83"/>
      <c r="D60" s="8"/>
      <c r="E60" s="118"/>
      <c r="F60" s="118"/>
      <c r="G60" s="118"/>
      <c r="H60" s="118"/>
      <c r="I60" s="118"/>
      <c r="J60" s="118"/>
      <c r="K60" s="214"/>
      <c r="L60" s="214"/>
      <c r="M60" s="214"/>
      <c r="N60" s="214"/>
      <c r="O60" s="201"/>
      <c r="P60" s="201"/>
      <c r="Q60" s="201"/>
      <c r="R60" s="201"/>
      <c r="S60" s="202"/>
      <c r="T60" s="202"/>
      <c r="U60" s="202"/>
      <c r="V60" s="202"/>
      <c r="W60" s="202"/>
      <c r="X60" s="202"/>
      <c r="Y60" s="202"/>
      <c r="Z60" s="202"/>
      <c r="AA60" s="202"/>
      <c r="AB60" s="202"/>
      <c r="AC60" s="202"/>
      <c r="AD60" s="202"/>
      <c r="AE60" s="202"/>
      <c r="AF60" s="202"/>
      <c r="AG60" s="202"/>
      <c r="AH60" s="202"/>
      <c r="AI60" s="202"/>
      <c r="AJ60" s="202"/>
      <c r="AK60" s="202"/>
      <c r="AL60" s="202"/>
    </row>
    <row r="61" spans="1:38" x14ac:dyDescent="0.35">
      <c r="A61" s="83"/>
      <c r="B61" s="36" t="s">
        <v>121</v>
      </c>
      <c r="D61" s="36"/>
      <c r="E61" s="97"/>
      <c r="F61" s="97"/>
      <c r="G61" s="97"/>
      <c r="H61" s="97"/>
      <c r="I61" s="97"/>
      <c r="J61" s="97"/>
      <c r="K61" s="200"/>
      <c r="L61" s="200"/>
      <c r="M61" s="200"/>
      <c r="N61" s="200"/>
      <c r="O61" s="201"/>
      <c r="P61" s="201"/>
      <c r="Q61" s="201"/>
      <c r="R61" s="201"/>
      <c r="S61" s="202"/>
      <c r="T61" s="202"/>
      <c r="U61" s="202"/>
      <c r="V61" s="202"/>
      <c r="W61" s="202"/>
      <c r="X61" s="202"/>
      <c r="Y61" s="202"/>
      <c r="Z61" s="202"/>
      <c r="AA61" s="202"/>
      <c r="AB61" s="202"/>
      <c r="AC61" s="202"/>
      <c r="AD61" s="202"/>
      <c r="AE61" s="202"/>
      <c r="AF61" s="202"/>
      <c r="AG61" s="202"/>
      <c r="AH61" s="202"/>
      <c r="AI61" s="202"/>
      <c r="AJ61" s="202"/>
      <c r="AK61" s="202"/>
      <c r="AL61" s="202"/>
    </row>
    <row r="62" spans="1:38" x14ac:dyDescent="0.35">
      <c r="A62" s="83"/>
      <c r="B62" s="8" t="s">
        <v>101</v>
      </c>
      <c r="D62" s="231" t="s">
        <v>88</v>
      </c>
      <c r="E62" s="53" t="s">
        <v>200</v>
      </c>
      <c r="F62" s="53" t="s">
        <v>201</v>
      </c>
      <c r="G62" s="53" t="s">
        <v>148</v>
      </c>
      <c r="H62" s="53" t="s">
        <v>41</v>
      </c>
      <c r="I62" s="53" t="s">
        <v>42</v>
      </c>
      <c r="J62" s="53" t="s">
        <v>43</v>
      </c>
      <c r="K62" s="190" t="s">
        <v>44</v>
      </c>
      <c r="L62" s="190" t="s">
        <v>45</v>
      </c>
      <c r="M62" s="190" t="s">
        <v>46</v>
      </c>
      <c r="N62" s="190" t="s">
        <v>47</v>
      </c>
      <c r="O62" s="190" t="s">
        <v>48</v>
      </c>
      <c r="P62" s="190" t="s">
        <v>49</v>
      </c>
      <c r="Q62" s="190" t="s">
        <v>50</v>
      </c>
      <c r="R62" s="190" t="s">
        <v>51</v>
      </c>
      <c r="S62" s="191" t="s">
        <v>52</v>
      </c>
      <c r="T62" s="190" t="s">
        <v>53</v>
      </c>
      <c r="U62" s="190" t="s">
        <v>54</v>
      </c>
      <c r="V62" s="190" t="s">
        <v>55</v>
      </c>
      <c r="W62" s="190" t="s">
        <v>56</v>
      </c>
      <c r="X62" s="190" t="s">
        <v>57</v>
      </c>
      <c r="Y62" s="190" t="s">
        <v>58</v>
      </c>
      <c r="Z62" s="190" t="s">
        <v>59</v>
      </c>
      <c r="AA62" s="190" t="s">
        <v>60</v>
      </c>
      <c r="AB62" s="190" t="s">
        <v>61</v>
      </c>
      <c r="AC62" s="190" t="s">
        <v>62</v>
      </c>
      <c r="AD62" s="190" t="s">
        <v>63</v>
      </c>
      <c r="AE62" s="190" t="s">
        <v>64</v>
      </c>
      <c r="AF62" s="190" t="s">
        <v>65</v>
      </c>
      <c r="AG62" s="190" t="s">
        <v>66</v>
      </c>
      <c r="AH62" s="190" t="s">
        <v>67</v>
      </c>
      <c r="AI62" s="190" t="s">
        <v>68</v>
      </c>
      <c r="AJ62" s="190" t="s">
        <v>69</v>
      </c>
      <c r="AK62" s="190" t="s">
        <v>70</v>
      </c>
      <c r="AL62" s="190" t="s">
        <v>71</v>
      </c>
    </row>
    <row r="63" spans="1:38" x14ac:dyDescent="0.35">
      <c r="A63" s="83" t="s">
        <v>262</v>
      </c>
      <c r="B63" s="84" t="s">
        <v>123</v>
      </c>
      <c r="C63" s="101"/>
      <c r="D63" s="102" t="s">
        <v>124</v>
      </c>
      <c r="E63" s="87"/>
      <c r="F63" s="87"/>
      <c r="G63" s="87"/>
      <c r="H63" s="87"/>
      <c r="I63" s="87"/>
      <c r="J63" s="87"/>
      <c r="K63" s="164">
        <v>29852.815687656403</v>
      </c>
      <c r="L63" s="164">
        <v>29937.431395053864</v>
      </c>
      <c r="M63" s="164">
        <v>29848.07676076889</v>
      </c>
      <c r="N63" s="164">
        <v>29848.076939582825</v>
      </c>
      <c r="O63" s="192">
        <v>29830.477118492126</v>
      </c>
      <c r="P63" s="192">
        <v>29787.153601646423</v>
      </c>
      <c r="Q63" s="192">
        <v>29757.453441619873</v>
      </c>
      <c r="R63" s="192">
        <v>29596.852838993073</v>
      </c>
      <c r="S63" s="192">
        <v>0</v>
      </c>
      <c r="T63" s="192">
        <v>0</v>
      </c>
      <c r="U63" s="192">
        <v>0</v>
      </c>
      <c r="V63" s="192">
        <v>0</v>
      </c>
      <c r="W63" s="192">
        <v>0</v>
      </c>
      <c r="X63" s="192">
        <v>0</v>
      </c>
      <c r="Y63" s="192">
        <v>0</v>
      </c>
      <c r="Z63" s="192">
        <v>0</v>
      </c>
      <c r="AA63" s="192">
        <v>0</v>
      </c>
      <c r="AB63" s="192">
        <v>0</v>
      </c>
      <c r="AC63" s="192">
        <v>0</v>
      </c>
      <c r="AD63" s="192">
        <v>0</v>
      </c>
      <c r="AE63" s="192">
        <v>0</v>
      </c>
      <c r="AF63" s="192">
        <v>0</v>
      </c>
      <c r="AG63" s="192">
        <v>0</v>
      </c>
      <c r="AH63" s="192">
        <v>0</v>
      </c>
      <c r="AI63" s="192">
        <v>0</v>
      </c>
      <c r="AJ63" s="192">
        <v>0</v>
      </c>
      <c r="AK63" s="192">
        <v>0</v>
      </c>
      <c r="AL63" s="192">
        <v>0</v>
      </c>
    </row>
    <row r="64" spans="1:38" x14ac:dyDescent="0.35">
      <c r="A64" s="83" t="s">
        <v>263</v>
      </c>
      <c r="B64" s="84" t="s">
        <v>126</v>
      </c>
      <c r="C64" s="101"/>
      <c r="D64" s="102" t="s">
        <v>124</v>
      </c>
      <c r="E64" s="87"/>
      <c r="F64" s="87"/>
      <c r="G64" s="87"/>
      <c r="H64" s="87"/>
      <c r="I64" s="87"/>
      <c r="J64" s="87"/>
      <c r="K64" s="164">
        <v>38483.679056167603</v>
      </c>
      <c r="L64" s="164">
        <v>36518.236398696899</v>
      </c>
      <c r="M64" s="164">
        <v>36914.565324783325</v>
      </c>
      <c r="N64" s="164">
        <v>35333.581924438477</v>
      </c>
      <c r="O64" s="192">
        <v>34358.282327651978</v>
      </c>
      <c r="P64" s="192">
        <v>34154.961347579956</v>
      </c>
      <c r="Q64" s="192">
        <v>33675.531625747681</v>
      </c>
      <c r="R64" s="192">
        <v>29738.461136817932</v>
      </c>
      <c r="S64" s="192">
        <v>0</v>
      </c>
      <c r="T64" s="192">
        <v>0</v>
      </c>
      <c r="U64" s="192">
        <v>0</v>
      </c>
      <c r="V64" s="192">
        <v>0</v>
      </c>
      <c r="W64" s="192">
        <v>0</v>
      </c>
      <c r="X64" s="192">
        <v>0</v>
      </c>
      <c r="Y64" s="192">
        <v>0</v>
      </c>
      <c r="Z64" s="192">
        <v>0</v>
      </c>
      <c r="AA64" s="192">
        <v>0</v>
      </c>
      <c r="AB64" s="192">
        <v>0</v>
      </c>
      <c r="AC64" s="192">
        <v>0</v>
      </c>
      <c r="AD64" s="192">
        <v>0</v>
      </c>
      <c r="AE64" s="192">
        <v>0</v>
      </c>
      <c r="AF64" s="192">
        <v>0</v>
      </c>
      <c r="AG64" s="192">
        <v>0</v>
      </c>
      <c r="AH64" s="192">
        <v>0</v>
      </c>
      <c r="AI64" s="192">
        <v>0</v>
      </c>
      <c r="AJ64" s="192">
        <v>0</v>
      </c>
      <c r="AK64" s="192">
        <v>0</v>
      </c>
      <c r="AL64" s="192">
        <v>0</v>
      </c>
    </row>
    <row r="65" spans="1:38" x14ac:dyDescent="0.35">
      <c r="A65" s="83" t="s">
        <v>264</v>
      </c>
      <c r="B65" s="84" t="s">
        <v>128</v>
      </c>
      <c r="C65" s="101"/>
      <c r="D65" s="102" t="s">
        <v>129</v>
      </c>
      <c r="E65" s="87"/>
      <c r="F65" s="87"/>
      <c r="G65" s="87"/>
      <c r="H65" s="87"/>
      <c r="I65" s="87"/>
      <c r="J65" s="87"/>
      <c r="K65" s="164">
        <v>5647.7699279785156</v>
      </c>
      <c r="L65" s="164">
        <v>0</v>
      </c>
      <c r="M65" s="164">
        <v>0</v>
      </c>
      <c r="N65" s="164">
        <v>0</v>
      </c>
      <c r="O65" s="192">
        <v>0</v>
      </c>
      <c r="P65" s="192">
        <v>0</v>
      </c>
      <c r="Q65" s="192">
        <v>0</v>
      </c>
      <c r="R65" s="192">
        <v>0</v>
      </c>
      <c r="S65" s="192">
        <v>0</v>
      </c>
      <c r="T65" s="192">
        <v>0</v>
      </c>
      <c r="U65" s="192">
        <v>0</v>
      </c>
      <c r="V65" s="192">
        <v>0</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row>
    <row r="66" spans="1:38" x14ac:dyDescent="0.35">
      <c r="A66" s="83" t="s">
        <v>265</v>
      </c>
      <c r="B66" s="84" t="s">
        <v>131</v>
      </c>
      <c r="C66" s="101"/>
      <c r="D66" s="102" t="s">
        <v>129</v>
      </c>
      <c r="E66" s="87"/>
      <c r="F66" s="87"/>
      <c r="G66" s="87"/>
      <c r="H66" s="87"/>
      <c r="I66" s="87"/>
      <c r="J66" s="87"/>
      <c r="K66" s="164">
        <v>9527.1266102790833</v>
      </c>
      <c r="L66" s="164">
        <v>9528.1656682491302</v>
      </c>
      <c r="M66" s="164">
        <v>9542.5968766212463</v>
      </c>
      <c r="N66" s="164">
        <v>9688.9866888523102</v>
      </c>
      <c r="O66" s="192">
        <v>9521.9405591487885</v>
      </c>
      <c r="P66" s="192">
        <v>9190.5307769775391</v>
      </c>
      <c r="Q66" s="192">
        <v>8805.7777881622314</v>
      </c>
      <c r="R66" s="192">
        <v>0</v>
      </c>
      <c r="S66" s="192">
        <v>0</v>
      </c>
      <c r="T66" s="192">
        <v>0</v>
      </c>
      <c r="U66" s="192">
        <v>0</v>
      </c>
      <c r="V66" s="192">
        <v>0</v>
      </c>
      <c r="W66" s="192">
        <v>0</v>
      </c>
      <c r="X66" s="192">
        <v>0</v>
      </c>
      <c r="Y66" s="192">
        <v>0</v>
      </c>
      <c r="Z66" s="192">
        <v>0</v>
      </c>
      <c r="AA66" s="192">
        <v>0</v>
      </c>
      <c r="AB66" s="192">
        <v>0</v>
      </c>
      <c r="AC66" s="192">
        <v>0</v>
      </c>
      <c r="AD66" s="192">
        <v>0</v>
      </c>
      <c r="AE66" s="192">
        <v>0</v>
      </c>
      <c r="AF66" s="192">
        <v>0</v>
      </c>
      <c r="AG66" s="192">
        <v>0</v>
      </c>
      <c r="AH66" s="192">
        <v>0</v>
      </c>
      <c r="AI66" s="192">
        <v>0</v>
      </c>
      <c r="AJ66" s="192">
        <v>0</v>
      </c>
      <c r="AK66" s="192">
        <v>0</v>
      </c>
      <c r="AL66" s="192">
        <v>0</v>
      </c>
    </row>
    <row r="67" spans="1:38" x14ac:dyDescent="0.35">
      <c r="A67" s="83" t="s">
        <v>266</v>
      </c>
      <c r="B67" s="84" t="s">
        <v>133</v>
      </c>
      <c r="C67" s="101"/>
      <c r="D67" s="102" t="s">
        <v>134</v>
      </c>
      <c r="E67" s="87"/>
      <c r="F67" s="87"/>
      <c r="G67" s="87"/>
      <c r="H67" s="87"/>
      <c r="I67" s="87"/>
      <c r="J67" s="87"/>
      <c r="K67" s="164">
        <v>15391.99036359787</v>
      </c>
      <c r="L67" s="164">
        <v>15431.230485439301</v>
      </c>
      <c r="M67" s="164">
        <v>15367.910265922546</v>
      </c>
      <c r="N67" s="164">
        <v>15391.640186309814</v>
      </c>
      <c r="O67" s="192">
        <v>15356.800377368927</v>
      </c>
      <c r="P67" s="192">
        <v>14822.490274906158</v>
      </c>
      <c r="Q67" s="192">
        <v>15132.71027803421</v>
      </c>
      <c r="R67" s="192">
        <v>14769.670367240906</v>
      </c>
      <c r="S67" s="192">
        <v>14986.520528793335</v>
      </c>
      <c r="T67" s="192">
        <v>15395.94042301178</v>
      </c>
      <c r="U67" s="192">
        <v>15214.640140533447</v>
      </c>
      <c r="V67" s="192">
        <v>15343.930184841156</v>
      </c>
      <c r="W67" s="192">
        <v>15392.250120639801</v>
      </c>
      <c r="X67" s="192">
        <v>15406.890213489532</v>
      </c>
      <c r="Y67" s="192">
        <v>15391.640186309814</v>
      </c>
      <c r="Z67" s="192">
        <v>15356.800377368927</v>
      </c>
      <c r="AA67" s="192">
        <v>15386.18016242981</v>
      </c>
      <c r="AB67" s="192">
        <v>15429.809987545013</v>
      </c>
      <c r="AC67" s="192">
        <v>15391.480445861816</v>
      </c>
      <c r="AD67" s="192">
        <v>0</v>
      </c>
      <c r="AE67" s="192">
        <v>0</v>
      </c>
      <c r="AF67" s="192">
        <v>0</v>
      </c>
      <c r="AG67" s="192">
        <v>0</v>
      </c>
      <c r="AH67" s="192">
        <v>0</v>
      </c>
      <c r="AI67" s="192">
        <v>0</v>
      </c>
      <c r="AJ67" s="192">
        <v>0</v>
      </c>
      <c r="AK67" s="192">
        <v>0</v>
      </c>
      <c r="AL67" s="192">
        <v>0</v>
      </c>
    </row>
    <row r="68" spans="1:38" x14ac:dyDescent="0.35">
      <c r="A68" s="83" t="s">
        <v>267</v>
      </c>
      <c r="B68" s="84" t="s">
        <v>135</v>
      </c>
      <c r="C68" s="101"/>
      <c r="D68" s="102" t="s">
        <v>134</v>
      </c>
      <c r="E68" s="87"/>
      <c r="F68" s="87"/>
      <c r="G68" s="87"/>
      <c r="H68" s="87"/>
      <c r="I68" s="87"/>
      <c r="J68" s="87"/>
      <c r="K68" s="164">
        <v>57442.639112472534</v>
      </c>
      <c r="L68" s="164">
        <v>57529.100656509399</v>
      </c>
      <c r="M68" s="164">
        <v>57512.711048126221</v>
      </c>
      <c r="N68" s="164">
        <v>57504.689931869507</v>
      </c>
      <c r="O68" s="192">
        <v>57467.541456222534</v>
      </c>
      <c r="P68" s="192">
        <v>55703.139305114746</v>
      </c>
      <c r="Q68" s="192">
        <v>56492.729187011719</v>
      </c>
      <c r="R68" s="192">
        <v>55142.570018768311</v>
      </c>
      <c r="S68" s="192">
        <v>56082.57007598877</v>
      </c>
      <c r="T68" s="192">
        <v>57563.431024551392</v>
      </c>
      <c r="U68" s="192">
        <v>56955.989122390747</v>
      </c>
      <c r="V68" s="192">
        <v>57333.849906921387</v>
      </c>
      <c r="W68" s="192">
        <v>57435.449600219727</v>
      </c>
      <c r="X68" s="192">
        <v>57606.361389160156</v>
      </c>
      <c r="Y68" s="192">
        <v>0</v>
      </c>
      <c r="Z68" s="192">
        <v>0</v>
      </c>
      <c r="AA68" s="192">
        <v>0</v>
      </c>
      <c r="AB68" s="192">
        <v>0</v>
      </c>
      <c r="AC68" s="192">
        <v>0</v>
      </c>
      <c r="AD68" s="192">
        <v>0</v>
      </c>
      <c r="AE68" s="192">
        <v>0</v>
      </c>
      <c r="AF68" s="192">
        <v>0</v>
      </c>
      <c r="AG68" s="192">
        <v>0</v>
      </c>
      <c r="AH68" s="192">
        <v>0</v>
      </c>
      <c r="AI68" s="192">
        <v>0</v>
      </c>
      <c r="AJ68" s="192">
        <v>0</v>
      </c>
      <c r="AK68" s="192">
        <v>0</v>
      </c>
      <c r="AL68" s="192">
        <v>0</v>
      </c>
    </row>
    <row r="69" spans="1:38" x14ac:dyDescent="0.35">
      <c r="A69" s="83" t="s">
        <v>268</v>
      </c>
      <c r="B69" s="84" t="s">
        <v>136</v>
      </c>
      <c r="C69" s="101"/>
      <c r="D69" s="102" t="s">
        <v>134</v>
      </c>
      <c r="E69" s="87"/>
      <c r="F69" s="87"/>
      <c r="G69" s="87"/>
      <c r="H69" s="87"/>
      <c r="I69" s="87"/>
      <c r="J69" s="87"/>
      <c r="K69" s="164">
        <v>7330.8303654193878</v>
      </c>
      <c r="L69" s="164">
        <v>7341.3402736186981</v>
      </c>
      <c r="M69" s="164">
        <v>7326.1101245880127</v>
      </c>
      <c r="N69" s="164">
        <v>7332.3602676391602</v>
      </c>
      <c r="O69" s="192">
        <v>7332.6602876186371</v>
      </c>
      <c r="P69" s="192">
        <v>7054.4003844261169</v>
      </c>
      <c r="Q69" s="192">
        <v>7224.5402634143829</v>
      </c>
      <c r="R69" s="192">
        <v>7041.0303175449371</v>
      </c>
      <c r="S69" s="192">
        <v>7148.1601595878601</v>
      </c>
      <c r="T69" s="192">
        <v>7344.9402451515198</v>
      </c>
      <c r="U69" s="192">
        <v>7248.8203644752502</v>
      </c>
      <c r="V69" s="192">
        <v>7182.7103197574615</v>
      </c>
      <c r="W69" s="192">
        <v>0</v>
      </c>
      <c r="X69" s="192">
        <v>0</v>
      </c>
      <c r="Y69" s="192">
        <v>0</v>
      </c>
      <c r="Z69" s="192">
        <v>0</v>
      </c>
      <c r="AA69" s="192">
        <v>0</v>
      </c>
      <c r="AB69" s="192">
        <v>0</v>
      </c>
      <c r="AC69" s="192">
        <v>0</v>
      </c>
      <c r="AD69" s="192">
        <v>0</v>
      </c>
      <c r="AE69" s="192">
        <v>0</v>
      </c>
      <c r="AF69" s="192">
        <v>0</v>
      </c>
      <c r="AG69" s="192">
        <v>0</v>
      </c>
      <c r="AH69" s="192">
        <v>0</v>
      </c>
      <c r="AI69" s="192">
        <v>0</v>
      </c>
      <c r="AJ69" s="192">
        <v>0</v>
      </c>
      <c r="AK69" s="192">
        <v>0</v>
      </c>
      <c r="AL69" s="192">
        <v>0</v>
      </c>
    </row>
    <row r="70" spans="1:38" x14ac:dyDescent="0.35">
      <c r="A70" s="83" t="s">
        <v>269</v>
      </c>
      <c r="B70" s="84" t="s">
        <v>137</v>
      </c>
      <c r="C70" s="101"/>
      <c r="D70" s="102" t="s">
        <v>134</v>
      </c>
      <c r="E70" s="87"/>
      <c r="F70" s="87"/>
      <c r="G70" s="87"/>
      <c r="H70" s="87"/>
      <c r="I70" s="87"/>
      <c r="J70" s="87"/>
      <c r="K70" s="164">
        <v>15392.710745334625</v>
      </c>
      <c r="L70" s="164">
        <v>15431.950926780701</v>
      </c>
      <c r="M70" s="164">
        <v>15368.640542030334</v>
      </c>
      <c r="N70" s="164">
        <v>15392.360389232635</v>
      </c>
      <c r="O70" s="192">
        <v>15357.520461082458</v>
      </c>
      <c r="P70" s="192">
        <v>14823.190748691559</v>
      </c>
      <c r="Q70" s="192">
        <v>15133.420646190643</v>
      </c>
      <c r="R70" s="192">
        <v>14770.37101984024</v>
      </c>
      <c r="S70" s="192">
        <v>14987.220525741577</v>
      </c>
      <c r="T70" s="192">
        <v>15396.660506725311</v>
      </c>
      <c r="U70" s="192">
        <v>15215.340316295624</v>
      </c>
      <c r="V70" s="192">
        <v>15344.640672206879</v>
      </c>
      <c r="W70" s="192">
        <v>15392.970502376556</v>
      </c>
      <c r="X70" s="192">
        <v>15407.620668411255</v>
      </c>
      <c r="Y70" s="192">
        <v>15392.360389232635</v>
      </c>
      <c r="Z70" s="192">
        <v>15357.520461082458</v>
      </c>
      <c r="AA70" s="192">
        <v>15386.90048456192</v>
      </c>
      <c r="AB70" s="192">
        <v>15430.530488491058</v>
      </c>
      <c r="AC70" s="192">
        <v>15392.201066017151</v>
      </c>
      <c r="AD70" s="192">
        <v>0</v>
      </c>
      <c r="AE70" s="192">
        <v>0</v>
      </c>
      <c r="AF70" s="192">
        <v>0</v>
      </c>
      <c r="AG70" s="192">
        <v>0</v>
      </c>
      <c r="AH70" s="192">
        <v>0</v>
      </c>
      <c r="AI70" s="192">
        <v>0</v>
      </c>
      <c r="AJ70" s="192">
        <v>0</v>
      </c>
      <c r="AK70" s="192">
        <v>0</v>
      </c>
      <c r="AL70" s="192">
        <v>0</v>
      </c>
    </row>
    <row r="71" spans="1:38" x14ac:dyDescent="0.35">
      <c r="A71" s="83" t="s">
        <v>270</v>
      </c>
      <c r="B71" s="84" t="s">
        <v>138</v>
      </c>
      <c r="C71" s="101"/>
      <c r="D71" s="102" t="s">
        <v>134</v>
      </c>
      <c r="E71" s="87"/>
      <c r="F71" s="87"/>
      <c r="G71" s="87"/>
      <c r="H71" s="87"/>
      <c r="I71" s="87"/>
      <c r="J71" s="87"/>
      <c r="K71" s="164">
        <v>1316.9755861163139</v>
      </c>
      <c r="L71" s="164">
        <v>1322.5010707974434</v>
      </c>
      <c r="M71" s="164">
        <v>1317.4156844615936</v>
      </c>
      <c r="N71" s="164">
        <v>1327.3936212062836</v>
      </c>
      <c r="O71" s="192">
        <v>1317.463330924511</v>
      </c>
      <c r="P71" s="192">
        <v>1259.0290904045105</v>
      </c>
      <c r="Q71" s="192">
        <v>1296.5556681156158</v>
      </c>
      <c r="R71" s="192">
        <v>1292.7756011486053</v>
      </c>
      <c r="S71" s="192">
        <v>518.36499571800232</v>
      </c>
      <c r="T71" s="192">
        <v>0</v>
      </c>
      <c r="U71" s="192">
        <v>0</v>
      </c>
      <c r="V71" s="192">
        <v>0</v>
      </c>
      <c r="W71" s="192">
        <v>0</v>
      </c>
      <c r="X71" s="192">
        <v>0</v>
      </c>
      <c r="Y71" s="192">
        <v>0</v>
      </c>
      <c r="Z71" s="192">
        <v>0</v>
      </c>
      <c r="AA71" s="192">
        <v>0</v>
      </c>
      <c r="AB71" s="192">
        <v>0</v>
      </c>
      <c r="AC71" s="192">
        <v>0</v>
      </c>
      <c r="AD71" s="192">
        <v>0</v>
      </c>
      <c r="AE71" s="192">
        <v>0</v>
      </c>
      <c r="AF71" s="192">
        <v>0</v>
      </c>
      <c r="AG71" s="192">
        <v>0</v>
      </c>
      <c r="AH71" s="192">
        <v>0</v>
      </c>
      <c r="AI71" s="192">
        <v>0</v>
      </c>
      <c r="AJ71" s="192">
        <v>0</v>
      </c>
      <c r="AK71" s="192">
        <v>0</v>
      </c>
      <c r="AL71" s="192">
        <v>0</v>
      </c>
    </row>
    <row r="72" spans="1:38" x14ac:dyDescent="0.35">
      <c r="A72" s="83" t="s">
        <v>271</v>
      </c>
      <c r="B72" s="84" t="s">
        <v>139</v>
      </c>
      <c r="C72" s="101"/>
      <c r="D72" s="102" t="s">
        <v>140</v>
      </c>
      <c r="E72" s="87"/>
      <c r="F72" s="87"/>
      <c r="G72" s="87"/>
      <c r="H72" s="87"/>
      <c r="I72" s="87"/>
      <c r="J72" s="87"/>
      <c r="K72" s="164">
        <v>0</v>
      </c>
      <c r="L72" s="164">
        <v>0</v>
      </c>
      <c r="M72" s="164">
        <v>0</v>
      </c>
      <c r="N72" s="164">
        <v>0</v>
      </c>
      <c r="O72" s="192">
        <v>72375.104427337646</v>
      </c>
      <c r="P72" s="192">
        <v>71515.856742858887</v>
      </c>
      <c r="Q72" s="192">
        <v>71970.266819000244</v>
      </c>
      <c r="R72" s="192">
        <v>71243.210315704346</v>
      </c>
      <c r="S72" s="192">
        <v>71284.520626068115</v>
      </c>
      <c r="T72" s="192">
        <v>72507.297039031982</v>
      </c>
      <c r="U72" s="192">
        <v>71813.288688659668</v>
      </c>
      <c r="V72" s="192">
        <v>72309.009075164795</v>
      </c>
      <c r="W72" s="192">
        <v>72375.104427337646</v>
      </c>
      <c r="X72" s="192">
        <v>72573.392391204834</v>
      </c>
      <c r="Y72" s="192">
        <v>159344.35081481934</v>
      </c>
      <c r="Z72" s="192">
        <v>159344.35081481934</v>
      </c>
      <c r="AA72" s="192">
        <v>159344.35081481934</v>
      </c>
      <c r="AB72" s="192">
        <v>159780.91049194336</v>
      </c>
      <c r="AC72" s="192">
        <v>159344.35081481934</v>
      </c>
      <c r="AD72" s="192">
        <v>0</v>
      </c>
      <c r="AE72" s="192">
        <v>0</v>
      </c>
      <c r="AF72" s="192">
        <v>0</v>
      </c>
      <c r="AG72" s="192">
        <v>0</v>
      </c>
      <c r="AH72" s="192">
        <v>0</v>
      </c>
      <c r="AI72" s="192">
        <v>0</v>
      </c>
      <c r="AJ72" s="192">
        <v>0</v>
      </c>
      <c r="AK72" s="192">
        <v>0</v>
      </c>
      <c r="AL72" s="192">
        <v>0</v>
      </c>
    </row>
    <row r="73" spans="1:38" x14ac:dyDescent="0.35">
      <c r="A73" s="83" t="s">
        <v>272</v>
      </c>
      <c r="B73" s="84" t="s">
        <v>141</v>
      </c>
      <c r="C73" s="101"/>
      <c r="D73" s="102" t="s">
        <v>140</v>
      </c>
      <c r="E73" s="87"/>
      <c r="F73" s="87"/>
      <c r="G73" s="87"/>
      <c r="H73" s="87"/>
      <c r="I73" s="87"/>
      <c r="J73" s="87"/>
      <c r="K73" s="164">
        <v>0</v>
      </c>
      <c r="L73" s="164">
        <v>0</v>
      </c>
      <c r="M73" s="164">
        <v>0</v>
      </c>
      <c r="N73" s="164">
        <v>0</v>
      </c>
      <c r="O73" s="192">
        <v>194910.00747680664</v>
      </c>
      <c r="P73" s="192">
        <v>192596.00734710693</v>
      </c>
      <c r="Q73" s="192">
        <v>193819.75650787354</v>
      </c>
      <c r="R73" s="192">
        <v>191861.75632476807</v>
      </c>
      <c r="S73" s="192">
        <v>191973.00624847412</v>
      </c>
      <c r="T73" s="192">
        <v>195266.00742340088</v>
      </c>
      <c r="U73" s="192">
        <v>193397.00698852539</v>
      </c>
      <c r="V73" s="192">
        <v>194732.00702667236</v>
      </c>
      <c r="W73" s="192">
        <v>194910.00747680664</v>
      </c>
      <c r="X73" s="192">
        <v>195444.00787353516</v>
      </c>
      <c r="Y73" s="192">
        <v>194910.00747680664</v>
      </c>
      <c r="Z73" s="192">
        <v>194910.00747680664</v>
      </c>
      <c r="AA73" s="192">
        <v>194910.00747680664</v>
      </c>
      <c r="AB73" s="192">
        <v>195444.00787353516</v>
      </c>
      <c r="AC73" s="192">
        <v>194910.00747680664</v>
      </c>
      <c r="AD73" s="192">
        <v>0</v>
      </c>
      <c r="AE73" s="192">
        <v>0</v>
      </c>
      <c r="AF73" s="192">
        <v>0</v>
      </c>
      <c r="AG73" s="192">
        <v>0</v>
      </c>
      <c r="AH73" s="192">
        <v>0</v>
      </c>
      <c r="AI73" s="192">
        <v>0</v>
      </c>
      <c r="AJ73" s="192">
        <v>0</v>
      </c>
      <c r="AK73" s="192">
        <v>0</v>
      </c>
      <c r="AL73" s="192">
        <v>0</v>
      </c>
    </row>
    <row r="74" spans="1:38" ht="16" thickBot="1" x14ac:dyDescent="0.4">
      <c r="A74" s="83" t="s">
        <v>273</v>
      </c>
      <c r="B74" s="84" t="s">
        <v>142</v>
      </c>
      <c r="C74" s="101"/>
      <c r="D74" s="102" t="s">
        <v>134</v>
      </c>
      <c r="E74" s="87"/>
      <c r="F74" s="87"/>
      <c r="G74" s="87"/>
      <c r="H74" s="87"/>
      <c r="I74" s="87"/>
      <c r="J74" s="87"/>
      <c r="K74" s="164">
        <v>0</v>
      </c>
      <c r="L74" s="164">
        <v>0</v>
      </c>
      <c r="M74" s="164">
        <v>0</v>
      </c>
      <c r="N74" s="164">
        <v>0</v>
      </c>
      <c r="O74" s="192">
        <v>110743.19505691528</v>
      </c>
      <c r="P74" s="192">
        <v>106046.28753662109</v>
      </c>
      <c r="Q74" s="192">
        <v>109015.62595367432</v>
      </c>
      <c r="R74" s="192">
        <v>106516.69788360596</v>
      </c>
      <c r="S74" s="192">
        <v>107974.39670562744</v>
      </c>
      <c r="T74" s="192">
        <v>111616.83368682861</v>
      </c>
      <c r="U74" s="192">
        <v>109570.27626037598</v>
      </c>
      <c r="V74" s="192">
        <v>110404.53624725342</v>
      </c>
      <c r="W74" s="192">
        <v>110880.23471832275</v>
      </c>
      <c r="X74" s="192">
        <v>110995.37229537964</v>
      </c>
      <c r="Y74" s="192">
        <v>111517.76218414307</v>
      </c>
      <c r="Z74" s="192">
        <v>110743.19505691528</v>
      </c>
      <c r="AA74" s="192">
        <v>110765.34843444824</v>
      </c>
      <c r="AB74" s="192">
        <v>110941.37048721313</v>
      </c>
      <c r="AC74" s="192">
        <v>110899.91188049316</v>
      </c>
      <c r="AD74" s="192">
        <v>110739.47429656982</v>
      </c>
      <c r="AE74" s="192">
        <v>111517.76218414307</v>
      </c>
      <c r="AF74" s="192">
        <v>110864.5339012146</v>
      </c>
      <c r="AG74" s="192">
        <v>110705.14297485352</v>
      </c>
      <c r="AH74" s="192">
        <v>110880.23471832275</v>
      </c>
      <c r="AI74" s="192">
        <v>0</v>
      </c>
      <c r="AJ74" s="192">
        <v>0</v>
      </c>
      <c r="AK74" s="192">
        <v>0</v>
      </c>
      <c r="AL74" s="192">
        <v>0</v>
      </c>
    </row>
    <row r="75" spans="1:38" ht="16" thickBot="1" x14ac:dyDescent="0.4">
      <c r="A75" s="83" t="s">
        <v>274</v>
      </c>
      <c r="B75" s="232" t="s">
        <v>275</v>
      </c>
      <c r="C75" s="233"/>
      <c r="D75" s="234"/>
      <c r="E75" s="154">
        <f t="shared" ref="E75:AL75" si="3">SUM(E57:E57,E63:E74, E77)</f>
        <v>0</v>
      </c>
      <c r="F75" s="154">
        <f t="shared" si="3"/>
        <v>0</v>
      </c>
      <c r="G75" s="154">
        <f t="shared" si="3"/>
        <v>0</v>
      </c>
      <c r="H75" s="154">
        <f t="shared" si="3"/>
        <v>0</v>
      </c>
      <c r="I75" s="154">
        <f t="shared" si="3"/>
        <v>0</v>
      </c>
      <c r="J75" s="154">
        <f t="shared" si="3"/>
        <v>0</v>
      </c>
      <c r="K75" s="65">
        <f t="shared" si="3"/>
        <v>180386.53745502234</v>
      </c>
      <c r="L75" s="65">
        <f t="shared" si="3"/>
        <v>173039.95687514544</v>
      </c>
      <c r="M75" s="65">
        <f t="shared" si="3"/>
        <v>173198.02662730217</v>
      </c>
      <c r="N75" s="65">
        <f t="shared" si="3"/>
        <v>171819.08994913101</v>
      </c>
      <c r="O75" s="65">
        <f t="shared" si="3"/>
        <v>548570.99287956953</v>
      </c>
      <c r="P75" s="65">
        <f t="shared" si="3"/>
        <v>536953.04715633392</v>
      </c>
      <c r="Q75" s="65">
        <f t="shared" si="3"/>
        <v>542324.36817884445</v>
      </c>
      <c r="R75" s="65">
        <f t="shared" si="3"/>
        <v>521973.39582443237</v>
      </c>
      <c r="S75" s="65">
        <f t="shared" si="3"/>
        <v>464954.75986599922</v>
      </c>
      <c r="T75" s="65">
        <f t="shared" si="3"/>
        <v>475091.11034870148</v>
      </c>
      <c r="U75" s="65">
        <f t="shared" si="3"/>
        <v>469415.3618812561</v>
      </c>
      <c r="V75" s="65">
        <f t="shared" si="3"/>
        <v>472650.68343281746</v>
      </c>
      <c r="W75" s="65">
        <f t="shared" si="3"/>
        <v>466386.01684570313</v>
      </c>
      <c r="X75" s="65">
        <f t="shared" si="3"/>
        <v>467433.64483118057</v>
      </c>
      <c r="Y75" s="65">
        <f t="shared" si="3"/>
        <v>496556.12105131149</v>
      </c>
      <c r="Z75" s="65">
        <f t="shared" si="3"/>
        <v>495711.87418699265</v>
      </c>
      <c r="AA75" s="65">
        <f t="shared" si="3"/>
        <v>495792.78737306595</v>
      </c>
      <c r="AB75" s="65">
        <f t="shared" si="3"/>
        <v>497026.62932872772</v>
      </c>
      <c r="AC75" s="65">
        <f t="shared" si="3"/>
        <v>495937.95168399811</v>
      </c>
      <c r="AD75" s="65">
        <f t="shared" si="3"/>
        <v>110739.47429656982</v>
      </c>
      <c r="AE75" s="65">
        <f t="shared" si="3"/>
        <v>111517.76218414307</v>
      </c>
      <c r="AF75" s="65">
        <f t="shared" si="3"/>
        <v>110864.5339012146</v>
      </c>
      <c r="AG75" s="65">
        <f t="shared" si="3"/>
        <v>110705.14297485352</v>
      </c>
      <c r="AH75" s="65">
        <f t="shared" si="3"/>
        <v>110880.23471832275</v>
      </c>
      <c r="AI75" s="65">
        <f t="shared" si="3"/>
        <v>0</v>
      </c>
      <c r="AJ75" s="65">
        <f t="shared" si="3"/>
        <v>0</v>
      </c>
      <c r="AK75" s="65">
        <f t="shared" si="3"/>
        <v>0</v>
      </c>
      <c r="AL75" s="65">
        <f t="shared" si="3"/>
        <v>0</v>
      </c>
    </row>
    <row r="76" spans="1:38" ht="16" thickBot="1" x14ac:dyDescent="0.4">
      <c r="A76" s="83"/>
      <c r="B76" s="236"/>
      <c r="C76" s="78"/>
      <c r="D76" s="36"/>
      <c r="E76" s="79"/>
      <c r="F76" s="79"/>
      <c r="G76" s="79"/>
      <c r="H76" s="79"/>
      <c r="I76" s="79"/>
      <c r="J76" s="79"/>
      <c r="K76" s="188"/>
      <c r="L76" s="188"/>
      <c r="M76" s="188"/>
      <c r="N76" s="188"/>
      <c r="O76" s="188"/>
      <c r="P76" s="188"/>
      <c r="Q76" s="188"/>
      <c r="R76" s="188"/>
      <c r="S76" s="237"/>
      <c r="T76" s="237"/>
      <c r="U76" s="237"/>
      <c r="V76" s="237"/>
      <c r="W76" s="237"/>
      <c r="X76" s="237"/>
      <c r="Y76" s="237"/>
      <c r="Z76" s="237"/>
      <c r="AA76" s="237"/>
      <c r="AB76" s="237"/>
      <c r="AC76" s="237"/>
      <c r="AD76" s="237"/>
      <c r="AE76" s="237"/>
      <c r="AF76" s="237"/>
      <c r="AG76" s="237"/>
      <c r="AH76" s="237"/>
      <c r="AI76" s="237"/>
      <c r="AJ76" s="237"/>
      <c r="AK76" s="237"/>
      <c r="AL76" s="237"/>
    </row>
    <row r="77" spans="1:38" ht="16" thickBot="1" x14ac:dyDescent="0.4">
      <c r="A77" s="83" t="s">
        <v>273</v>
      </c>
      <c r="B77" s="232" t="s">
        <v>276</v>
      </c>
      <c r="C77" s="238"/>
      <c r="D77" s="239"/>
      <c r="E77" s="154">
        <v>0</v>
      </c>
      <c r="F77" s="154">
        <v>0</v>
      </c>
      <c r="G77" s="154">
        <v>0</v>
      </c>
      <c r="H77" s="154">
        <v>0</v>
      </c>
      <c r="I77" s="154">
        <v>0</v>
      </c>
      <c r="J77" s="154">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row>
    <row r="78" spans="1:38" x14ac:dyDescent="0.35">
      <c r="A78" s="83"/>
      <c r="B78" s="236"/>
      <c r="C78" s="78"/>
      <c r="D78" s="36"/>
      <c r="E78" s="79"/>
      <c r="F78" s="79"/>
      <c r="G78" s="79"/>
      <c r="H78" s="79"/>
      <c r="I78" s="79"/>
      <c r="J78" s="79"/>
      <c r="K78" s="188"/>
      <c r="L78" s="188"/>
      <c r="M78" s="188"/>
      <c r="N78" s="188"/>
      <c r="O78" s="188"/>
      <c r="P78" s="188"/>
      <c r="Q78" s="188"/>
      <c r="R78" s="188"/>
      <c r="S78" s="237"/>
      <c r="T78" s="237"/>
      <c r="U78" s="237"/>
      <c r="V78" s="237"/>
      <c r="W78" s="237"/>
      <c r="X78" s="237"/>
      <c r="Y78" s="237"/>
      <c r="Z78" s="237"/>
      <c r="AA78" s="237"/>
      <c r="AB78" s="237"/>
      <c r="AC78" s="237"/>
      <c r="AD78" s="237"/>
      <c r="AE78" s="237"/>
      <c r="AF78" s="237"/>
      <c r="AG78" s="237"/>
      <c r="AH78" s="237"/>
      <c r="AI78" s="237"/>
      <c r="AJ78" s="237"/>
      <c r="AK78" s="237"/>
      <c r="AL78" s="237"/>
    </row>
    <row r="79" spans="1:38" x14ac:dyDescent="0.35">
      <c r="A79" s="83"/>
      <c r="B79" s="241"/>
      <c r="C79" s="242"/>
      <c r="D79" s="243"/>
      <c r="E79" s="244"/>
      <c r="F79" s="244"/>
      <c r="G79" s="244"/>
      <c r="H79" s="244"/>
      <c r="I79" s="244"/>
      <c r="J79" s="244"/>
      <c r="K79" s="245"/>
      <c r="L79" s="245"/>
      <c r="M79" s="245"/>
      <c r="N79" s="245"/>
      <c r="O79" s="245"/>
      <c r="P79" s="245"/>
      <c r="Q79" s="245"/>
      <c r="R79" s="245"/>
      <c r="S79" s="246"/>
      <c r="T79" s="246"/>
      <c r="U79" s="246"/>
      <c r="V79" s="246"/>
      <c r="W79" s="246"/>
      <c r="X79" s="246"/>
      <c r="Y79" s="246"/>
      <c r="Z79" s="246"/>
      <c r="AA79" s="246"/>
      <c r="AB79" s="246"/>
      <c r="AC79" s="246"/>
      <c r="AD79" s="246"/>
      <c r="AE79" s="246"/>
      <c r="AF79" s="246"/>
      <c r="AG79" s="246"/>
      <c r="AH79" s="246"/>
      <c r="AI79" s="246"/>
      <c r="AJ79" s="246"/>
      <c r="AK79" s="246"/>
      <c r="AL79" s="246"/>
    </row>
    <row r="80" spans="1:38" ht="15" customHeight="1" x14ac:dyDescent="0.35">
      <c r="A80" s="83">
        <v>14</v>
      </c>
      <c r="B80" s="247" t="s">
        <v>277</v>
      </c>
      <c r="C80" s="248"/>
      <c r="D80" s="249"/>
      <c r="E80" s="154">
        <f t="shared" ref="E80:AL80" si="4">E75+E53</f>
        <v>0</v>
      </c>
      <c r="F80" s="154">
        <f t="shared" si="4"/>
        <v>0</v>
      </c>
      <c r="G80" s="154">
        <f t="shared" si="4"/>
        <v>0</v>
      </c>
      <c r="H80" s="154">
        <f t="shared" si="4"/>
        <v>0</v>
      </c>
      <c r="I80" s="154">
        <f t="shared" si="4"/>
        <v>0</v>
      </c>
      <c r="J80" s="154">
        <f t="shared" ref="J80" si="5">SUM(J66:J70,J74:J79)</f>
        <v>0</v>
      </c>
      <c r="K80" s="251">
        <f t="shared" si="4"/>
        <v>795974.85392540693</v>
      </c>
      <c r="L80" s="251">
        <f t="shared" si="4"/>
        <v>832698.7857632339</v>
      </c>
      <c r="M80" s="251">
        <f t="shared" si="4"/>
        <v>752340.58859944344</v>
      </c>
      <c r="N80" s="251">
        <f t="shared" si="4"/>
        <v>820549.23552274704</v>
      </c>
      <c r="O80" s="251">
        <f t="shared" si="4"/>
        <v>1019259.5084831119</v>
      </c>
      <c r="P80" s="251">
        <f t="shared" si="4"/>
        <v>878079.76531982422</v>
      </c>
      <c r="Q80" s="251">
        <f t="shared" si="4"/>
        <v>874744.73792314529</v>
      </c>
      <c r="R80" s="251">
        <f t="shared" si="4"/>
        <v>650264.75191116333</v>
      </c>
      <c r="S80" s="252">
        <f t="shared" si="4"/>
        <v>593350.00291466713</v>
      </c>
      <c r="T80" s="251">
        <f t="shared" si="4"/>
        <v>602101.59111022949</v>
      </c>
      <c r="U80" s="251">
        <f t="shared" si="4"/>
        <v>594211.70204877853</v>
      </c>
      <c r="V80" s="251">
        <f t="shared" si="4"/>
        <v>596307.9848587513</v>
      </c>
      <c r="W80" s="251">
        <f t="shared" si="4"/>
        <v>588701.41673088074</v>
      </c>
      <c r="X80" s="251">
        <f t="shared" si="4"/>
        <v>584718.68228912354</v>
      </c>
      <c r="Y80" s="251">
        <f t="shared" si="4"/>
        <v>611583.78916978836</v>
      </c>
      <c r="Z80" s="251">
        <f t="shared" si="4"/>
        <v>610903.3999145031</v>
      </c>
      <c r="AA80" s="251">
        <f t="shared" si="4"/>
        <v>611543.47229003906</v>
      </c>
      <c r="AB80" s="251">
        <f t="shared" si="4"/>
        <v>612500.89833140373</v>
      </c>
      <c r="AC80" s="251">
        <f t="shared" si="4"/>
        <v>611019.42104101181</v>
      </c>
      <c r="AD80" s="251">
        <f t="shared" si="4"/>
        <v>225568.12185049057</v>
      </c>
      <c r="AE80" s="251">
        <f t="shared" si="4"/>
        <v>226155.74190020561</v>
      </c>
      <c r="AF80" s="251">
        <f t="shared" si="4"/>
        <v>225974.93720054626</v>
      </c>
      <c r="AG80" s="251">
        <f t="shared" si="4"/>
        <v>209759.33825969696</v>
      </c>
      <c r="AH80" s="251">
        <f t="shared" si="4"/>
        <v>187023.98101985455</v>
      </c>
      <c r="AI80" s="251">
        <f t="shared" si="4"/>
        <v>59978.017091751099</v>
      </c>
      <c r="AJ80" s="251">
        <f t="shared" si="4"/>
        <v>43282.622814178467</v>
      </c>
      <c r="AK80" s="251">
        <f t="shared" si="4"/>
        <v>43178.862810134888</v>
      </c>
      <c r="AL80" s="251">
        <f t="shared" si="4"/>
        <v>43158.142328262329</v>
      </c>
    </row>
    <row r="81" spans="1:38" ht="15" customHeight="1" x14ac:dyDescent="0.35">
      <c r="A81" s="83"/>
      <c r="B81" s="12"/>
      <c r="C81" s="141"/>
      <c r="D81" s="8"/>
      <c r="E81" s="79"/>
      <c r="F81" s="79"/>
      <c r="G81" s="79"/>
      <c r="H81" s="79"/>
      <c r="I81" s="79"/>
      <c r="J81" s="79"/>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row>
    <row r="82" spans="1:38" x14ac:dyDescent="0.35">
      <c r="A82" s="83"/>
      <c r="B82" s="8"/>
      <c r="D82" s="8"/>
      <c r="E82" s="79"/>
      <c r="F82" s="79"/>
      <c r="G82" s="79"/>
      <c r="H82" s="79"/>
      <c r="I82" s="79"/>
      <c r="J82" s="79"/>
      <c r="K82" s="188"/>
      <c r="L82" s="188"/>
      <c r="M82" s="188"/>
      <c r="N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row>
    <row r="83" spans="1:38" ht="15" customHeight="1" x14ac:dyDescent="0.35">
      <c r="A83" s="83"/>
      <c r="B83" s="12"/>
      <c r="C83" s="141"/>
      <c r="D83" s="8"/>
      <c r="E83" s="79"/>
      <c r="F83" s="79"/>
      <c r="G83" s="79"/>
      <c r="H83" s="79"/>
      <c r="I83" s="79"/>
      <c r="J83" s="79"/>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row>
    <row r="84" spans="1:38" ht="15" customHeight="1" x14ac:dyDescent="0.35">
      <c r="A84" s="83"/>
      <c r="B84" s="12"/>
      <c r="C84" s="141"/>
      <c r="D84" s="8"/>
      <c r="E84" s="79"/>
      <c r="F84" s="79"/>
      <c r="G84" s="79"/>
      <c r="H84" s="79"/>
      <c r="I84" s="79"/>
      <c r="J84" s="79"/>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row>
    <row r="85" spans="1:38" ht="15" customHeight="1" x14ac:dyDescent="0.35">
      <c r="A85" s="83"/>
      <c r="B85" s="12"/>
      <c r="C85" s="141"/>
      <c r="D85" s="8"/>
      <c r="E85" s="79"/>
      <c r="F85" s="79"/>
      <c r="G85" s="79"/>
      <c r="H85" s="79"/>
      <c r="I85" s="79"/>
      <c r="J85" s="79"/>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1:38" ht="15" customHeight="1" x14ac:dyDescent="0.35">
      <c r="A86" s="83"/>
      <c r="B86" s="12"/>
      <c r="C86" s="141"/>
      <c r="D86" s="8"/>
      <c r="E86" s="79"/>
      <c r="F86" s="79"/>
      <c r="G86" s="79"/>
      <c r="H86" s="79"/>
      <c r="I86" s="79"/>
      <c r="J86" s="79"/>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row r="87" spans="1:38" ht="15" customHeight="1" x14ac:dyDescent="0.45">
      <c r="A87" s="83"/>
      <c r="B87" s="51" t="s">
        <v>145</v>
      </c>
      <c r="D87" s="8"/>
      <c r="E87" s="142"/>
      <c r="F87" s="142"/>
      <c r="G87" s="142"/>
      <c r="H87" s="142"/>
      <c r="I87" s="142"/>
      <c r="J87" s="142"/>
      <c r="K87" s="253"/>
      <c r="L87" s="253"/>
      <c r="M87" s="253"/>
      <c r="N87" s="253"/>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row>
    <row r="88" spans="1:38" ht="15" customHeight="1" x14ac:dyDescent="0.35">
      <c r="A88" s="83"/>
      <c r="B88" s="36" t="s">
        <v>146</v>
      </c>
      <c r="C88" s="78"/>
      <c r="D88" s="8"/>
      <c r="E88" s="142"/>
      <c r="F88" s="142"/>
      <c r="G88" s="142"/>
      <c r="H88" s="142"/>
      <c r="I88" s="142"/>
      <c r="J88" s="142"/>
      <c r="K88" s="253"/>
      <c r="L88" s="253"/>
      <c r="M88" s="253"/>
      <c r="N88" s="253"/>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row>
    <row r="89" spans="1:38" x14ac:dyDescent="0.35">
      <c r="A89" s="83"/>
      <c r="B89" s="8" t="s">
        <v>147</v>
      </c>
      <c r="C89" s="78"/>
      <c r="D89" s="81" t="s">
        <v>88</v>
      </c>
      <c r="E89" s="53" t="s">
        <v>200</v>
      </c>
      <c r="F89" s="53" t="s">
        <v>201</v>
      </c>
      <c r="G89" s="53" t="s">
        <v>148</v>
      </c>
      <c r="H89" s="53" t="s">
        <v>41</v>
      </c>
      <c r="I89" s="53" t="s">
        <v>42</v>
      </c>
      <c r="J89" s="53" t="s">
        <v>43</v>
      </c>
      <c r="K89" s="190" t="s">
        <v>44</v>
      </c>
      <c r="L89" s="190" t="s">
        <v>45</v>
      </c>
      <c r="M89" s="190" t="s">
        <v>46</v>
      </c>
      <c r="N89" s="190" t="s">
        <v>47</v>
      </c>
      <c r="O89" s="190" t="s">
        <v>48</v>
      </c>
      <c r="P89" s="190" t="s">
        <v>49</v>
      </c>
      <c r="Q89" s="190" t="s">
        <v>50</v>
      </c>
      <c r="R89" s="190" t="s">
        <v>51</v>
      </c>
      <c r="S89" s="191" t="s">
        <v>52</v>
      </c>
      <c r="T89" s="190" t="s">
        <v>53</v>
      </c>
      <c r="U89" s="190" t="s">
        <v>54</v>
      </c>
      <c r="V89" s="190" t="s">
        <v>55</v>
      </c>
      <c r="W89" s="190" t="s">
        <v>56</v>
      </c>
      <c r="X89" s="190" t="s">
        <v>57</v>
      </c>
      <c r="Y89" s="190" t="s">
        <v>58</v>
      </c>
      <c r="Z89" s="190" t="s">
        <v>59</v>
      </c>
      <c r="AA89" s="190" t="s">
        <v>60</v>
      </c>
      <c r="AB89" s="190" t="s">
        <v>61</v>
      </c>
      <c r="AC89" s="190" t="s">
        <v>62</v>
      </c>
      <c r="AD89" s="190" t="s">
        <v>63</v>
      </c>
      <c r="AE89" s="190" t="s">
        <v>64</v>
      </c>
      <c r="AF89" s="190" t="s">
        <v>65</v>
      </c>
      <c r="AG89" s="190" t="s">
        <v>66</v>
      </c>
      <c r="AH89" s="190" t="s">
        <v>67</v>
      </c>
      <c r="AI89" s="190" t="s">
        <v>68</v>
      </c>
      <c r="AJ89" s="190" t="s">
        <v>69</v>
      </c>
      <c r="AK89" s="190" t="s">
        <v>70</v>
      </c>
      <c r="AL89" s="190" t="s">
        <v>71</v>
      </c>
    </row>
    <row r="90" spans="1:38" x14ac:dyDescent="0.35">
      <c r="A90" s="83" t="s">
        <v>171</v>
      </c>
      <c r="B90" s="84" t="s">
        <v>150</v>
      </c>
      <c r="C90" s="143"/>
      <c r="D90" s="102" t="s">
        <v>116</v>
      </c>
      <c r="E90" s="103"/>
      <c r="F90" s="103"/>
      <c r="G90" s="103"/>
      <c r="H90" s="103"/>
      <c r="I90" s="103"/>
      <c r="J90" s="103"/>
      <c r="K90" s="164">
        <v>0</v>
      </c>
      <c r="L90" s="216">
        <v>0</v>
      </c>
      <c r="M90" s="216">
        <v>0</v>
      </c>
      <c r="N90" s="254">
        <v>0</v>
      </c>
      <c r="O90" s="218">
        <v>0</v>
      </c>
      <c r="P90" s="218">
        <v>0</v>
      </c>
      <c r="Q90" s="218">
        <v>0</v>
      </c>
      <c r="R90" s="218">
        <v>0</v>
      </c>
      <c r="S90" s="217">
        <v>0</v>
      </c>
      <c r="T90" s="218">
        <v>0</v>
      </c>
      <c r="U90" s="218">
        <v>0</v>
      </c>
      <c r="V90" s="218">
        <v>0</v>
      </c>
      <c r="W90" s="218">
        <v>0</v>
      </c>
      <c r="X90" s="218">
        <v>0</v>
      </c>
      <c r="Y90" s="218">
        <v>0</v>
      </c>
      <c r="Z90" s="218">
        <v>0</v>
      </c>
      <c r="AA90" s="218">
        <v>0</v>
      </c>
      <c r="AB90" s="218">
        <v>0</v>
      </c>
      <c r="AC90" s="218">
        <v>0</v>
      </c>
      <c r="AD90" s="218">
        <v>0</v>
      </c>
      <c r="AE90" s="218">
        <v>0</v>
      </c>
      <c r="AF90" s="218">
        <v>0</v>
      </c>
      <c r="AG90" s="218">
        <v>0</v>
      </c>
      <c r="AH90" s="218">
        <v>0</v>
      </c>
      <c r="AI90" s="218">
        <v>0</v>
      </c>
      <c r="AJ90" s="218">
        <v>0</v>
      </c>
      <c r="AK90" s="218">
        <v>0</v>
      </c>
      <c r="AL90" s="218">
        <v>0</v>
      </c>
    </row>
    <row r="91" spans="1:38" x14ac:dyDescent="0.35">
      <c r="A91" s="83" t="s">
        <v>173</v>
      </c>
      <c r="B91" s="84" t="s">
        <v>152</v>
      </c>
      <c r="C91" s="101"/>
      <c r="D91" s="102" t="s">
        <v>116</v>
      </c>
      <c r="E91" s="87"/>
      <c r="F91" s="87"/>
      <c r="G91" s="87"/>
      <c r="H91" s="87"/>
      <c r="I91" s="87"/>
      <c r="J91" s="87"/>
      <c r="K91" s="216">
        <v>0</v>
      </c>
      <c r="L91" s="216">
        <v>0</v>
      </c>
      <c r="M91" s="216">
        <v>0</v>
      </c>
      <c r="N91" s="254">
        <v>0</v>
      </c>
      <c r="O91" s="218">
        <v>0</v>
      </c>
      <c r="P91" s="218">
        <v>0</v>
      </c>
      <c r="Q91" s="218">
        <v>0</v>
      </c>
      <c r="R91" s="218">
        <v>556657.29904174805</v>
      </c>
      <c r="S91" s="217">
        <v>557681.2858581543</v>
      </c>
      <c r="T91" s="218">
        <v>560953.78875732422</v>
      </c>
      <c r="U91" s="218">
        <v>556670.99761962891</v>
      </c>
      <c r="V91" s="218">
        <v>537951.99584960938</v>
      </c>
      <c r="W91" s="218">
        <v>525611.00006103516</v>
      </c>
      <c r="X91" s="218">
        <v>481963.00315856934</v>
      </c>
      <c r="Y91" s="218">
        <v>452448.99940490723</v>
      </c>
      <c r="Z91" s="218">
        <v>447215.00015258789</v>
      </c>
      <c r="AA91" s="218">
        <v>458811.1743927002</v>
      </c>
      <c r="AB91" s="218">
        <v>440840.00205993652</v>
      </c>
      <c r="AC91" s="218">
        <v>424708.41598510742</v>
      </c>
      <c r="AD91" s="218">
        <v>423630.00106811523</v>
      </c>
      <c r="AE91" s="218">
        <v>433721.56143188477</v>
      </c>
      <c r="AF91" s="218">
        <v>431854.75540161133</v>
      </c>
      <c r="AG91" s="218">
        <v>416681.00547790527</v>
      </c>
      <c r="AH91" s="218">
        <v>398089.59579467773</v>
      </c>
      <c r="AI91" s="218">
        <v>395489.7289276123</v>
      </c>
      <c r="AJ91" s="218">
        <v>435985.53657531738</v>
      </c>
      <c r="AK91" s="218">
        <v>443329.79393005371</v>
      </c>
      <c r="AL91" s="218">
        <v>443197.96562194824</v>
      </c>
    </row>
    <row r="92" spans="1:38" x14ac:dyDescent="0.35">
      <c r="A92" s="83" t="s">
        <v>175</v>
      </c>
      <c r="B92" s="84" t="s">
        <v>154</v>
      </c>
      <c r="C92" s="101"/>
      <c r="D92" s="102" t="s">
        <v>116</v>
      </c>
      <c r="E92" s="87"/>
      <c r="F92" s="87"/>
      <c r="G92" s="87"/>
      <c r="H92" s="87"/>
      <c r="I92" s="87"/>
      <c r="J92" s="87"/>
      <c r="K92" s="216">
        <v>0</v>
      </c>
      <c r="L92" s="216">
        <v>0</v>
      </c>
      <c r="M92" s="216">
        <v>0</v>
      </c>
      <c r="N92" s="216">
        <v>0</v>
      </c>
      <c r="O92" s="218">
        <v>0</v>
      </c>
      <c r="P92" s="218">
        <v>0</v>
      </c>
      <c r="Q92" s="218">
        <v>0</v>
      </c>
      <c r="R92" s="218">
        <v>83453.566551208496</v>
      </c>
      <c r="S92" s="217">
        <v>79980.172872543335</v>
      </c>
      <c r="T92" s="218">
        <v>71351.36604309082</v>
      </c>
      <c r="U92" s="218">
        <v>67140.920877456665</v>
      </c>
      <c r="V92" s="218">
        <v>61783.85329246521</v>
      </c>
      <c r="W92" s="218">
        <v>56315.120697021484</v>
      </c>
      <c r="X92" s="218">
        <v>38843.00971031189</v>
      </c>
      <c r="Y92" s="218">
        <v>32490.489840507507</v>
      </c>
      <c r="Z92" s="218">
        <v>32277.030229568481</v>
      </c>
      <c r="AA92" s="218">
        <v>34786.510586738586</v>
      </c>
      <c r="AB92" s="218">
        <v>33334.060430526733</v>
      </c>
      <c r="AC92" s="218">
        <v>31955.049753189087</v>
      </c>
      <c r="AD92" s="218">
        <v>30100.019514560699</v>
      </c>
      <c r="AE92" s="218">
        <v>34960.049510002136</v>
      </c>
      <c r="AF92" s="218">
        <v>34488.010168075562</v>
      </c>
      <c r="AG92" s="218">
        <v>37872.520089149475</v>
      </c>
      <c r="AH92" s="218">
        <v>37332.0592045784</v>
      </c>
      <c r="AI92" s="218">
        <v>47610.559463500977</v>
      </c>
      <c r="AJ92" s="218">
        <v>49280.040264129639</v>
      </c>
      <c r="AK92" s="218">
        <v>48862.01012134552</v>
      </c>
      <c r="AL92" s="218">
        <v>21257.539749145508</v>
      </c>
    </row>
    <row r="93" spans="1:38" x14ac:dyDescent="0.35">
      <c r="A93" s="83" t="s">
        <v>177</v>
      </c>
      <c r="B93" s="84" t="s">
        <v>156</v>
      </c>
      <c r="C93" s="101"/>
      <c r="D93" s="102" t="s">
        <v>116</v>
      </c>
      <c r="E93" s="356"/>
      <c r="F93" s="356"/>
      <c r="G93" s="356"/>
      <c r="H93" s="356"/>
      <c r="I93" s="356"/>
      <c r="J93" s="356"/>
      <c r="K93" s="216">
        <v>0</v>
      </c>
      <c r="L93" s="216">
        <v>0</v>
      </c>
      <c r="M93" s="216">
        <v>89706.713199615479</v>
      </c>
      <c r="N93" s="216">
        <v>100586.2774848938</v>
      </c>
      <c r="O93" s="218">
        <v>110935.77194213867</v>
      </c>
      <c r="P93" s="218">
        <v>112494.03381347656</v>
      </c>
      <c r="Q93" s="218">
        <v>128507.53879547119</v>
      </c>
      <c r="R93" s="218">
        <v>260291.82243347168</v>
      </c>
      <c r="S93" s="217">
        <v>260017.38548278809</v>
      </c>
      <c r="T93" s="218">
        <v>276809.01145935059</v>
      </c>
      <c r="U93" s="218">
        <v>271592.94319152832</v>
      </c>
      <c r="V93" s="218">
        <v>261381.38389587402</v>
      </c>
      <c r="W93" s="218">
        <v>256779.19960021973</v>
      </c>
      <c r="X93" s="218">
        <v>231767.42744445801</v>
      </c>
      <c r="Y93" s="218">
        <v>226423.17485809326</v>
      </c>
      <c r="Z93" s="218">
        <v>221922.79720306396</v>
      </c>
      <c r="AA93" s="218">
        <v>227119.50302124023</v>
      </c>
      <c r="AB93" s="218">
        <v>215188.95244598389</v>
      </c>
      <c r="AC93" s="218">
        <v>208924.61395263672</v>
      </c>
      <c r="AD93" s="218">
        <v>208740.19432067871</v>
      </c>
      <c r="AE93" s="218">
        <v>217222.32818603516</v>
      </c>
      <c r="AF93" s="218">
        <v>207662.7197265625</v>
      </c>
      <c r="AG93" s="218">
        <v>191990.66925048828</v>
      </c>
      <c r="AH93" s="218">
        <v>190274.93953704834</v>
      </c>
      <c r="AI93" s="218">
        <v>188548.52390289307</v>
      </c>
      <c r="AJ93" s="218">
        <v>213714.88952636719</v>
      </c>
      <c r="AK93" s="218">
        <v>203554.58354949951</v>
      </c>
      <c r="AL93" s="218">
        <v>215770.19119262695</v>
      </c>
    </row>
    <row r="94" spans="1:38" x14ac:dyDescent="0.35">
      <c r="A94" s="83" t="s">
        <v>179</v>
      </c>
      <c r="B94" s="84" t="s">
        <v>158</v>
      </c>
      <c r="C94" s="101"/>
      <c r="D94" s="145" t="s">
        <v>116</v>
      </c>
      <c r="E94" s="87"/>
      <c r="F94" s="87"/>
      <c r="G94" s="87"/>
      <c r="H94" s="87"/>
      <c r="I94" s="87"/>
      <c r="J94" s="87"/>
      <c r="K94" s="255">
        <v>0</v>
      </c>
      <c r="L94" s="255">
        <v>0</v>
      </c>
      <c r="M94" s="255">
        <v>0</v>
      </c>
      <c r="N94" s="255">
        <v>0</v>
      </c>
      <c r="O94" s="256">
        <v>0</v>
      </c>
      <c r="P94" s="256">
        <v>0</v>
      </c>
      <c r="Q94" s="256">
        <v>0</v>
      </c>
      <c r="R94" s="256">
        <v>0</v>
      </c>
      <c r="S94" s="257">
        <v>0</v>
      </c>
      <c r="T94" s="256">
        <v>0</v>
      </c>
      <c r="U94" s="256">
        <v>0</v>
      </c>
      <c r="V94" s="256">
        <v>4394.3660408258438</v>
      </c>
      <c r="W94" s="256">
        <v>4018.3700621128082</v>
      </c>
      <c r="X94" s="256">
        <v>2774.5100483298302</v>
      </c>
      <c r="Y94" s="256">
        <v>2320.7499831914902</v>
      </c>
      <c r="Z94" s="256">
        <v>2305.5300340056419</v>
      </c>
      <c r="AA94" s="256">
        <v>2484.7600013017654</v>
      </c>
      <c r="AB94" s="256">
        <v>2376.8200129270554</v>
      </c>
      <c r="AC94" s="256">
        <v>2282.5500220060349</v>
      </c>
      <c r="AD94" s="256">
        <v>2150.0200070440769</v>
      </c>
      <c r="AE94" s="256">
        <v>2187.5500157475471</v>
      </c>
      <c r="AF94" s="256">
        <v>2155.5100157856941</v>
      </c>
      <c r="AG94" s="256">
        <v>2106.2700003385544</v>
      </c>
      <c r="AH94" s="256">
        <v>2074.0600489079952</v>
      </c>
      <c r="AI94" s="256">
        <v>2157.8000038862228</v>
      </c>
      <c r="AJ94" s="256">
        <v>2240.0400266051292</v>
      </c>
      <c r="AK94" s="256">
        <v>2206.7699953913689</v>
      </c>
      <c r="AL94" s="256">
        <v>2105.0500683486462</v>
      </c>
    </row>
    <row r="95" spans="1:38" x14ac:dyDescent="0.35">
      <c r="A95" s="83" t="s">
        <v>181</v>
      </c>
      <c r="B95" s="84" t="s">
        <v>160</v>
      </c>
      <c r="C95" s="101"/>
      <c r="D95" s="145" t="s">
        <v>116</v>
      </c>
      <c r="E95" s="87"/>
      <c r="F95" s="87"/>
      <c r="G95" s="87"/>
      <c r="H95" s="87"/>
      <c r="I95" s="87"/>
      <c r="J95" s="87"/>
      <c r="K95" s="255">
        <v>0</v>
      </c>
      <c r="L95" s="255">
        <v>0</v>
      </c>
      <c r="M95" s="255">
        <v>0</v>
      </c>
      <c r="N95" s="255">
        <v>0</v>
      </c>
      <c r="O95" s="256">
        <v>0</v>
      </c>
      <c r="P95" s="256">
        <v>0</v>
      </c>
      <c r="Q95" s="256">
        <v>0</v>
      </c>
      <c r="R95" s="256">
        <v>0</v>
      </c>
      <c r="S95" s="257">
        <v>0</v>
      </c>
      <c r="T95" s="256">
        <v>0</v>
      </c>
      <c r="U95" s="256">
        <v>0</v>
      </c>
      <c r="V95" s="256">
        <v>0</v>
      </c>
      <c r="W95" s="256">
        <v>0</v>
      </c>
      <c r="X95" s="256">
        <v>0</v>
      </c>
      <c r="Y95" s="256">
        <v>0</v>
      </c>
      <c r="Z95" s="256">
        <v>0</v>
      </c>
      <c r="AA95" s="256">
        <v>0</v>
      </c>
      <c r="AB95" s="256">
        <v>0</v>
      </c>
      <c r="AC95" s="256">
        <v>0</v>
      </c>
      <c r="AD95" s="256">
        <v>0</v>
      </c>
      <c r="AE95" s="256">
        <v>0</v>
      </c>
      <c r="AF95" s="256">
        <v>0</v>
      </c>
      <c r="AG95" s="256">
        <v>0</v>
      </c>
      <c r="AH95" s="256">
        <v>0</v>
      </c>
      <c r="AI95" s="256">
        <v>0</v>
      </c>
      <c r="AJ95" s="256">
        <v>0</v>
      </c>
      <c r="AK95" s="256">
        <v>0</v>
      </c>
      <c r="AL95" s="256">
        <v>0</v>
      </c>
    </row>
    <row r="96" spans="1:38" x14ac:dyDescent="0.35">
      <c r="A96" s="83" t="s">
        <v>183</v>
      </c>
      <c r="B96" s="84" t="s">
        <v>162</v>
      </c>
      <c r="C96" s="101"/>
      <c r="D96" s="145" t="s">
        <v>116</v>
      </c>
      <c r="E96" s="87"/>
      <c r="F96" s="87"/>
      <c r="G96" s="87"/>
      <c r="H96" s="87"/>
      <c r="I96" s="87"/>
      <c r="J96" s="87"/>
      <c r="K96" s="255">
        <v>0</v>
      </c>
      <c r="L96" s="255">
        <v>0</v>
      </c>
      <c r="M96" s="255">
        <v>1505.6589990854263</v>
      </c>
      <c r="N96" s="255">
        <v>2359.7590178251266</v>
      </c>
      <c r="O96" s="256">
        <v>4745.8219230175018</v>
      </c>
      <c r="P96" s="256">
        <v>5594.8937237262726</v>
      </c>
      <c r="Q96" s="256">
        <v>5928.0170202255249</v>
      </c>
      <c r="R96" s="256">
        <v>5803.3477962017059</v>
      </c>
      <c r="S96" s="257">
        <v>5552.5745749473572</v>
      </c>
      <c r="T96" s="256">
        <v>5014.2889320850372</v>
      </c>
      <c r="U96" s="256">
        <v>4651.9785970449448</v>
      </c>
      <c r="V96" s="256">
        <v>4305.8689832687378</v>
      </c>
      <c r="W96" s="256">
        <v>3902.7729779481888</v>
      </c>
      <c r="X96" s="256">
        <v>2689.8979917168617</v>
      </c>
      <c r="Y96" s="256">
        <v>2251.1360198259354</v>
      </c>
      <c r="Z96" s="256">
        <v>2259.8710432648659</v>
      </c>
      <c r="AA96" s="256">
        <v>2418.1309938430786</v>
      </c>
      <c r="AB96" s="256">
        <v>2326.3860195875168</v>
      </c>
      <c r="AC96" s="256">
        <v>2219.5490375161171</v>
      </c>
      <c r="AD96" s="256">
        <v>2106.0690134763718</v>
      </c>
      <c r="AE96" s="256">
        <v>2134.4240009784698</v>
      </c>
      <c r="AF96" s="256">
        <v>2107.1560010313988</v>
      </c>
      <c r="AG96" s="256">
        <v>2050.7030114531517</v>
      </c>
      <c r="AH96" s="256">
        <v>1979.4360361993313</v>
      </c>
      <c r="AI96" s="256">
        <v>2069.8469653725624</v>
      </c>
      <c r="AJ96" s="256">
        <v>2161.2430289387703</v>
      </c>
      <c r="AK96" s="256">
        <v>2145.3769728541374</v>
      </c>
      <c r="AL96" s="256">
        <v>2050.8970022201538</v>
      </c>
    </row>
    <row r="97" spans="1:38" x14ac:dyDescent="0.35">
      <c r="A97" s="83" t="s">
        <v>185</v>
      </c>
      <c r="B97" s="84" t="s">
        <v>164</v>
      </c>
      <c r="C97" s="101"/>
      <c r="D97" s="145" t="s">
        <v>116</v>
      </c>
      <c r="E97" s="87"/>
      <c r="F97" s="87"/>
      <c r="G97" s="87"/>
      <c r="H97" s="87"/>
      <c r="I97" s="87"/>
      <c r="J97" s="87"/>
      <c r="K97" s="255">
        <v>0</v>
      </c>
      <c r="L97" s="255">
        <v>0</v>
      </c>
      <c r="M97" s="255">
        <v>0</v>
      </c>
      <c r="N97" s="255">
        <v>0</v>
      </c>
      <c r="O97" s="256">
        <v>0</v>
      </c>
      <c r="P97" s="256">
        <v>0</v>
      </c>
      <c r="Q97" s="256">
        <v>0</v>
      </c>
      <c r="R97" s="256">
        <v>0</v>
      </c>
      <c r="S97" s="257">
        <v>0</v>
      </c>
      <c r="T97" s="256">
        <v>0</v>
      </c>
      <c r="U97" s="256">
        <v>0</v>
      </c>
      <c r="V97" s="256">
        <v>0</v>
      </c>
      <c r="W97" s="256">
        <v>0</v>
      </c>
      <c r="X97" s="256">
        <v>0</v>
      </c>
      <c r="Y97" s="256">
        <v>0</v>
      </c>
      <c r="Z97" s="256">
        <v>0</v>
      </c>
      <c r="AA97" s="256">
        <v>0</v>
      </c>
      <c r="AB97" s="256">
        <v>0</v>
      </c>
      <c r="AC97" s="256">
        <v>0</v>
      </c>
      <c r="AD97" s="256">
        <v>0</v>
      </c>
      <c r="AE97" s="256">
        <v>0</v>
      </c>
      <c r="AF97" s="256">
        <v>0</v>
      </c>
      <c r="AG97" s="256">
        <v>0</v>
      </c>
      <c r="AH97" s="256">
        <v>0</v>
      </c>
      <c r="AI97" s="256">
        <v>0</v>
      </c>
      <c r="AJ97" s="256">
        <v>0</v>
      </c>
      <c r="AK97" s="256">
        <v>0</v>
      </c>
      <c r="AL97" s="256">
        <v>0</v>
      </c>
    </row>
    <row r="98" spans="1:38" x14ac:dyDescent="0.35">
      <c r="A98" s="83" t="s">
        <v>187</v>
      </c>
      <c r="B98" s="84" t="s">
        <v>166</v>
      </c>
      <c r="C98" s="101"/>
      <c r="D98" s="145" t="s">
        <v>116</v>
      </c>
      <c r="E98" s="87"/>
      <c r="F98" s="87"/>
      <c r="G98" s="87"/>
      <c r="H98" s="87"/>
      <c r="I98" s="87"/>
      <c r="J98" s="87"/>
      <c r="K98" s="255">
        <v>0</v>
      </c>
      <c r="L98" s="255">
        <v>0</v>
      </c>
      <c r="M98" s="255">
        <v>0</v>
      </c>
      <c r="N98" s="255">
        <v>0</v>
      </c>
      <c r="O98" s="256">
        <v>0</v>
      </c>
      <c r="P98" s="256">
        <v>0</v>
      </c>
      <c r="Q98" s="256">
        <v>0</v>
      </c>
      <c r="R98" s="256">
        <v>0</v>
      </c>
      <c r="S98" s="257">
        <v>0</v>
      </c>
      <c r="T98" s="256">
        <v>0</v>
      </c>
      <c r="U98" s="256">
        <v>0</v>
      </c>
      <c r="V98" s="256">
        <v>0</v>
      </c>
      <c r="W98" s="256">
        <v>0</v>
      </c>
      <c r="X98" s="256">
        <v>0</v>
      </c>
      <c r="Y98" s="256">
        <v>0</v>
      </c>
      <c r="Z98" s="256">
        <v>0</v>
      </c>
      <c r="AA98" s="256">
        <v>0</v>
      </c>
      <c r="AB98" s="256">
        <v>0</v>
      </c>
      <c r="AC98" s="256">
        <v>0</v>
      </c>
      <c r="AD98" s="256">
        <v>0</v>
      </c>
      <c r="AE98" s="256">
        <v>0</v>
      </c>
      <c r="AF98" s="256">
        <v>0</v>
      </c>
      <c r="AG98" s="256">
        <v>0</v>
      </c>
      <c r="AH98" s="256">
        <v>0</v>
      </c>
      <c r="AI98" s="256">
        <v>0</v>
      </c>
      <c r="AJ98" s="256">
        <v>0</v>
      </c>
      <c r="AK98" s="256">
        <v>0</v>
      </c>
      <c r="AL98" s="256">
        <v>0</v>
      </c>
    </row>
    <row r="99" spans="1:38" x14ac:dyDescent="0.35">
      <c r="A99" s="83" t="s">
        <v>189</v>
      </c>
      <c r="B99" s="84" t="s">
        <v>167</v>
      </c>
      <c r="C99" s="101"/>
      <c r="D99" s="102" t="s">
        <v>116</v>
      </c>
      <c r="E99" s="87"/>
      <c r="F99" s="87"/>
      <c r="G99" s="87"/>
      <c r="H99" s="87"/>
      <c r="I99" s="87"/>
      <c r="J99" s="87"/>
      <c r="K99" s="255">
        <v>0</v>
      </c>
      <c r="L99" s="255">
        <v>0</v>
      </c>
      <c r="M99" s="255">
        <v>0</v>
      </c>
      <c r="N99" s="255">
        <v>0</v>
      </c>
      <c r="O99" s="256">
        <v>0</v>
      </c>
      <c r="P99" s="256">
        <v>0</v>
      </c>
      <c r="Q99" s="256">
        <v>0</v>
      </c>
      <c r="R99" s="256">
        <v>0</v>
      </c>
      <c r="S99" s="257">
        <v>0</v>
      </c>
      <c r="T99" s="256">
        <v>0</v>
      </c>
      <c r="U99" s="256">
        <v>0</v>
      </c>
      <c r="V99" s="256">
        <v>0</v>
      </c>
      <c r="W99" s="256">
        <v>0</v>
      </c>
      <c r="X99" s="256">
        <v>0</v>
      </c>
      <c r="Y99" s="256">
        <v>0</v>
      </c>
      <c r="Z99" s="256">
        <v>0</v>
      </c>
      <c r="AA99" s="256">
        <v>0</v>
      </c>
      <c r="AB99" s="256">
        <v>0</v>
      </c>
      <c r="AC99" s="256">
        <v>0</v>
      </c>
      <c r="AD99" s="256">
        <v>0</v>
      </c>
      <c r="AE99" s="256">
        <v>0</v>
      </c>
      <c r="AF99" s="256">
        <v>0</v>
      </c>
      <c r="AG99" s="256">
        <v>0</v>
      </c>
      <c r="AH99" s="256">
        <v>0</v>
      </c>
      <c r="AI99" s="256">
        <v>0</v>
      </c>
      <c r="AJ99" s="256">
        <v>0</v>
      </c>
      <c r="AK99" s="256">
        <v>0</v>
      </c>
      <c r="AL99" s="256">
        <v>0</v>
      </c>
    </row>
    <row r="100" spans="1:38" x14ac:dyDescent="0.35">
      <c r="A100" s="83" t="s">
        <v>191</v>
      </c>
      <c r="B100" s="84" t="s">
        <v>168</v>
      </c>
      <c r="C100" s="101"/>
      <c r="D100" s="102" t="s">
        <v>116</v>
      </c>
      <c r="E100" s="87"/>
      <c r="F100" s="87"/>
      <c r="G100" s="87"/>
      <c r="H100" s="87"/>
      <c r="I100" s="87"/>
      <c r="J100" s="87"/>
      <c r="K100" s="255">
        <v>0</v>
      </c>
      <c r="L100" s="255">
        <v>0</v>
      </c>
      <c r="M100" s="255">
        <v>0</v>
      </c>
      <c r="N100" s="255">
        <v>0</v>
      </c>
      <c r="O100" s="256">
        <v>0</v>
      </c>
      <c r="P100" s="256">
        <v>0</v>
      </c>
      <c r="Q100" s="256">
        <v>0</v>
      </c>
      <c r="R100" s="256">
        <v>0</v>
      </c>
      <c r="S100" s="257">
        <v>0</v>
      </c>
      <c r="T100" s="256">
        <v>0</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row>
    <row r="101" spans="1:38" x14ac:dyDescent="0.35">
      <c r="A101" s="83">
        <v>15</v>
      </c>
      <c r="B101" s="111" t="s">
        <v>278</v>
      </c>
      <c r="C101" s="112"/>
      <c r="D101" s="258"/>
      <c r="E101" s="87"/>
      <c r="F101" s="87"/>
      <c r="G101" s="87"/>
      <c r="H101" s="87"/>
      <c r="I101" s="87"/>
      <c r="J101" s="87"/>
      <c r="K101" s="235">
        <f t="shared" ref="K101:AL101" si="6">SUM(K90:K100)</f>
        <v>0</v>
      </c>
      <c r="L101" s="235">
        <f t="shared" si="6"/>
        <v>0</v>
      </c>
      <c r="M101" s="235">
        <f t="shared" si="6"/>
        <v>91212.372198700905</v>
      </c>
      <c r="N101" s="235">
        <f t="shared" si="6"/>
        <v>102946.03650271893</v>
      </c>
      <c r="O101" s="235">
        <f t="shared" si="6"/>
        <v>115681.59386515617</v>
      </c>
      <c r="P101" s="235">
        <f t="shared" si="6"/>
        <v>118088.92753720284</v>
      </c>
      <c r="Q101" s="235">
        <f t="shared" si="6"/>
        <v>134435.55581569672</v>
      </c>
      <c r="R101" s="235">
        <f t="shared" si="6"/>
        <v>906206.03582262993</v>
      </c>
      <c r="S101" s="235">
        <f t="shared" si="6"/>
        <v>903231.41878843307</v>
      </c>
      <c r="T101" s="235">
        <f t="shared" si="6"/>
        <v>914128.45519185066</v>
      </c>
      <c r="U101" s="235">
        <f t="shared" si="6"/>
        <v>900056.84028565884</v>
      </c>
      <c r="V101" s="235">
        <f t="shared" si="6"/>
        <v>869817.46806204319</v>
      </c>
      <c r="W101" s="235">
        <f t="shared" si="6"/>
        <v>846626.46339833736</v>
      </c>
      <c r="X101" s="235">
        <f t="shared" si="6"/>
        <v>758037.84835338593</v>
      </c>
      <c r="Y101" s="235">
        <f t="shared" si="6"/>
        <v>715934.55010652542</v>
      </c>
      <c r="Z101" s="235">
        <f t="shared" si="6"/>
        <v>705980.22866249084</v>
      </c>
      <c r="AA101" s="235">
        <f t="shared" si="6"/>
        <v>725620.07899582386</v>
      </c>
      <c r="AB101" s="235">
        <f t="shared" si="6"/>
        <v>694066.22096896172</v>
      </c>
      <c r="AC101" s="235">
        <f t="shared" si="6"/>
        <v>670090.17875045538</v>
      </c>
      <c r="AD101" s="235">
        <f t="shared" si="6"/>
        <v>666726.30392387509</v>
      </c>
      <c r="AE101" s="235">
        <f t="shared" si="6"/>
        <v>690225.91314464808</v>
      </c>
      <c r="AF101" s="235">
        <f t="shared" si="6"/>
        <v>678268.15131306648</v>
      </c>
      <c r="AG101" s="235">
        <f t="shared" si="6"/>
        <v>650701.16782933474</v>
      </c>
      <c r="AH101" s="235">
        <f t="shared" si="6"/>
        <v>629750.0906214118</v>
      </c>
      <c r="AI101" s="235">
        <f t="shared" si="6"/>
        <v>635876.45926326513</v>
      </c>
      <c r="AJ101" s="235">
        <f t="shared" si="6"/>
        <v>703381.74942135811</v>
      </c>
      <c r="AK101" s="235">
        <f t="shared" si="6"/>
        <v>700098.53456914425</v>
      </c>
      <c r="AL101" s="235">
        <f t="shared" si="6"/>
        <v>684381.6436342895</v>
      </c>
    </row>
    <row r="102" spans="1:38" x14ac:dyDescent="0.35">
      <c r="A102" s="83"/>
      <c r="C102" s="78"/>
      <c r="D102" s="148"/>
      <c r="E102" s="150"/>
      <c r="F102" s="150"/>
      <c r="G102" s="150"/>
      <c r="H102" s="150"/>
      <c r="I102" s="150"/>
      <c r="J102" s="150"/>
      <c r="K102" s="259"/>
      <c r="L102" s="259"/>
      <c r="M102" s="259"/>
      <c r="N102" s="259"/>
      <c r="O102" s="229"/>
      <c r="P102" s="229"/>
      <c r="Q102" s="229"/>
      <c r="R102" s="229"/>
      <c r="S102" s="260"/>
      <c r="T102" s="260"/>
      <c r="U102" s="260"/>
      <c r="V102" s="260"/>
      <c r="W102" s="260"/>
      <c r="X102" s="260"/>
      <c r="Y102" s="260"/>
      <c r="Z102" s="260"/>
      <c r="AA102" s="260"/>
      <c r="AB102" s="260"/>
      <c r="AC102" s="260"/>
      <c r="AD102" s="260"/>
      <c r="AE102" s="260"/>
      <c r="AF102" s="260"/>
      <c r="AG102" s="260"/>
      <c r="AH102" s="260"/>
      <c r="AI102" s="260"/>
      <c r="AJ102" s="260"/>
      <c r="AK102" s="260"/>
      <c r="AL102" s="260"/>
    </row>
    <row r="103" spans="1:38" x14ac:dyDescent="0.35">
      <c r="A103" s="83"/>
      <c r="B103" s="36" t="s">
        <v>170</v>
      </c>
      <c r="D103" s="8"/>
      <c r="E103" s="97"/>
      <c r="F103" s="97"/>
      <c r="G103" s="97"/>
      <c r="H103" s="97"/>
      <c r="I103" s="97"/>
      <c r="J103" s="97"/>
      <c r="K103" s="200"/>
      <c r="L103" s="200"/>
      <c r="M103" s="200"/>
      <c r="N103" s="200"/>
      <c r="O103" s="201"/>
      <c r="P103" s="201"/>
      <c r="Q103" s="201"/>
      <c r="R103" s="201"/>
      <c r="S103" s="202"/>
      <c r="T103" s="202"/>
      <c r="U103" s="202"/>
      <c r="V103" s="202"/>
      <c r="W103" s="202"/>
      <c r="X103" s="202"/>
      <c r="Y103" s="202"/>
      <c r="Z103" s="202"/>
      <c r="AA103" s="202"/>
      <c r="AB103" s="202"/>
      <c r="AC103" s="202"/>
      <c r="AD103" s="202"/>
      <c r="AE103" s="202"/>
      <c r="AF103" s="202"/>
      <c r="AG103" s="202"/>
      <c r="AH103" s="202"/>
      <c r="AI103" s="202"/>
      <c r="AJ103" s="202"/>
      <c r="AK103" s="202"/>
      <c r="AL103" s="202"/>
    </row>
    <row r="104" spans="1:38" x14ac:dyDescent="0.35">
      <c r="A104" s="83"/>
      <c r="B104" s="8" t="s">
        <v>147</v>
      </c>
      <c r="D104" s="81" t="s">
        <v>88</v>
      </c>
      <c r="E104" s="53" t="s">
        <v>200</v>
      </c>
      <c r="F104" s="53" t="s">
        <v>201</v>
      </c>
      <c r="G104" s="53" t="s">
        <v>148</v>
      </c>
      <c r="H104" s="53" t="s">
        <v>41</v>
      </c>
      <c r="I104" s="53" t="s">
        <v>42</v>
      </c>
      <c r="J104" s="53" t="s">
        <v>43</v>
      </c>
      <c r="K104" s="190" t="s">
        <v>44</v>
      </c>
      <c r="L104" s="190" t="s">
        <v>45</v>
      </c>
      <c r="M104" s="190" t="s">
        <v>46</v>
      </c>
      <c r="N104" s="190" t="s">
        <v>47</v>
      </c>
      <c r="O104" s="190" t="s">
        <v>48</v>
      </c>
      <c r="P104" s="190" t="s">
        <v>49</v>
      </c>
      <c r="Q104" s="190" t="s">
        <v>50</v>
      </c>
      <c r="R104" s="190" t="s">
        <v>51</v>
      </c>
      <c r="S104" s="191" t="s">
        <v>52</v>
      </c>
      <c r="T104" s="190" t="s">
        <v>53</v>
      </c>
      <c r="U104" s="190" t="s">
        <v>54</v>
      </c>
      <c r="V104" s="190" t="s">
        <v>55</v>
      </c>
      <c r="W104" s="190" t="s">
        <v>56</v>
      </c>
      <c r="X104" s="190" t="s">
        <v>57</v>
      </c>
      <c r="Y104" s="190" t="s">
        <v>58</v>
      </c>
      <c r="Z104" s="190" t="s">
        <v>59</v>
      </c>
      <c r="AA104" s="190" t="s">
        <v>60</v>
      </c>
      <c r="AB104" s="190" t="s">
        <v>61</v>
      </c>
      <c r="AC104" s="190" t="s">
        <v>62</v>
      </c>
      <c r="AD104" s="190" t="s">
        <v>63</v>
      </c>
      <c r="AE104" s="190" t="s">
        <v>64</v>
      </c>
      <c r="AF104" s="190" t="s">
        <v>65</v>
      </c>
      <c r="AG104" s="190" t="s">
        <v>66</v>
      </c>
      <c r="AH104" s="190" t="s">
        <v>67</v>
      </c>
      <c r="AI104" s="190" t="s">
        <v>68</v>
      </c>
      <c r="AJ104" s="190" t="s">
        <v>69</v>
      </c>
      <c r="AK104" s="190" t="s">
        <v>70</v>
      </c>
      <c r="AL104" s="190" t="s">
        <v>71</v>
      </c>
    </row>
    <row r="105" spans="1:38" x14ac:dyDescent="0.35">
      <c r="A105" s="83" t="s">
        <v>279</v>
      </c>
      <c r="B105" s="84" t="s">
        <v>172</v>
      </c>
      <c r="C105" s="101"/>
      <c r="D105" s="102" t="s">
        <v>129</v>
      </c>
      <c r="E105" s="103"/>
      <c r="F105" s="103"/>
      <c r="G105" s="103"/>
      <c r="H105" s="103"/>
      <c r="I105" s="103"/>
      <c r="J105" s="103"/>
      <c r="K105" s="164">
        <v>0</v>
      </c>
      <c r="L105" s="164">
        <v>0</v>
      </c>
      <c r="M105" s="164">
        <v>61352.317333221436</v>
      </c>
      <c r="N105" s="164">
        <v>61430.551528930664</v>
      </c>
      <c r="O105" s="192">
        <v>61392.847299575806</v>
      </c>
      <c r="P105" s="192">
        <v>59519.670486450195</v>
      </c>
      <c r="Q105" s="192">
        <v>60899.835586547852</v>
      </c>
      <c r="R105" s="192">
        <v>60027.912378311157</v>
      </c>
      <c r="S105" s="193">
        <v>59760.428905487061</v>
      </c>
      <c r="T105" s="192">
        <v>61377.153635025024</v>
      </c>
      <c r="U105" s="192">
        <v>60489.968776702881</v>
      </c>
      <c r="V105" s="192">
        <v>61288.240671157837</v>
      </c>
      <c r="W105" s="192">
        <v>61393.674850463867</v>
      </c>
      <c r="X105" s="192">
        <v>61497.100591659546</v>
      </c>
      <c r="Y105" s="192">
        <v>61430.551528930664</v>
      </c>
      <c r="Z105" s="192">
        <v>61392.847299575806</v>
      </c>
      <c r="AA105" s="192">
        <v>61324.014663696289</v>
      </c>
      <c r="AB105" s="192">
        <v>61423.32911491394</v>
      </c>
      <c r="AC105" s="192">
        <v>61431.029081344604</v>
      </c>
      <c r="AD105" s="192">
        <v>153380.79023361206</v>
      </c>
      <c r="AE105" s="192">
        <v>153576.37643814087</v>
      </c>
      <c r="AF105" s="192">
        <v>153576.52711868286</v>
      </c>
      <c r="AG105" s="192">
        <v>153289.74771499634</v>
      </c>
      <c r="AH105" s="192">
        <v>184181.02359771729</v>
      </c>
      <c r="AI105" s="192">
        <v>184293.08557510376</v>
      </c>
      <c r="AJ105" s="192">
        <v>184489.8624420166</v>
      </c>
      <c r="AK105" s="192">
        <v>184178.53736877441</v>
      </c>
      <c r="AL105" s="192">
        <v>183972.03683853149</v>
      </c>
    </row>
    <row r="106" spans="1:38" x14ac:dyDescent="0.35">
      <c r="A106" s="83" t="s">
        <v>280</v>
      </c>
      <c r="B106" s="84" t="s">
        <v>174</v>
      </c>
      <c r="C106" s="101"/>
      <c r="D106" s="102" t="s">
        <v>129</v>
      </c>
      <c r="E106" s="87"/>
      <c r="F106" s="87"/>
      <c r="G106" s="87"/>
      <c r="H106" s="87"/>
      <c r="I106" s="87"/>
      <c r="J106" s="87"/>
      <c r="K106" s="164">
        <v>0</v>
      </c>
      <c r="L106" s="164">
        <v>0</v>
      </c>
      <c r="M106" s="164">
        <v>30676.158666610718</v>
      </c>
      <c r="N106" s="164">
        <v>30715.275764465332</v>
      </c>
      <c r="O106" s="192">
        <v>30696.423649787903</v>
      </c>
      <c r="P106" s="192">
        <v>29759.835243225098</v>
      </c>
      <c r="Q106" s="192">
        <v>30449.917793273926</v>
      </c>
      <c r="R106" s="192">
        <v>30013.956189155579</v>
      </c>
      <c r="S106" s="193">
        <v>29880.21445274353</v>
      </c>
      <c r="T106" s="192">
        <v>30688.576817512512</v>
      </c>
      <c r="U106" s="192">
        <v>30244.98438835144</v>
      </c>
      <c r="V106" s="192">
        <v>30644.120335578918</v>
      </c>
      <c r="W106" s="192">
        <v>30696.837425231934</v>
      </c>
      <c r="X106" s="192">
        <v>30748.550295829773</v>
      </c>
      <c r="Y106" s="192">
        <v>30715.275764465332</v>
      </c>
      <c r="Z106" s="192">
        <v>30696.423649787903</v>
      </c>
      <c r="AA106" s="192">
        <v>30662.007331848145</v>
      </c>
      <c r="AB106" s="192">
        <v>30711.66455745697</v>
      </c>
      <c r="AC106" s="192">
        <v>30715.514540672302</v>
      </c>
      <c r="AD106" s="192">
        <v>30676.158666610718</v>
      </c>
      <c r="AE106" s="192">
        <v>30715.275764465332</v>
      </c>
      <c r="AF106" s="192">
        <v>30715.307712554932</v>
      </c>
      <c r="AG106" s="192">
        <v>30657.950520515442</v>
      </c>
      <c r="AH106" s="192">
        <v>30696.837425231934</v>
      </c>
      <c r="AI106" s="192">
        <v>30715.514540672302</v>
      </c>
      <c r="AJ106" s="192">
        <v>30748.310327529907</v>
      </c>
      <c r="AK106" s="192">
        <v>30696.423649787903</v>
      </c>
      <c r="AL106" s="192">
        <v>30662.007331848145</v>
      </c>
    </row>
    <row r="107" spans="1:38" x14ac:dyDescent="0.35">
      <c r="A107" s="83" t="s">
        <v>281</v>
      </c>
      <c r="B107" s="84" t="s">
        <v>176</v>
      </c>
      <c r="C107" s="101"/>
      <c r="D107" s="102" t="s">
        <v>134</v>
      </c>
      <c r="E107" s="87"/>
      <c r="F107" s="87"/>
      <c r="G107" s="87"/>
      <c r="H107" s="87"/>
      <c r="I107" s="87"/>
      <c r="J107" s="87"/>
      <c r="K107" s="164">
        <v>0</v>
      </c>
      <c r="L107" s="164">
        <v>0</v>
      </c>
      <c r="M107" s="164">
        <v>511105.28373718262</v>
      </c>
      <c r="N107" s="164">
        <v>514697.36671447754</v>
      </c>
      <c r="O107" s="192">
        <v>511122.45750427246</v>
      </c>
      <c r="P107" s="192">
        <v>489449.72801208496</v>
      </c>
      <c r="Q107" s="192">
        <v>503149.08790588379</v>
      </c>
      <c r="R107" s="192">
        <v>491836.9255065918</v>
      </c>
      <c r="S107" s="193">
        <v>581491.59240722656</v>
      </c>
      <c r="T107" s="192">
        <v>601013.71002197266</v>
      </c>
      <c r="U107" s="192">
        <v>618092.84591674805</v>
      </c>
      <c r="V107" s="192">
        <v>651103.71398925781</v>
      </c>
      <c r="W107" s="192">
        <v>653909.08813476563</v>
      </c>
      <c r="X107" s="192">
        <v>654588.10043334961</v>
      </c>
      <c r="Y107" s="192">
        <v>657668.84613037109</v>
      </c>
      <c r="Z107" s="192">
        <v>653100.91400146484</v>
      </c>
      <c r="AA107" s="192">
        <v>653231.5673828125</v>
      </c>
      <c r="AB107" s="192">
        <v>654269.63043212891</v>
      </c>
      <c r="AC107" s="192">
        <v>682460.96420288086</v>
      </c>
      <c r="AD107" s="192">
        <v>709868.44253540039</v>
      </c>
      <c r="AE107" s="192">
        <v>714857.421875</v>
      </c>
      <c r="AF107" s="192">
        <v>710670.08972167969</v>
      </c>
      <c r="AG107" s="192">
        <v>596104.64859008789</v>
      </c>
      <c r="AH107" s="192">
        <v>597047.43957519531</v>
      </c>
      <c r="AI107" s="192">
        <v>710896.8505859375</v>
      </c>
      <c r="AJ107" s="192">
        <v>715469.36416625977</v>
      </c>
      <c r="AK107" s="192">
        <v>709892.26913452148</v>
      </c>
      <c r="AL107" s="192">
        <v>710034.2903137207</v>
      </c>
    </row>
    <row r="108" spans="1:38" x14ac:dyDescent="0.35">
      <c r="A108" s="83" t="s">
        <v>282</v>
      </c>
      <c r="B108" s="84" t="s">
        <v>178</v>
      </c>
      <c r="C108" s="101"/>
      <c r="D108" s="102" t="s">
        <v>134</v>
      </c>
      <c r="E108" s="356"/>
      <c r="F108" s="356"/>
      <c r="G108" s="356"/>
      <c r="H108" s="356"/>
      <c r="I108" s="356"/>
      <c r="J108" s="356"/>
      <c r="K108" s="164">
        <v>0</v>
      </c>
      <c r="L108" s="164">
        <v>0</v>
      </c>
      <c r="M108" s="164">
        <v>0</v>
      </c>
      <c r="N108" s="164">
        <v>0</v>
      </c>
      <c r="O108" s="192">
        <v>0</v>
      </c>
      <c r="P108" s="192">
        <v>0</v>
      </c>
      <c r="Q108" s="192">
        <v>0</v>
      </c>
      <c r="R108" s="192">
        <v>0</v>
      </c>
      <c r="S108" s="193">
        <v>0</v>
      </c>
      <c r="T108" s="192">
        <v>0</v>
      </c>
      <c r="U108" s="192">
        <v>0</v>
      </c>
      <c r="V108" s="192">
        <v>28308.856129646301</v>
      </c>
      <c r="W108" s="192">
        <v>28430.830359458923</v>
      </c>
      <c r="X108" s="192">
        <v>28460.351586341858</v>
      </c>
      <c r="Y108" s="192">
        <v>28594.296932220459</v>
      </c>
      <c r="Z108" s="192">
        <v>28395.691752433777</v>
      </c>
      <c r="AA108" s="192">
        <v>28401.371955871582</v>
      </c>
      <c r="AB108" s="192">
        <v>28446.506023406982</v>
      </c>
      <c r="AC108" s="192">
        <v>28435.874104499817</v>
      </c>
      <c r="AD108" s="192">
        <v>28394.737005233765</v>
      </c>
      <c r="AE108" s="192">
        <v>28594.296932220459</v>
      </c>
      <c r="AF108" s="192">
        <v>28426.804065704346</v>
      </c>
      <c r="AG108" s="192">
        <v>28385.934233665466</v>
      </c>
      <c r="AH108" s="192">
        <v>28430.830359458923</v>
      </c>
      <c r="AI108" s="192">
        <v>28435.874104499817</v>
      </c>
      <c r="AJ108" s="192">
        <v>28618.7744140625</v>
      </c>
      <c r="AK108" s="192">
        <v>28395.691752433777</v>
      </c>
      <c r="AL108" s="192">
        <v>28401.371955871582</v>
      </c>
    </row>
    <row r="109" spans="1:38" x14ac:dyDescent="0.35">
      <c r="A109" s="83" t="s">
        <v>283</v>
      </c>
      <c r="B109" s="84" t="s">
        <v>180</v>
      </c>
      <c r="C109" s="101"/>
      <c r="D109" s="102" t="s">
        <v>134</v>
      </c>
      <c r="E109" s="87"/>
      <c r="F109" s="87"/>
      <c r="G109" s="87"/>
      <c r="H109" s="87"/>
      <c r="I109" s="87"/>
      <c r="J109" s="87"/>
      <c r="K109" s="164">
        <v>0</v>
      </c>
      <c r="L109" s="164">
        <v>0</v>
      </c>
      <c r="M109" s="164">
        <v>0</v>
      </c>
      <c r="N109" s="164">
        <v>0</v>
      </c>
      <c r="O109" s="192">
        <v>0</v>
      </c>
      <c r="P109" s="192">
        <v>0</v>
      </c>
      <c r="Q109" s="192">
        <v>0</v>
      </c>
      <c r="R109" s="192">
        <v>0</v>
      </c>
      <c r="S109" s="193">
        <v>0</v>
      </c>
      <c r="T109" s="192">
        <v>0</v>
      </c>
      <c r="U109" s="192">
        <v>0</v>
      </c>
      <c r="V109" s="192">
        <v>0</v>
      </c>
      <c r="W109" s="192">
        <v>0</v>
      </c>
      <c r="X109" s="192">
        <v>0</v>
      </c>
      <c r="Y109" s="192">
        <v>0</v>
      </c>
      <c r="Z109" s="192">
        <v>0</v>
      </c>
      <c r="AA109" s="192">
        <v>0</v>
      </c>
      <c r="AB109" s="192">
        <v>0</v>
      </c>
      <c r="AC109" s="192">
        <v>0</v>
      </c>
      <c r="AD109" s="192">
        <v>0</v>
      </c>
      <c r="AE109" s="192">
        <v>0</v>
      </c>
      <c r="AF109" s="192">
        <v>0</v>
      </c>
      <c r="AG109" s="192">
        <v>0</v>
      </c>
      <c r="AH109" s="192">
        <v>0</v>
      </c>
      <c r="AI109" s="192">
        <v>0</v>
      </c>
      <c r="AJ109" s="192">
        <v>0</v>
      </c>
      <c r="AK109" s="192">
        <v>0</v>
      </c>
      <c r="AL109" s="192">
        <v>0</v>
      </c>
    </row>
    <row r="110" spans="1:38" x14ac:dyDescent="0.35">
      <c r="A110" s="83" t="s">
        <v>284</v>
      </c>
      <c r="B110" s="84" t="s">
        <v>182</v>
      </c>
      <c r="C110" s="101"/>
      <c r="D110" s="102" t="s">
        <v>134</v>
      </c>
      <c r="E110" s="87"/>
      <c r="F110" s="87"/>
      <c r="G110" s="87"/>
      <c r="H110" s="87"/>
      <c r="I110" s="87"/>
      <c r="J110" s="87"/>
      <c r="K110" s="172">
        <v>0</v>
      </c>
      <c r="L110" s="172">
        <v>0</v>
      </c>
      <c r="M110" s="172">
        <v>14197.368502616882</v>
      </c>
      <c r="N110" s="172">
        <v>14297.148466110229</v>
      </c>
      <c r="O110" s="193">
        <v>14197.845876216888</v>
      </c>
      <c r="P110" s="193">
        <v>13610.146582126617</v>
      </c>
      <c r="Q110" s="193">
        <v>13981.881082057953</v>
      </c>
      <c r="R110" s="193">
        <v>14046.487510204315</v>
      </c>
      <c r="S110" s="193">
        <v>14143.573999404907</v>
      </c>
      <c r="T110" s="193">
        <v>14309.864819049835</v>
      </c>
      <c r="U110" s="193">
        <v>14179.335951805115</v>
      </c>
      <c r="V110" s="193">
        <v>14183.533132076263</v>
      </c>
      <c r="W110" s="193">
        <v>14215.415179729462</v>
      </c>
      <c r="X110" s="193">
        <v>14230.175793170929</v>
      </c>
      <c r="Y110" s="193">
        <v>14297.148466110229</v>
      </c>
      <c r="Z110" s="193">
        <v>14197.845876216888</v>
      </c>
      <c r="AA110" s="193">
        <v>14200.685977935791</v>
      </c>
      <c r="AB110" s="193">
        <v>14223.253011703491</v>
      </c>
      <c r="AC110" s="193">
        <v>14217.937052249908</v>
      </c>
      <c r="AD110" s="193">
        <v>14197.368502616882</v>
      </c>
      <c r="AE110" s="193">
        <v>14297.148466110229</v>
      </c>
      <c r="AF110" s="193">
        <v>14213.402032852173</v>
      </c>
      <c r="AG110" s="193">
        <v>14192.967116832733</v>
      </c>
      <c r="AH110" s="193">
        <v>14215.415179729462</v>
      </c>
      <c r="AI110" s="193">
        <v>14217.937052249908</v>
      </c>
      <c r="AJ110" s="193">
        <v>14309.38720703125</v>
      </c>
      <c r="AK110" s="193">
        <v>14197.845876216888</v>
      </c>
      <c r="AL110" s="193">
        <v>14200.685977935791</v>
      </c>
    </row>
    <row r="111" spans="1:38" x14ac:dyDescent="0.35">
      <c r="A111" s="83" t="s">
        <v>285</v>
      </c>
      <c r="B111" s="84" t="s">
        <v>184</v>
      </c>
      <c r="C111" s="101"/>
      <c r="D111" s="102" t="s">
        <v>134</v>
      </c>
      <c r="E111" s="103"/>
      <c r="F111" s="103"/>
      <c r="G111" s="103"/>
      <c r="H111" s="103"/>
      <c r="I111" s="103"/>
      <c r="J111" s="103"/>
      <c r="K111" s="172">
        <v>0</v>
      </c>
      <c r="L111" s="172">
        <v>0</v>
      </c>
      <c r="M111" s="172">
        <v>0</v>
      </c>
      <c r="N111" s="172">
        <v>0</v>
      </c>
      <c r="O111" s="193">
        <v>0</v>
      </c>
      <c r="P111" s="193">
        <v>0</v>
      </c>
      <c r="Q111" s="193">
        <v>0</v>
      </c>
      <c r="R111" s="193">
        <v>0</v>
      </c>
      <c r="S111" s="193">
        <v>0</v>
      </c>
      <c r="T111" s="193">
        <v>0</v>
      </c>
      <c r="U111" s="193">
        <v>0</v>
      </c>
      <c r="V111" s="193">
        <v>0</v>
      </c>
      <c r="W111" s="193">
        <v>0</v>
      </c>
      <c r="X111" s="193">
        <v>0</v>
      </c>
      <c r="Y111" s="193">
        <v>0</v>
      </c>
      <c r="Z111" s="193">
        <v>0</v>
      </c>
      <c r="AA111" s="193">
        <v>0</v>
      </c>
      <c r="AB111" s="193">
        <v>0</v>
      </c>
      <c r="AC111" s="193">
        <v>0</v>
      </c>
      <c r="AD111" s="193">
        <v>0</v>
      </c>
      <c r="AE111" s="193">
        <v>0</v>
      </c>
      <c r="AF111" s="193">
        <v>0</v>
      </c>
      <c r="AG111" s="193">
        <v>0</v>
      </c>
      <c r="AH111" s="193">
        <v>0</v>
      </c>
      <c r="AI111" s="193">
        <v>0</v>
      </c>
      <c r="AJ111" s="193">
        <v>0</v>
      </c>
      <c r="AK111" s="193">
        <v>0</v>
      </c>
      <c r="AL111" s="193">
        <v>0</v>
      </c>
    </row>
    <row r="112" spans="1:38" x14ac:dyDescent="0.35">
      <c r="A112" s="83" t="s">
        <v>286</v>
      </c>
      <c r="B112" s="84" t="s">
        <v>186</v>
      </c>
      <c r="C112" s="101"/>
      <c r="D112" s="102" t="s">
        <v>134</v>
      </c>
      <c r="E112" s="87"/>
      <c r="F112" s="87"/>
      <c r="G112" s="87"/>
      <c r="H112" s="87"/>
      <c r="I112" s="87"/>
      <c r="J112" s="87"/>
      <c r="K112" s="172">
        <v>0</v>
      </c>
      <c r="L112" s="172">
        <v>0</v>
      </c>
      <c r="M112" s="172">
        <v>0</v>
      </c>
      <c r="N112" s="172">
        <v>0</v>
      </c>
      <c r="O112" s="193">
        <v>0</v>
      </c>
      <c r="P112" s="193">
        <v>0</v>
      </c>
      <c r="Q112" s="193">
        <v>0</v>
      </c>
      <c r="R112" s="193">
        <v>660139.19448852539</v>
      </c>
      <c r="S112" s="193">
        <v>665200.98114013672</v>
      </c>
      <c r="T112" s="193">
        <v>672394.87457275391</v>
      </c>
      <c r="U112" s="193">
        <v>666852.9167175293</v>
      </c>
      <c r="V112" s="193">
        <v>667219.91729736328</v>
      </c>
      <c r="W112" s="193">
        <v>668613.62838745117</v>
      </c>
      <c r="X112" s="193">
        <v>669352.59246826172</v>
      </c>
      <c r="Y112" s="193">
        <v>671780.55953979492</v>
      </c>
      <c r="Z112" s="193">
        <v>667799.49188232422</v>
      </c>
      <c r="AA112" s="193">
        <v>668005.64956665039</v>
      </c>
      <c r="AB112" s="193">
        <v>669124.3896484375</v>
      </c>
      <c r="AC112" s="193">
        <v>668681.20193481445</v>
      </c>
      <c r="AD112" s="193">
        <v>667856.57501220703</v>
      </c>
      <c r="AE112" s="193">
        <v>671780.55953979492</v>
      </c>
      <c r="AF112" s="193">
        <v>668619.95315551758</v>
      </c>
      <c r="AG112" s="193">
        <v>667695.97244262695</v>
      </c>
      <c r="AH112" s="193">
        <v>668613.62838745117</v>
      </c>
      <c r="AI112" s="193">
        <v>682054.84390258789</v>
      </c>
      <c r="AJ112" s="193">
        <v>685901.04675292969</v>
      </c>
      <c r="AK112" s="193">
        <v>681155.49850463867</v>
      </c>
      <c r="AL112" s="193">
        <v>668005.64956665039</v>
      </c>
    </row>
    <row r="113" spans="1:38" x14ac:dyDescent="0.35">
      <c r="A113" s="83" t="s">
        <v>287</v>
      </c>
      <c r="B113" s="84" t="s">
        <v>188</v>
      </c>
      <c r="C113" s="101"/>
      <c r="D113" s="102" t="s">
        <v>134</v>
      </c>
      <c r="E113" s="103"/>
      <c r="F113" s="103"/>
      <c r="G113" s="103"/>
      <c r="H113" s="103"/>
      <c r="I113" s="103"/>
      <c r="J113" s="103"/>
      <c r="K113" s="172">
        <v>0</v>
      </c>
      <c r="L113" s="172">
        <v>0</v>
      </c>
      <c r="M113" s="172">
        <v>0</v>
      </c>
      <c r="N113" s="172">
        <v>0</v>
      </c>
      <c r="O113" s="193">
        <v>0</v>
      </c>
      <c r="P113" s="193">
        <v>0</v>
      </c>
      <c r="Q113" s="193">
        <v>0</v>
      </c>
      <c r="R113" s="193">
        <v>0</v>
      </c>
      <c r="S113" s="193">
        <v>0</v>
      </c>
      <c r="T113" s="193">
        <v>0</v>
      </c>
      <c r="U113" s="193">
        <v>0</v>
      </c>
      <c r="V113" s="193">
        <v>0</v>
      </c>
      <c r="W113" s="193">
        <v>0</v>
      </c>
      <c r="X113" s="193">
        <v>0</v>
      </c>
      <c r="Y113" s="193">
        <v>0</v>
      </c>
      <c r="Z113" s="193">
        <v>0</v>
      </c>
      <c r="AA113" s="193">
        <v>0</v>
      </c>
      <c r="AB113" s="193">
        <v>0</v>
      </c>
      <c r="AC113" s="193">
        <v>0</v>
      </c>
      <c r="AD113" s="193">
        <v>0</v>
      </c>
      <c r="AE113" s="193">
        <v>0</v>
      </c>
      <c r="AF113" s="193">
        <v>0</v>
      </c>
      <c r="AG113" s="193">
        <v>0</v>
      </c>
      <c r="AH113" s="193">
        <v>0</v>
      </c>
      <c r="AI113" s="193">
        <v>0</v>
      </c>
      <c r="AJ113" s="193">
        <v>0</v>
      </c>
      <c r="AK113" s="193">
        <v>0</v>
      </c>
      <c r="AL113" s="193">
        <v>0</v>
      </c>
    </row>
    <row r="114" spans="1:38" x14ac:dyDescent="0.35">
      <c r="A114" s="83" t="s">
        <v>288</v>
      </c>
      <c r="B114" s="84" t="s">
        <v>190</v>
      </c>
      <c r="C114" s="101"/>
      <c r="D114" s="102" t="s">
        <v>140</v>
      </c>
      <c r="E114" s="103"/>
      <c r="F114" s="103"/>
      <c r="G114" s="103"/>
      <c r="H114" s="103"/>
      <c r="I114" s="103"/>
      <c r="J114" s="103"/>
      <c r="K114" s="172">
        <v>0</v>
      </c>
      <c r="L114" s="172">
        <v>0</v>
      </c>
      <c r="M114" s="172">
        <v>0</v>
      </c>
      <c r="N114" s="172">
        <v>0</v>
      </c>
      <c r="O114" s="193">
        <v>0</v>
      </c>
      <c r="P114" s="193">
        <v>0</v>
      </c>
      <c r="Q114" s="193">
        <v>0</v>
      </c>
      <c r="R114" s="193">
        <v>68996.965408325195</v>
      </c>
      <c r="S114" s="193">
        <v>69040.561199188232</v>
      </c>
      <c r="T114" s="193">
        <v>70208.001613616943</v>
      </c>
      <c r="U114" s="193">
        <v>69538.496494293213</v>
      </c>
      <c r="V114" s="193">
        <v>70016.00170135498</v>
      </c>
      <c r="W114" s="193">
        <v>70080.001831054688</v>
      </c>
      <c r="X114" s="193">
        <v>70272.00174331665</v>
      </c>
      <c r="Y114" s="193">
        <v>70080.001831054688</v>
      </c>
      <c r="Z114" s="193">
        <v>70080.001831054688</v>
      </c>
      <c r="AA114" s="193">
        <v>70080.001831054688</v>
      </c>
      <c r="AB114" s="193">
        <v>70272.00174331665</v>
      </c>
      <c r="AC114" s="193">
        <v>70080.001831054688</v>
      </c>
      <c r="AD114" s="193">
        <v>210240.00930786133</v>
      </c>
      <c r="AE114" s="193">
        <v>210240.00930786133</v>
      </c>
      <c r="AF114" s="193">
        <v>210816.00952148438</v>
      </c>
      <c r="AG114" s="193">
        <v>210240.00930786133</v>
      </c>
      <c r="AH114" s="193">
        <v>210240.00930786133</v>
      </c>
      <c r="AI114" s="193">
        <v>210240.00930786133</v>
      </c>
      <c r="AJ114" s="193">
        <v>210816.00952148438</v>
      </c>
      <c r="AK114" s="193">
        <v>210240.00930786133</v>
      </c>
      <c r="AL114" s="193">
        <v>140160.00366210938</v>
      </c>
    </row>
    <row r="115" spans="1:38" x14ac:dyDescent="0.35">
      <c r="A115" s="83" t="s">
        <v>289</v>
      </c>
      <c r="B115" s="84" t="s">
        <v>192</v>
      </c>
      <c r="C115" s="101"/>
      <c r="D115" s="102" t="s">
        <v>124</v>
      </c>
      <c r="E115" s="87"/>
      <c r="F115" s="87"/>
      <c r="G115" s="87"/>
      <c r="H115" s="87"/>
      <c r="I115" s="87"/>
      <c r="J115" s="87"/>
      <c r="K115" s="172">
        <v>0</v>
      </c>
      <c r="L115" s="172">
        <v>0</v>
      </c>
      <c r="M115" s="172">
        <v>0</v>
      </c>
      <c r="N115" s="172">
        <v>0</v>
      </c>
      <c r="O115" s="193">
        <v>0</v>
      </c>
      <c r="P115" s="193">
        <v>0</v>
      </c>
      <c r="Q115" s="193">
        <v>0</v>
      </c>
      <c r="R115" s="193">
        <v>2400.0000804662704</v>
      </c>
      <c r="S115" s="193">
        <v>2249.9999701976776</v>
      </c>
      <c r="T115" s="193">
        <v>0</v>
      </c>
      <c r="U115" s="193">
        <v>479.99998927116394</v>
      </c>
      <c r="V115" s="193">
        <v>0</v>
      </c>
      <c r="W115" s="193">
        <v>0</v>
      </c>
      <c r="X115" s="193">
        <v>0</v>
      </c>
      <c r="Y115" s="193">
        <v>0</v>
      </c>
      <c r="Z115" s="193">
        <v>0</v>
      </c>
      <c r="AA115" s="193">
        <v>0</v>
      </c>
      <c r="AB115" s="193">
        <v>0</v>
      </c>
      <c r="AC115" s="193">
        <v>0</v>
      </c>
      <c r="AD115" s="193">
        <v>0</v>
      </c>
      <c r="AE115" s="193">
        <v>0</v>
      </c>
      <c r="AF115" s="193">
        <v>0</v>
      </c>
      <c r="AG115" s="193">
        <v>0</v>
      </c>
      <c r="AH115" s="193">
        <v>0</v>
      </c>
      <c r="AI115" s="193">
        <v>0</v>
      </c>
      <c r="AJ115" s="193">
        <v>0</v>
      </c>
      <c r="AK115" s="193">
        <v>0</v>
      </c>
      <c r="AL115" s="193">
        <v>0</v>
      </c>
    </row>
    <row r="116" spans="1:38" x14ac:dyDescent="0.35">
      <c r="A116" s="83" t="s">
        <v>290</v>
      </c>
      <c r="B116" s="84" t="s">
        <v>194</v>
      </c>
      <c r="C116" s="101"/>
      <c r="D116" s="102" t="s">
        <v>124</v>
      </c>
      <c r="E116" s="87"/>
      <c r="F116" s="87"/>
      <c r="G116" s="87"/>
      <c r="H116" s="87"/>
      <c r="I116" s="87"/>
      <c r="J116" s="87"/>
      <c r="K116" s="172">
        <v>0</v>
      </c>
      <c r="L116" s="172">
        <v>0</v>
      </c>
      <c r="M116" s="172">
        <v>0</v>
      </c>
      <c r="N116" s="172">
        <v>0</v>
      </c>
      <c r="O116" s="193">
        <v>0</v>
      </c>
      <c r="P116" s="193">
        <v>0</v>
      </c>
      <c r="Q116" s="193">
        <v>0</v>
      </c>
      <c r="R116" s="193">
        <v>315.6599907947566</v>
      </c>
      <c r="S116" s="193">
        <v>212.44800696149468</v>
      </c>
      <c r="T116" s="193">
        <v>1.0399999737273902</v>
      </c>
      <c r="U116" s="193">
        <v>60.206002148333937</v>
      </c>
      <c r="V116" s="193">
        <v>30.478998683975078</v>
      </c>
      <c r="W116" s="193">
        <v>0.2339999919058755</v>
      </c>
      <c r="X116" s="193">
        <v>0.60900000244146213</v>
      </c>
      <c r="Y116" s="193">
        <v>0.47200002882163972</v>
      </c>
      <c r="Z116" s="193">
        <v>0.88999999570660293</v>
      </c>
      <c r="AA116" s="193">
        <v>0.83199999062344432</v>
      </c>
      <c r="AB116" s="193">
        <v>1.5030000067781657</v>
      </c>
      <c r="AC116" s="193">
        <v>4.5009999885223806</v>
      </c>
      <c r="AD116" s="193">
        <v>0.25099999038502574</v>
      </c>
      <c r="AE116" s="193">
        <v>3.7870001397095621</v>
      </c>
      <c r="AF116" s="193">
        <v>2.7630000695353374</v>
      </c>
      <c r="AG116" s="193">
        <v>6.7319997033337131</v>
      </c>
      <c r="AH116" s="193">
        <v>0.57899998500943184</v>
      </c>
      <c r="AI116" s="193">
        <v>10.570999351330101</v>
      </c>
      <c r="AJ116" s="193">
        <v>3.0110000079730526</v>
      </c>
      <c r="AK116" s="193">
        <v>203.01199481764343</v>
      </c>
      <c r="AL116" s="193">
        <v>462.86198624875396</v>
      </c>
    </row>
    <row r="117" spans="1:38" x14ac:dyDescent="0.35">
      <c r="A117" s="83" t="s">
        <v>291</v>
      </c>
      <c r="B117" s="84" t="s">
        <v>196</v>
      </c>
      <c r="C117" s="101"/>
      <c r="D117" s="102" t="s">
        <v>129</v>
      </c>
      <c r="E117" s="356"/>
      <c r="F117" s="356"/>
      <c r="G117" s="356"/>
      <c r="H117" s="356"/>
      <c r="I117" s="356"/>
      <c r="J117" s="356"/>
      <c r="K117" s="172">
        <v>0</v>
      </c>
      <c r="L117" s="172">
        <v>0</v>
      </c>
      <c r="M117" s="172">
        <v>0</v>
      </c>
      <c r="N117" s="172">
        <v>0</v>
      </c>
      <c r="O117" s="193">
        <v>0</v>
      </c>
      <c r="P117" s="193">
        <v>0</v>
      </c>
      <c r="Q117" s="193">
        <v>0</v>
      </c>
      <c r="R117" s="193">
        <v>0</v>
      </c>
      <c r="S117" s="193">
        <v>0</v>
      </c>
      <c r="T117" s="193">
        <v>0</v>
      </c>
      <c r="U117" s="193">
        <v>0</v>
      </c>
      <c r="V117" s="193">
        <v>0</v>
      </c>
      <c r="W117" s="193">
        <v>0</v>
      </c>
      <c r="X117" s="193">
        <v>0</v>
      </c>
      <c r="Y117" s="193">
        <v>0</v>
      </c>
      <c r="Z117" s="193">
        <v>0</v>
      </c>
      <c r="AA117" s="193">
        <v>0</v>
      </c>
      <c r="AB117" s="193">
        <v>0</v>
      </c>
      <c r="AC117" s="193">
        <v>0</v>
      </c>
      <c r="AD117" s="193">
        <v>0</v>
      </c>
      <c r="AE117" s="193">
        <v>0</v>
      </c>
      <c r="AF117" s="193">
        <v>0</v>
      </c>
      <c r="AG117" s="193">
        <v>0</v>
      </c>
      <c r="AH117" s="193">
        <v>0</v>
      </c>
      <c r="AI117" s="193">
        <v>0</v>
      </c>
      <c r="AJ117" s="193">
        <v>0</v>
      </c>
      <c r="AK117" s="193">
        <v>0</v>
      </c>
      <c r="AL117" s="193">
        <v>0</v>
      </c>
    </row>
    <row r="118" spans="1:38" x14ac:dyDescent="0.35">
      <c r="A118" s="83">
        <v>16</v>
      </c>
      <c r="B118" s="111" t="s">
        <v>292</v>
      </c>
      <c r="C118" s="112"/>
      <c r="D118" s="113"/>
      <c r="E118" s="87"/>
      <c r="F118" s="87"/>
      <c r="G118" s="87"/>
      <c r="H118" s="87"/>
      <c r="I118" s="87"/>
      <c r="J118" s="87"/>
      <c r="K118" s="235">
        <f t="shared" ref="K118:AL118" si="7">SUM(K105:K117)</f>
        <v>0</v>
      </c>
      <c r="L118" s="235">
        <f t="shared" si="7"/>
        <v>0</v>
      </c>
      <c r="M118" s="235">
        <f t="shared" si="7"/>
        <v>617331.12823963165</v>
      </c>
      <c r="N118" s="235">
        <f t="shared" si="7"/>
        <v>621140.34247398376</v>
      </c>
      <c r="O118" s="235">
        <f t="shared" si="7"/>
        <v>617409.57432985306</v>
      </c>
      <c r="P118" s="235">
        <f t="shared" si="7"/>
        <v>592339.38032388687</v>
      </c>
      <c r="Q118" s="235">
        <f t="shared" si="7"/>
        <v>608480.72236776352</v>
      </c>
      <c r="R118" s="235">
        <f t="shared" si="7"/>
        <v>1327777.1015523744</v>
      </c>
      <c r="S118" s="235">
        <f t="shared" si="7"/>
        <v>1421979.8000813462</v>
      </c>
      <c r="T118" s="235">
        <f t="shared" si="7"/>
        <v>1449993.2214799046</v>
      </c>
      <c r="U118" s="235">
        <f t="shared" si="7"/>
        <v>1459938.7542368495</v>
      </c>
      <c r="V118" s="235">
        <f t="shared" si="7"/>
        <v>1522794.8622551193</v>
      </c>
      <c r="W118" s="235">
        <f t="shared" si="7"/>
        <v>1527339.7101681475</v>
      </c>
      <c r="X118" s="235">
        <f t="shared" si="7"/>
        <v>1529149.4819119326</v>
      </c>
      <c r="Y118" s="235">
        <f t="shared" si="7"/>
        <v>1534567.1521929763</v>
      </c>
      <c r="Z118" s="235">
        <f t="shared" si="7"/>
        <v>1525664.1062928538</v>
      </c>
      <c r="AA118" s="235">
        <f t="shared" si="7"/>
        <v>1525906.13070986</v>
      </c>
      <c r="AB118" s="235">
        <f t="shared" si="7"/>
        <v>1528472.2775313712</v>
      </c>
      <c r="AC118" s="235">
        <f t="shared" si="7"/>
        <v>1556027.0237475052</v>
      </c>
      <c r="AD118" s="235">
        <f t="shared" si="7"/>
        <v>1814614.3322635326</v>
      </c>
      <c r="AE118" s="235">
        <f t="shared" si="7"/>
        <v>1824064.8753237328</v>
      </c>
      <c r="AF118" s="235">
        <f t="shared" si="7"/>
        <v>1817040.8563285456</v>
      </c>
      <c r="AG118" s="235">
        <f t="shared" si="7"/>
        <v>1700573.9619262894</v>
      </c>
      <c r="AH118" s="235">
        <f t="shared" si="7"/>
        <v>1733425.7628326304</v>
      </c>
      <c r="AI118" s="235">
        <f t="shared" si="7"/>
        <v>1860864.6860682638</v>
      </c>
      <c r="AJ118" s="235">
        <f t="shared" si="7"/>
        <v>1870355.7658313219</v>
      </c>
      <c r="AK118" s="235">
        <f t="shared" si="7"/>
        <v>1858959.2875890522</v>
      </c>
      <c r="AL118" s="235">
        <f t="shared" si="7"/>
        <v>1775898.9076329162</v>
      </c>
    </row>
    <row r="119" spans="1:38" x14ac:dyDescent="0.35">
      <c r="A119" s="83"/>
      <c r="B119" s="133"/>
      <c r="C119" s="155"/>
      <c r="D119" s="156"/>
      <c r="E119" s="97"/>
      <c r="F119" s="97"/>
      <c r="G119" s="97"/>
      <c r="H119" s="97"/>
      <c r="I119" s="97"/>
      <c r="J119" s="97"/>
      <c r="K119" s="200"/>
      <c r="L119" s="200"/>
      <c r="M119" s="200"/>
      <c r="N119" s="200"/>
      <c r="O119" s="200"/>
      <c r="P119" s="200"/>
      <c r="Q119" s="200"/>
      <c r="R119" s="200"/>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38" ht="15" customHeight="1" x14ac:dyDescent="0.35">
      <c r="A120" s="83">
        <v>17</v>
      </c>
      <c r="B120" s="137" t="s">
        <v>293</v>
      </c>
      <c r="C120" s="138"/>
      <c r="D120" s="89"/>
      <c r="E120" s="87"/>
      <c r="F120" s="87"/>
      <c r="G120" s="87"/>
      <c r="H120" s="87"/>
      <c r="I120" s="87"/>
      <c r="J120" s="87"/>
      <c r="K120" s="240">
        <f t="shared" ref="K120:AL120" si="8">K118+K101</f>
        <v>0</v>
      </c>
      <c r="L120" s="240">
        <f t="shared" si="8"/>
        <v>0</v>
      </c>
      <c r="M120" s="240">
        <f t="shared" si="8"/>
        <v>708543.50043833256</v>
      </c>
      <c r="N120" s="240">
        <f t="shared" si="8"/>
        <v>724086.37897670269</v>
      </c>
      <c r="O120" s="240">
        <f t="shared" si="8"/>
        <v>733091.16819500923</v>
      </c>
      <c r="P120" s="240">
        <f t="shared" si="8"/>
        <v>710428.30786108971</v>
      </c>
      <c r="Q120" s="240">
        <f t="shared" si="8"/>
        <v>742916.27818346024</v>
      </c>
      <c r="R120" s="240">
        <f t="shared" si="8"/>
        <v>2233983.1373750046</v>
      </c>
      <c r="S120" s="235">
        <f t="shared" si="8"/>
        <v>2325211.2188697793</v>
      </c>
      <c r="T120" s="240">
        <f t="shared" si="8"/>
        <v>2364121.6766717555</v>
      </c>
      <c r="U120" s="240">
        <f t="shared" si="8"/>
        <v>2359995.5945225083</v>
      </c>
      <c r="V120" s="240">
        <f t="shared" si="8"/>
        <v>2392612.3303171624</v>
      </c>
      <c r="W120" s="240">
        <f t="shared" si="8"/>
        <v>2373966.1735664848</v>
      </c>
      <c r="X120" s="240">
        <f t="shared" si="8"/>
        <v>2287187.3302653185</v>
      </c>
      <c r="Y120" s="240">
        <f t="shared" si="8"/>
        <v>2250501.7022995017</v>
      </c>
      <c r="Z120" s="240">
        <f t="shared" si="8"/>
        <v>2231644.3349553449</v>
      </c>
      <c r="AA120" s="240">
        <f t="shared" si="8"/>
        <v>2251526.2097056839</v>
      </c>
      <c r="AB120" s="240">
        <f t="shared" si="8"/>
        <v>2222538.4985003332</v>
      </c>
      <c r="AC120" s="240">
        <f t="shared" si="8"/>
        <v>2226117.2024979605</v>
      </c>
      <c r="AD120" s="240">
        <f t="shared" si="8"/>
        <v>2481340.6361874077</v>
      </c>
      <c r="AE120" s="240">
        <f t="shared" si="8"/>
        <v>2514290.7884683809</v>
      </c>
      <c r="AF120" s="240">
        <f t="shared" si="8"/>
        <v>2495309.0076416121</v>
      </c>
      <c r="AG120" s="240">
        <f t="shared" si="8"/>
        <v>2351275.1297556241</v>
      </c>
      <c r="AH120" s="240">
        <f t="shared" si="8"/>
        <v>2363175.8534540422</v>
      </c>
      <c r="AI120" s="240">
        <f t="shared" si="8"/>
        <v>2496741.145331529</v>
      </c>
      <c r="AJ120" s="240">
        <f t="shared" si="8"/>
        <v>2573737.5152526801</v>
      </c>
      <c r="AK120" s="240">
        <f t="shared" si="8"/>
        <v>2559057.8221581965</v>
      </c>
      <c r="AL120" s="240">
        <f t="shared" si="8"/>
        <v>2460280.5512672057</v>
      </c>
    </row>
    <row r="121" spans="1:38" ht="15" customHeight="1" x14ac:dyDescent="0.35">
      <c r="A121" s="83"/>
      <c r="B121" s="12"/>
      <c r="C121" s="141"/>
      <c r="D121" s="8"/>
      <c r="E121" s="79"/>
      <c r="F121" s="79"/>
      <c r="G121" s="79"/>
      <c r="H121" s="79"/>
      <c r="I121" s="79"/>
      <c r="J121" s="79"/>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row>
    <row r="122" spans="1:38" ht="15" customHeight="1" x14ac:dyDescent="0.35">
      <c r="A122" s="83" t="s">
        <v>294</v>
      </c>
      <c r="B122" s="111" t="s">
        <v>295</v>
      </c>
      <c r="C122" s="138"/>
      <c r="D122" s="89"/>
      <c r="E122" s="87"/>
      <c r="F122" s="87"/>
      <c r="G122" s="87"/>
      <c r="H122" s="87"/>
      <c r="I122" s="87"/>
      <c r="J122" s="87"/>
      <c r="K122" s="240">
        <v>0</v>
      </c>
      <c r="L122" s="240">
        <v>0</v>
      </c>
      <c r="M122" s="240">
        <v>0</v>
      </c>
      <c r="N122" s="240">
        <v>0</v>
      </c>
      <c r="O122" s="240">
        <v>0</v>
      </c>
      <c r="P122" s="240">
        <v>0</v>
      </c>
      <c r="Q122" s="240">
        <v>0</v>
      </c>
      <c r="R122" s="240">
        <v>0</v>
      </c>
      <c r="S122" s="240">
        <v>0</v>
      </c>
      <c r="T122" s="240">
        <v>0</v>
      </c>
      <c r="U122" s="240">
        <v>0</v>
      </c>
      <c r="V122" s="240">
        <v>0</v>
      </c>
      <c r="W122" s="240">
        <v>0</v>
      </c>
      <c r="X122" s="240">
        <v>0</v>
      </c>
      <c r="Y122" s="240">
        <v>0</v>
      </c>
      <c r="Z122" s="240">
        <v>0</v>
      </c>
      <c r="AA122" s="240">
        <v>0</v>
      </c>
      <c r="AB122" s="240">
        <v>0</v>
      </c>
      <c r="AC122" s="240">
        <v>0</v>
      </c>
      <c r="AD122" s="240">
        <v>0</v>
      </c>
      <c r="AE122" s="240">
        <v>0</v>
      </c>
      <c r="AF122" s="240">
        <v>0</v>
      </c>
      <c r="AG122" s="240">
        <v>0</v>
      </c>
      <c r="AH122" s="240">
        <v>0</v>
      </c>
      <c r="AI122" s="240">
        <v>0</v>
      </c>
      <c r="AJ122" s="240">
        <v>0</v>
      </c>
      <c r="AK122" s="240">
        <v>0</v>
      </c>
      <c r="AL122" s="240">
        <v>0</v>
      </c>
    </row>
    <row r="123" spans="1:38" ht="15" customHeight="1" x14ac:dyDescent="0.35">
      <c r="A123" s="83"/>
      <c r="B123" s="262"/>
      <c r="C123" s="141"/>
      <c r="D123" s="8"/>
      <c r="E123" s="79"/>
      <c r="F123" s="79"/>
      <c r="G123" s="79"/>
      <c r="H123" s="79"/>
      <c r="I123" s="79"/>
      <c r="J123" s="79"/>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row>
    <row r="124" spans="1:38" ht="18.5" x14ac:dyDescent="0.45">
      <c r="A124" s="83"/>
      <c r="B124" s="51" t="s">
        <v>296</v>
      </c>
      <c r="D124" s="8"/>
      <c r="E124" s="142"/>
      <c r="F124" s="142"/>
      <c r="G124" s="142"/>
      <c r="H124" s="142"/>
      <c r="I124" s="142"/>
      <c r="J124" s="142"/>
      <c r="K124" s="253"/>
      <c r="L124" s="253"/>
      <c r="M124" s="253"/>
      <c r="N124" s="253"/>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row>
    <row r="125" spans="1:38" x14ac:dyDescent="0.35">
      <c r="A125" s="83"/>
      <c r="B125" s="36"/>
      <c r="C125" s="78"/>
      <c r="D125" s="36"/>
    </row>
    <row r="126" spans="1:38" x14ac:dyDescent="0.35">
      <c r="A126" s="83"/>
      <c r="B126" s="8"/>
      <c r="C126" s="31"/>
      <c r="D126" s="264"/>
      <c r="E126" s="82" t="s">
        <v>200</v>
      </c>
      <c r="F126" s="82" t="s">
        <v>201</v>
      </c>
      <c r="G126" s="82" t="s">
        <v>201</v>
      </c>
      <c r="H126" s="82" t="s">
        <v>201</v>
      </c>
      <c r="I126" s="82" t="s">
        <v>201</v>
      </c>
      <c r="J126" s="82" t="s">
        <v>43</v>
      </c>
      <c r="K126" s="190" t="s">
        <v>44</v>
      </c>
      <c r="L126" s="190" t="s">
        <v>45</v>
      </c>
      <c r="M126" s="190" t="s">
        <v>46</v>
      </c>
      <c r="N126" s="190" t="s">
        <v>47</v>
      </c>
      <c r="O126" s="190" t="s">
        <v>48</v>
      </c>
      <c r="P126" s="190" t="s">
        <v>49</v>
      </c>
      <c r="Q126" s="190" t="s">
        <v>50</v>
      </c>
      <c r="R126" s="190" t="s">
        <v>51</v>
      </c>
      <c r="S126" s="191" t="s">
        <v>52</v>
      </c>
      <c r="T126" s="190" t="s">
        <v>53</v>
      </c>
      <c r="U126" s="190" t="s">
        <v>54</v>
      </c>
      <c r="V126" s="190" t="s">
        <v>55</v>
      </c>
      <c r="W126" s="190" t="s">
        <v>56</v>
      </c>
      <c r="X126" s="190" t="s">
        <v>57</v>
      </c>
      <c r="Y126" s="190" t="s">
        <v>58</v>
      </c>
      <c r="Z126" s="190" t="s">
        <v>59</v>
      </c>
      <c r="AA126" s="190" t="s">
        <v>60</v>
      </c>
      <c r="AB126" s="190" t="s">
        <v>61</v>
      </c>
      <c r="AC126" s="190" t="s">
        <v>62</v>
      </c>
      <c r="AD126" s="190" t="s">
        <v>63</v>
      </c>
      <c r="AE126" s="190" t="s">
        <v>64</v>
      </c>
      <c r="AF126" s="190" t="s">
        <v>65</v>
      </c>
      <c r="AG126" s="190" t="s">
        <v>66</v>
      </c>
      <c r="AH126" s="190" t="s">
        <v>67</v>
      </c>
      <c r="AI126" s="190" t="s">
        <v>68</v>
      </c>
      <c r="AJ126" s="190" t="s">
        <v>69</v>
      </c>
      <c r="AK126" s="190" t="s">
        <v>70</v>
      </c>
      <c r="AL126" s="190" t="s">
        <v>71</v>
      </c>
    </row>
    <row r="127" spans="1:38" x14ac:dyDescent="0.35">
      <c r="A127" s="83">
        <v>18</v>
      </c>
      <c r="B127" s="137" t="s">
        <v>297</v>
      </c>
      <c r="C127" s="158"/>
      <c r="D127" s="265"/>
      <c r="E127" s="87"/>
      <c r="F127" s="87"/>
      <c r="G127" s="87"/>
      <c r="H127" s="87"/>
      <c r="I127" s="87"/>
      <c r="J127" s="87"/>
      <c r="K127" s="206">
        <v>380764.72425460815</v>
      </c>
      <c r="L127" s="206">
        <v>361531.75735473633</v>
      </c>
      <c r="M127" s="206">
        <v>193831.5601348877</v>
      </c>
      <c r="N127" s="266">
        <v>152501.53398513794</v>
      </c>
      <c r="O127" s="267">
        <v>131894.59466934204</v>
      </c>
      <c r="P127" s="267">
        <v>224566.90979003906</v>
      </c>
      <c r="Q127" s="267">
        <v>228437.59250640869</v>
      </c>
      <c r="R127" s="267">
        <v>451753.91578674316</v>
      </c>
      <c r="S127" s="268">
        <v>434558.16078186035</v>
      </c>
      <c r="T127" s="267">
        <v>414309.29756164551</v>
      </c>
      <c r="U127" s="267">
        <v>460645.8740234375</v>
      </c>
      <c r="V127" s="267">
        <v>402023.61679077148</v>
      </c>
      <c r="W127" s="267">
        <v>404311.63787841797</v>
      </c>
      <c r="X127" s="267">
        <v>397185.21690368652</v>
      </c>
      <c r="Y127" s="267">
        <v>411361.68479919434</v>
      </c>
      <c r="Z127" s="267">
        <v>405395.5020904541</v>
      </c>
      <c r="AA127" s="267">
        <v>403743.11828613281</v>
      </c>
      <c r="AB127" s="267">
        <v>427822.54981994629</v>
      </c>
      <c r="AC127" s="267">
        <v>419654.01268005371</v>
      </c>
      <c r="AD127" s="267">
        <v>485472.40829467773</v>
      </c>
      <c r="AE127" s="267">
        <v>500460.81352233887</v>
      </c>
      <c r="AF127" s="267">
        <v>508338.23585510254</v>
      </c>
      <c r="AG127" s="267">
        <v>561078.63235473633</v>
      </c>
      <c r="AH127" s="267">
        <v>560244.7452545166</v>
      </c>
      <c r="AI127" s="267">
        <v>575529.24156188965</v>
      </c>
      <c r="AJ127" s="267">
        <v>591819.91195678711</v>
      </c>
      <c r="AK127" s="267">
        <v>593892.15469360352</v>
      </c>
      <c r="AL127" s="267">
        <v>615843.44482421875</v>
      </c>
    </row>
    <row r="128" spans="1:38" ht="15" customHeight="1" x14ac:dyDescent="0.35">
      <c r="A128" s="83" t="s">
        <v>298</v>
      </c>
      <c r="B128" s="137" t="s">
        <v>299</v>
      </c>
      <c r="C128" s="138"/>
      <c r="D128" s="89"/>
      <c r="E128" s="357"/>
      <c r="F128" s="357"/>
      <c r="G128" s="357"/>
      <c r="H128" s="357"/>
      <c r="I128" s="357"/>
      <c r="J128" s="357"/>
      <c r="K128" s="269">
        <v>104660.18789727241</v>
      </c>
      <c r="L128" s="269">
        <v>116181.36119842529</v>
      </c>
      <c r="M128" s="269">
        <v>374334.31053161621</v>
      </c>
      <c r="N128" s="269">
        <v>390242.03491210938</v>
      </c>
      <c r="O128" s="269">
        <v>523879.61578369141</v>
      </c>
      <c r="P128" s="269">
        <v>426543.66683959961</v>
      </c>
      <c r="Q128" s="269">
        <v>417777.05001831055</v>
      </c>
      <c r="R128" s="269">
        <v>969867.15316772461</v>
      </c>
      <c r="S128" s="170">
        <v>971940.89889526367</v>
      </c>
      <c r="T128" s="269">
        <v>970175.20904541016</v>
      </c>
      <c r="U128" s="269">
        <v>998889.20974731445</v>
      </c>
      <c r="V128" s="269">
        <v>996086.94076538086</v>
      </c>
      <c r="W128" s="269">
        <v>990754.44030761719</v>
      </c>
      <c r="X128" s="269">
        <v>991817.92449951172</v>
      </c>
      <c r="Y128" s="269">
        <v>1037539.1616821289</v>
      </c>
      <c r="Z128" s="269">
        <v>1013851.0513305664</v>
      </c>
      <c r="AA128" s="269">
        <v>999575.99258422852</v>
      </c>
      <c r="AB128" s="269">
        <v>1024276.6380310059</v>
      </c>
      <c r="AC128" s="269">
        <v>1038317.943572998</v>
      </c>
      <c r="AD128" s="269">
        <v>970478.44314575195</v>
      </c>
      <c r="AE128" s="269">
        <v>983347.67532348633</v>
      </c>
      <c r="AF128" s="269">
        <v>978045.98617553711</v>
      </c>
      <c r="AG128" s="269">
        <v>895861.95373535156</v>
      </c>
      <c r="AH128" s="269">
        <v>900740.07797241211</v>
      </c>
      <c r="AI128" s="269">
        <v>916996.13571166992</v>
      </c>
      <c r="AJ128" s="269">
        <v>905837.18109130859</v>
      </c>
      <c r="AK128" s="269">
        <v>888304.89349365234</v>
      </c>
      <c r="AL128" s="269">
        <v>820697.87216186523</v>
      </c>
    </row>
    <row r="129" spans="1:38" ht="15" customHeight="1" x14ac:dyDescent="0.35">
      <c r="A129" s="83"/>
      <c r="C129" s="141"/>
      <c r="D129" s="8"/>
      <c r="E129" s="79"/>
      <c r="F129" s="79"/>
      <c r="G129" s="79"/>
      <c r="H129" s="79"/>
      <c r="I129" s="79"/>
      <c r="J129" s="79"/>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row>
    <row r="130" spans="1:38" ht="18.5" x14ac:dyDescent="0.35">
      <c r="A130" s="83"/>
      <c r="B130" s="157" t="s">
        <v>300</v>
      </c>
      <c r="D130" s="8"/>
      <c r="E130" s="79"/>
      <c r="F130" s="79"/>
      <c r="G130" s="79"/>
      <c r="H130" s="79"/>
      <c r="I130" s="79"/>
      <c r="J130" s="79"/>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row>
    <row r="131" spans="1:38" x14ac:dyDescent="0.35">
      <c r="A131" s="83"/>
      <c r="B131" s="8"/>
      <c r="D131" s="8"/>
      <c r="E131" s="53" t="s">
        <v>200</v>
      </c>
      <c r="F131" s="53" t="s">
        <v>201</v>
      </c>
      <c r="G131" s="53" t="s">
        <v>201</v>
      </c>
      <c r="H131" s="53" t="s">
        <v>201</v>
      </c>
      <c r="I131" s="53" t="s">
        <v>201</v>
      </c>
      <c r="J131" s="53" t="s">
        <v>43</v>
      </c>
      <c r="K131" s="190" t="s">
        <v>44</v>
      </c>
      <c r="L131" s="190" t="s">
        <v>45</v>
      </c>
      <c r="M131" s="190" t="s">
        <v>46</v>
      </c>
      <c r="N131" s="190" t="s">
        <v>47</v>
      </c>
      <c r="O131" s="190" t="s">
        <v>48</v>
      </c>
      <c r="P131" s="190" t="s">
        <v>49</v>
      </c>
      <c r="Q131" s="190" t="s">
        <v>50</v>
      </c>
      <c r="R131" s="190" t="s">
        <v>51</v>
      </c>
      <c r="S131" s="191" t="s">
        <v>52</v>
      </c>
      <c r="T131" s="190" t="s">
        <v>53</v>
      </c>
      <c r="U131" s="190" t="s">
        <v>54</v>
      </c>
      <c r="V131" s="190" t="s">
        <v>55</v>
      </c>
      <c r="W131" s="190" t="s">
        <v>56</v>
      </c>
      <c r="X131" s="190" t="s">
        <v>57</v>
      </c>
      <c r="Y131" s="190" t="s">
        <v>58</v>
      </c>
      <c r="Z131" s="190" t="s">
        <v>59</v>
      </c>
      <c r="AA131" s="190" t="s">
        <v>60</v>
      </c>
      <c r="AB131" s="190" t="s">
        <v>61</v>
      </c>
      <c r="AC131" s="190" t="s">
        <v>62</v>
      </c>
      <c r="AD131" s="190" t="s">
        <v>63</v>
      </c>
      <c r="AE131" s="190" t="s">
        <v>64</v>
      </c>
      <c r="AF131" s="190" t="s">
        <v>65</v>
      </c>
      <c r="AG131" s="190" t="s">
        <v>66</v>
      </c>
      <c r="AH131" s="190" t="s">
        <v>67</v>
      </c>
      <c r="AI131" s="190" t="s">
        <v>68</v>
      </c>
      <c r="AJ131" s="190" t="s">
        <v>69</v>
      </c>
      <c r="AK131" s="190" t="s">
        <v>70</v>
      </c>
      <c r="AL131" s="190" t="s">
        <v>71</v>
      </c>
    </row>
    <row r="132" spans="1:38" x14ac:dyDescent="0.35">
      <c r="A132" s="83">
        <v>19</v>
      </c>
      <c r="B132" s="111" t="s">
        <v>301</v>
      </c>
      <c r="C132" s="101"/>
      <c r="D132" s="158"/>
      <c r="E132" s="139">
        <f t="shared" ref="E132:AL132" si="9">E80+E120+E122</f>
        <v>0</v>
      </c>
      <c r="F132" s="139">
        <f t="shared" si="9"/>
        <v>0</v>
      </c>
      <c r="G132" s="139">
        <f t="shared" si="9"/>
        <v>0</v>
      </c>
      <c r="H132" s="139">
        <f t="shared" si="9"/>
        <v>0</v>
      </c>
      <c r="I132" s="139">
        <f t="shared" si="9"/>
        <v>0</v>
      </c>
      <c r="J132" s="139">
        <f t="shared" ref="J132:J137" si="10">SUM(J118:J122,J126:J131)</f>
        <v>0</v>
      </c>
      <c r="K132" s="270">
        <f t="shared" si="9"/>
        <v>795974.85392540693</v>
      </c>
      <c r="L132" s="270">
        <f t="shared" si="9"/>
        <v>832698.7857632339</v>
      </c>
      <c r="M132" s="270">
        <f t="shared" si="9"/>
        <v>1460884.089037776</v>
      </c>
      <c r="N132" s="270">
        <f t="shared" si="9"/>
        <v>1544635.6144994497</v>
      </c>
      <c r="O132" s="270">
        <f t="shared" si="9"/>
        <v>1752350.6766781211</v>
      </c>
      <c r="P132" s="270">
        <f t="shared" si="9"/>
        <v>1588508.0731809139</v>
      </c>
      <c r="Q132" s="270">
        <f t="shared" si="9"/>
        <v>1617661.0161066055</v>
      </c>
      <c r="R132" s="270">
        <f t="shared" si="9"/>
        <v>2884247.8892861679</v>
      </c>
      <c r="S132" s="271">
        <f t="shared" si="9"/>
        <v>2918561.2217844464</v>
      </c>
      <c r="T132" s="270">
        <f t="shared" si="9"/>
        <v>2966223.267781985</v>
      </c>
      <c r="U132" s="270">
        <f t="shared" si="9"/>
        <v>2954207.2965712869</v>
      </c>
      <c r="V132" s="270">
        <f t="shared" si="9"/>
        <v>2988920.3151759137</v>
      </c>
      <c r="W132" s="270">
        <f t="shared" si="9"/>
        <v>2962667.5902973656</v>
      </c>
      <c r="X132" s="270">
        <f t="shared" si="9"/>
        <v>2871906.012554442</v>
      </c>
      <c r="Y132" s="270">
        <f t="shared" si="9"/>
        <v>2862085.4914692901</v>
      </c>
      <c r="Z132" s="270">
        <f t="shared" si="9"/>
        <v>2842547.734869848</v>
      </c>
      <c r="AA132" s="270">
        <f t="shared" si="9"/>
        <v>2863069.6819957229</v>
      </c>
      <c r="AB132" s="270">
        <f t="shared" si="9"/>
        <v>2835039.3968317369</v>
      </c>
      <c r="AC132" s="270">
        <f t="shared" si="9"/>
        <v>2837136.6235389723</v>
      </c>
      <c r="AD132" s="270">
        <f t="shared" si="9"/>
        <v>2706908.7580378982</v>
      </c>
      <c r="AE132" s="270">
        <f t="shared" si="9"/>
        <v>2740446.5303685865</v>
      </c>
      <c r="AF132" s="270">
        <f t="shared" si="9"/>
        <v>2721283.9448421584</v>
      </c>
      <c r="AG132" s="270">
        <f t="shared" si="9"/>
        <v>2561034.4680153211</v>
      </c>
      <c r="AH132" s="270">
        <f t="shared" si="9"/>
        <v>2550199.8344738968</v>
      </c>
      <c r="AI132" s="270">
        <f t="shared" si="9"/>
        <v>2556719.1624232801</v>
      </c>
      <c r="AJ132" s="270">
        <f t="shared" si="9"/>
        <v>2617020.1380668585</v>
      </c>
      <c r="AK132" s="270">
        <f t="shared" si="9"/>
        <v>2602236.6849683314</v>
      </c>
      <c r="AL132" s="270">
        <f t="shared" si="9"/>
        <v>2503438.6935954681</v>
      </c>
    </row>
    <row r="133" spans="1:38" x14ac:dyDescent="0.35">
      <c r="A133" s="83" t="s">
        <v>302</v>
      </c>
      <c r="B133" s="236" t="s">
        <v>303</v>
      </c>
      <c r="C133" s="101"/>
      <c r="D133" s="158"/>
      <c r="E133" s="139">
        <f t="shared" ref="E133:AL133" si="11">E77</f>
        <v>0</v>
      </c>
      <c r="F133" s="139">
        <f t="shared" si="11"/>
        <v>0</v>
      </c>
      <c r="G133" s="139">
        <f t="shared" si="11"/>
        <v>0</v>
      </c>
      <c r="H133" s="139">
        <f t="shared" si="11"/>
        <v>0</v>
      </c>
      <c r="I133" s="139">
        <f t="shared" si="11"/>
        <v>0</v>
      </c>
      <c r="J133" s="139">
        <f t="shared" si="10"/>
        <v>0</v>
      </c>
      <c r="K133" s="270">
        <f t="shared" si="11"/>
        <v>0</v>
      </c>
      <c r="L133" s="270">
        <f t="shared" si="11"/>
        <v>0</v>
      </c>
      <c r="M133" s="270">
        <f t="shared" si="11"/>
        <v>0</v>
      </c>
      <c r="N133" s="270">
        <f t="shared" si="11"/>
        <v>0</v>
      </c>
      <c r="O133" s="270">
        <f t="shared" si="11"/>
        <v>0</v>
      </c>
      <c r="P133" s="270">
        <f t="shared" si="11"/>
        <v>0</v>
      </c>
      <c r="Q133" s="270">
        <f t="shared" si="11"/>
        <v>0</v>
      </c>
      <c r="R133" s="270">
        <f t="shared" si="11"/>
        <v>0</v>
      </c>
      <c r="S133" s="271">
        <f t="shared" si="11"/>
        <v>0</v>
      </c>
      <c r="T133" s="270">
        <f t="shared" si="11"/>
        <v>0</v>
      </c>
      <c r="U133" s="270">
        <f t="shared" si="11"/>
        <v>0</v>
      </c>
      <c r="V133" s="270">
        <f t="shared" si="11"/>
        <v>0</v>
      </c>
      <c r="W133" s="270">
        <f t="shared" si="11"/>
        <v>0</v>
      </c>
      <c r="X133" s="270">
        <f t="shared" si="11"/>
        <v>0</v>
      </c>
      <c r="Y133" s="270">
        <f t="shared" si="11"/>
        <v>0</v>
      </c>
      <c r="Z133" s="270">
        <f t="shared" si="11"/>
        <v>0</v>
      </c>
      <c r="AA133" s="270">
        <f t="shared" si="11"/>
        <v>0</v>
      </c>
      <c r="AB133" s="270">
        <f t="shared" si="11"/>
        <v>0</v>
      </c>
      <c r="AC133" s="270">
        <f t="shared" si="11"/>
        <v>0</v>
      </c>
      <c r="AD133" s="270">
        <f t="shared" si="11"/>
        <v>0</v>
      </c>
      <c r="AE133" s="270">
        <f t="shared" si="11"/>
        <v>0</v>
      </c>
      <c r="AF133" s="270">
        <f t="shared" si="11"/>
        <v>0</v>
      </c>
      <c r="AG133" s="270">
        <f t="shared" si="11"/>
        <v>0</v>
      </c>
      <c r="AH133" s="270">
        <f t="shared" si="11"/>
        <v>0</v>
      </c>
      <c r="AI133" s="270">
        <f t="shared" si="11"/>
        <v>0</v>
      </c>
      <c r="AJ133" s="270">
        <f t="shared" si="11"/>
        <v>0</v>
      </c>
      <c r="AK133" s="270">
        <f t="shared" si="11"/>
        <v>0</v>
      </c>
      <c r="AL133" s="270">
        <f t="shared" si="11"/>
        <v>0</v>
      </c>
    </row>
    <row r="134" spans="1:38" x14ac:dyDescent="0.35">
      <c r="A134" s="83">
        <v>20</v>
      </c>
      <c r="B134" s="111" t="s">
        <v>304</v>
      </c>
      <c r="C134" s="101"/>
      <c r="D134" s="158"/>
      <c r="E134" s="139">
        <f>E127-E128</f>
        <v>0</v>
      </c>
      <c r="F134" s="139">
        <f>F127-F128</f>
        <v>0</v>
      </c>
      <c r="G134" s="139">
        <f t="shared" ref="G134:I134" si="12">G127-G128</f>
        <v>0</v>
      </c>
      <c r="H134" s="139">
        <f t="shared" si="12"/>
        <v>0</v>
      </c>
      <c r="I134" s="139">
        <f t="shared" si="12"/>
        <v>0</v>
      </c>
      <c r="J134" s="139">
        <f t="shared" si="10"/>
        <v>0</v>
      </c>
      <c r="K134" s="270">
        <f t="shared" ref="K134:AL134" si="13">K127-K128</f>
        <v>276104.53635733575</v>
      </c>
      <c r="L134" s="270">
        <f t="shared" si="13"/>
        <v>245350.39615631104</v>
      </c>
      <c r="M134" s="270">
        <f t="shared" si="13"/>
        <v>-180502.75039672852</v>
      </c>
      <c r="N134" s="270">
        <f t="shared" si="13"/>
        <v>-237740.50092697144</v>
      </c>
      <c r="O134" s="270">
        <f t="shared" si="13"/>
        <v>-391985.02111434937</v>
      </c>
      <c r="P134" s="270">
        <f t="shared" si="13"/>
        <v>-201976.75704956055</v>
      </c>
      <c r="Q134" s="270">
        <f t="shared" si="13"/>
        <v>-189339.45751190186</v>
      </c>
      <c r="R134" s="270">
        <f t="shared" si="13"/>
        <v>-518113.23738098145</v>
      </c>
      <c r="S134" s="271">
        <f t="shared" si="13"/>
        <v>-537382.73811340332</v>
      </c>
      <c r="T134" s="270">
        <f t="shared" si="13"/>
        <v>-555865.91148376465</v>
      </c>
      <c r="U134" s="270">
        <f t="shared" si="13"/>
        <v>-538243.33572387695</v>
      </c>
      <c r="V134" s="270">
        <f t="shared" si="13"/>
        <v>-594063.32397460938</v>
      </c>
      <c r="W134" s="270">
        <f t="shared" si="13"/>
        <v>-586442.80242919922</v>
      </c>
      <c r="X134" s="270">
        <f t="shared" si="13"/>
        <v>-594632.7075958252</v>
      </c>
      <c r="Y134" s="270">
        <f t="shared" si="13"/>
        <v>-626177.47688293457</v>
      </c>
      <c r="Z134" s="270">
        <f t="shared" si="13"/>
        <v>-608455.5492401123</v>
      </c>
      <c r="AA134" s="270">
        <f t="shared" si="13"/>
        <v>-595832.8742980957</v>
      </c>
      <c r="AB134" s="270">
        <f t="shared" si="13"/>
        <v>-596454.08821105957</v>
      </c>
      <c r="AC134" s="270">
        <f t="shared" si="13"/>
        <v>-618663.93089294434</v>
      </c>
      <c r="AD134" s="270">
        <f t="shared" si="13"/>
        <v>-485006.03485107422</v>
      </c>
      <c r="AE134" s="270">
        <f t="shared" si="13"/>
        <v>-482886.86180114746</v>
      </c>
      <c r="AF134" s="270">
        <f t="shared" si="13"/>
        <v>-469707.75032043457</v>
      </c>
      <c r="AG134" s="270">
        <f t="shared" si="13"/>
        <v>-334783.32138061523</v>
      </c>
      <c r="AH134" s="270">
        <f t="shared" si="13"/>
        <v>-340495.33271789551</v>
      </c>
      <c r="AI134" s="270">
        <f t="shared" si="13"/>
        <v>-341466.89414978027</v>
      </c>
      <c r="AJ134" s="270">
        <f t="shared" si="13"/>
        <v>-314017.26913452148</v>
      </c>
      <c r="AK134" s="270">
        <f t="shared" si="13"/>
        <v>-294412.73880004883</v>
      </c>
      <c r="AL134" s="270">
        <f t="shared" si="13"/>
        <v>-204854.42733764648</v>
      </c>
    </row>
    <row r="135" spans="1:38" x14ac:dyDescent="0.35">
      <c r="A135" s="272">
        <v>21</v>
      </c>
      <c r="B135" s="111" t="s">
        <v>305</v>
      </c>
      <c r="C135" s="101"/>
      <c r="D135" s="89"/>
      <c r="E135" s="139">
        <f t="shared" ref="E135:AL135" si="14">E132-E133+E134</f>
        <v>0</v>
      </c>
      <c r="F135" s="139">
        <f t="shared" si="14"/>
        <v>0</v>
      </c>
      <c r="G135" s="139">
        <f t="shared" si="14"/>
        <v>0</v>
      </c>
      <c r="H135" s="139">
        <f t="shared" si="14"/>
        <v>0</v>
      </c>
      <c r="I135" s="139">
        <f t="shared" si="14"/>
        <v>0</v>
      </c>
      <c r="J135" s="139">
        <f t="shared" si="10"/>
        <v>0</v>
      </c>
      <c r="K135" s="270">
        <f t="shared" si="14"/>
        <v>1072079.3902827427</v>
      </c>
      <c r="L135" s="270">
        <f t="shared" si="14"/>
        <v>1078049.1819195449</v>
      </c>
      <c r="M135" s="270">
        <f t="shared" si="14"/>
        <v>1280381.3386410475</v>
      </c>
      <c r="N135" s="270">
        <f t="shared" si="14"/>
        <v>1306895.1135724783</v>
      </c>
      <c r="O135" s="270">
        <f t="shared" si="14"/>
        <v>1360365.6555637717</v>
      </c>
      <c r="P135" s="270">
        <f t="shared" si="14"/>
        <v>1386531.3161313534</v>
      </c>
      <c r="Q135" s="270">
        <f t="shared" si="14"/>
        <v>1428321.5585947037</v>
      </c>
      <c r="R135" s="270">
        <f t="shared" si="14"/>
        <v>2366134.6519051865</v>
      </c>
      <c r="S135" s="271">
        <f t="shared" si="14"/>
        <v>2381178.4836710431</v>
      </c>
      <c r="T135" s="270">
        <f t="shared" si="14"/>
        <v>2410357.3562982203</v>
      </c>
      <c r="U135" s="270">
        <f t="shared" si="14"/>
        <v>2415963.9608474099</v>
      </c>
      <c r="V135" s="270">
        <f t="shared" si="14"/>
        <v>2394856.9912013044</v>
      </c>
      <c r="W135" s="270">
        <f t="shared" si="14"/>
        <v>2376224.7878681663</v>
      </c>
      <c r="X135" s="270">
        <f t="shared" si="14"/>
        <v>2277273.3049586168</v>
      </c>
      <c r="Y135" s="270">
        <f t="shared" si="14"/>
        <v>2235908.0145863555</v>
      </c>
      <c r="Z135" s="270">
        <f t="shared" si="14"/>
        <v>2234092.1856297357</v>
      </c>
      <c r="AA135" s="270">
        <f t="shared" si="14"/>
        <v>2267236.8076976272</v>
      </c>
      <c r="AB135" s="270">
        <f t="shared" si="14"/>
        <v>2238585.3086206773</v>
      </c>
      <c r="AC135" s="270">
        <f t="shared" si="14"/>
        <v>2218472.692646028</v>
      </c>
      <c r="AD135" s="270">
        <f t="shared" si="14"/>
        <v>2221902.723186824</v>
      </c>
      <c r="AE135" s="270">
        <f t="shared" si="14"/>
        <v>2257559.6685674391</v>
      </c>
      <c r="AF135" s="270">
        <f t="shared" si="14"/>
        <v>2251576.1945217238</v>
      </c>
      <c r="AG135" s="270">
        <f t="shared" si="14"/>
        <v>2226251.1466347058</v>
      </c>
      <c r="AH135" s="270">
        <f t="shared" si="14"/>
        <v>2209704.5017560013</v>
      </c>
      <c r="AI135" s="270">
        <f t="shared" si="14"/>
        <v>2215252.2682734998</v>
      </c>
      <c r="AJ135" s="270">
        <f t="shared" si="14"/>
        <v>2303002.868932337</v>
      </c>
      <c r="AK135" s="270">
        <f t="shared" si="14"/>
        <v>2307823.9461682825</v>
      </c>
      <c r="AL135" s="270">
        <f t="shared" si="14"/>
        <v>2298584.2662578216</v>
      </c>
    </row>
    <row r="136" spans="1:38" x14ac:dyDescent="0.35">
      <c r="A136" s="83">
        <v>22</v>
      </c>
      <c r="B136" s="111" t="s">
        <v>306</v>
      </c>
      <c r="C136" s="101"/>
      <c r="D136" s="89"/>
      <c r="E136" s="139">
        <f>E29</f>
        <v>0</v>
      </c>
      <c r="F136" s="139">
        <f>F29</f>
        <v>0</v>
      </c>
      <c r="G136" s="139">
        <f>G29</f>
        <v>0</v>
      </c>
      <c r="H136" s="139">
        <f>H29</f>
        <v>0</v>
      </c>
      <c r="I136" s="139">
        <f>I29</f>
        <v>0</v>
      </c>
      <c r="J136" s="139">
        <f t="shared" si="10"/>
        <v>0</v>
      </c>
      <c r="K136" s="240">
        <f t="shared" ref="K136:AL136" si="15">K29</f>
        <v>1072080</v>
      </c>
      <c r="L136" s="240">
        <f t="shared" si="15"/>
        <v>1078055</v>
      </c>
      <c r="M136" s="240">
        <f t="shared" si="15"/>
        <v>1280385.764344424</v>
      </c>
      <c r="N136" s="240">
        <f t="shared" si="15"/>
        <v>1306893.303278625</v>
      </c>
      <c r="O136" s="240">
        <f t="shared" si="15"/>
        <v>1360366.1727371216</v>
      </c>
      <c r="P136" s="240">
        <f t="shared" si="15"/>
        <v>1386531.4524991512</v>
      </c>
      <c r="Q136" s="240">
        <f t="shared" si="15"/>
        <v>1428322.3986773491</v>
      </c>
      <c r="R136" s="240">
        <f t="shared" si="15"/>
        <v>2366128.0384440422</v>
      </c>
      <c r="S136" s="235">
        <f t="shared" si="15"/>
        <v>2381174.9003214836</v>
      </c>
      <c r="T136" s="240">
        <f t="shared" si="15"/>
        <v>2410352.1942148209</v>
      </c>
      <c r="U136" s="240">
        <f t="shared" si="15"/>
        <v>2415963.8990497589</v>
      </c>
      <c r="V136" s="240">
        <f t="shared" si="15"/>
        <v>2394857.5686490536</v>
      </c>
      <c r="W136" s="240">
        <f t="shared" si="15"/>
        <v>2376218.6871334314</v>
      </c>
      <c r="X136" s="240">
        <f t="shared" si="15"/>
        <v>2277277.0952171683</v>
      </c>
      <c r="Y136" s="240">
        <f t="shared" si="15"/>
        <v>2235907.5236445665</v>
      </c>
      <c r="Z136" s="240">
        <f t="shared" si="15"/>
        <v>2234090.8508728743</v>
      </c>
      <c r="AA136" s="240">
        <f t="shared" si="15"/>
        <v>2267239.5151669979</v>
      </c>
      <c r="AB136" s="240">
        <f t="shared" si="15"/>
        <v>2238581.3369531631</v>
      </c>
      <c r="AC136" s="240">
        <f t="shared" si="15"/>
        <v>2218467.0162904263</v>
      </c>
      <c r="AD136" s="240">
        <f t="shared" si="15"/>
        <v>2221903.4785946012</v>
      </c>
      <c r="AE136" s="240">
        <f t="shared" si="15"/>
        <v>2257560.2733354568</v>
      </c>
      <c r="AF136" s="240">
        <f t="shared" si="15"/>
        <v>2251582.7619330883</v>
      </c>
      <c r="AG136" s="240">
        <f t="shared" si="15"/>
        <v>2226258.0732415915</v>
      </c>
      <c r="AH136" s="240">
        <f t="shared" si="15"/>
        <v>2209706.5485488176</v>
      </c>
      <c r="AI136" s="240">
        <f t="shared" si="15"/>
        <v>2215251.7134687901</v>
      </c>
      <c r="AJ136" s="240">
        <f t="shared" si="15"/>
        <v>2302996.2953681946</v>
      </c>
      <c r="AK136" s="240">
        <f t="shared" si="15"/>
        <v>2307820.5290515423</v>
      </c>
      <c r="AL136" s="240">
        <f t="shared" si="15"/>
        <v>2298580.6160104871</v>
      </c>
    </row>
    <row r="137" spans="1:38" x14ac:dyDescent="0.35">
      <c r="A137" s="83">
        <v>23</v>
      </c>
      <c r="B137" s="111" t="s">
        <v>307</v>
      </c>
      <c r="C137" s="101"/>
      <c r="D137" s="158"/>
      <c r="E137" s="139">
        <f>E135-E136</f>
        <v>0</v>
      </c>
      <c r="F137" s="139">
        <f>F135-F136</f>
        <v>0</v>
      </c>
      <c r="G137" s="139">
        <f t="shared" ref="G137:I137" si="16">G135-G136</f>
        <v>0</v>
      </c>
      <c r="H137" s="139">
        <f t="shared" si="16"/>
        <v>0</v>
      </c>
      <c r="I137" s="139">
        <f t="shared" si="16"/>
        <v>0</v>
      </c>
      <c r="J137" s="139">
        <f t="shared" si="10"/>
        <v>0</v>
      </c>
      <c r="K137" s="240">
        <f t="shared" ref="K137:AL137" si="17">K135-K136</f>
        <v>-0.60971725732088089</v>
      </c>
      <c r="L137" s="240">
        <f t="shared" si="17"/>
        <v>-5.8180804550647736</v>
      </c>
      <c r="M137" s="240">
        <f t="shared" si="17"/>
        <v>-4.425703376531601</v>
      </c>
      <c r="N137" s="240">
        <f t="shared" si="17"/>
        <v>1.8102938532829285</v>
      </c>
      <c r="O137" s="240">
        <f t="shared" si="17"/>
        <v>-0.51717334985733032</v>
      </c>
      <c r="P137" s="240">
        <f t="shared" si="17"/>
        <v>-0.1363677978515625</v>
      </c>
      <c r="Q137" s="240">
        <f t="shared" si="17"/>
        <v>-0.84008264541625977</v>
      </c>
      <c r="R137" s="240">
        <f t="shared" si="17"/>
        <v>6.6134611442685127</v>
      </c>
      <c r="S137" s="235">
        <f t="shared" si="17"/>
        <v>3.58334955945611</v>
      </c>
      <c r="T137" s="240">
        <f t="shared" si="17"/>
        <v>5.1620833994820714</v>
      </c>
      <c r="U137" s="240">
        <f t="shared" si="17"/>
        <v>6.1797650996595621E-2</v>
      </c>
      <c r="V137" s="240">
        <f t="shared" si="17"/>
        <v>-0.57744774920865893</v>
      </c>
      <c r="W137" s="240">
        <f t="shared" si="17"/>
        <v>6.1007347349077463</v>
      </c>
      <c r="X137" s="240">
        <f t="shared" si="17"/>
        <v>-3.7902585514821112</v>
      </c>
      <c r="Y137" s="240">
        <f t="shared" si="17"/>
        <v>0.49094178900122643</v>
      </c>
      <c r="Z137" s="240">
        <f t="shared" si="17"/>
        <v>1.3347568614408374</v>
      </c>
      <c r="AA137" s="240">
        <f t="shared" si="17"/>
        <v>-2.7074693706817925</v>
      </c>
      <c r="AB137" s="240">
        <f t="shared" si="17"/>
        <v>3.9716675141826272</v>
      </c>
      <c r="AC137" s="240">
        <f t="shared" si="17"/>
        <v>5.6763556017540395</v>
      </c>
      <c r="AD137" s="240">
        <f t="shared" si="17"/>
        <v>-0.75540777714923024</v>
      </c>
      <c r="AE137" s="240">
        <f t="shared" si="17"/>
        <v>-0.60476801777258515</v>
      </c>
      <c r="AF137" s="240">
        <f t="shared" si="17"/>
        <v>-6.5674113645218313</v>
      </c>
      <c r="AG137" s="240">
        <f t="shared" si="17"/>
        <v>-6.9266068856231868</v>
      </c>
      <c r="AH137" s="240">
        <f t="shared" si="17"/>
        <v>-2.0467928163707256</v>
      </c>
      <c r="AI137" s="240">
        <f t="shared" si="17"/>
        <v>0.55480470973998308</v>
      </c>
      <c r="AJ137" s="240">
        <f t="shared" si="17"/>
        <v>6.5735641424544156</v>
      </c>
      <c r="AK137" s="240">
        <f t="shared" si="17"/>
        <v>3.4171167402528226</v>
      </c>
      <c r="AL137" s="240">
        <f t="shared" si="17"/>
        <v>3.6502473345026374</v>
      </c>
    </row>
    <row r="138" spans="1:38" x14ac:dyDescent="0.35">
      <c r="A138" s="83"/>
    </row>
  </sheetData>
  <dataConsolidate/>
  <printOptions horizontalCentered="1"/>
  <pageMargins left="0.44" right="0.5" top="0.52" bottom="0.42" header="0.52" footer="0.4"/>
  <pageSetup scale="15" pageOrder="overThenDown"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195B-6180-41E1-A2A8-029FAD82C5F5}">
  <sheetPr>
    <tabColor theme="9" tint="0.59999389629810485"/>
    <pageSetUpPr fitToPage="1"/>
  </sheetPr>
  <dimension ref="A1:AL154"/>
  <sheetViews>
    <sheetView showGridLines="0" view="pageBreakPreview" zoomScale="89" zoomScaleNormal="55" zoomScaleSheetLayoutView="89" workbookViewId="0">
      <selection activeCell="C22" sqref="C22:C99"/>
    </sheetView>
  </sheetViews>
  <sheetFormatPr defaultColWidth="10.26953125" defaultRowHeight="15.5" x14ac:dyDescent="0.35"/>
  <cols>
    <col min="1" max="1" width="10.26953125" style="160"/>
    <col min="2" max="2" width="76.81640625" style="28" customWidth="1"/>
    <col min="3" max="3" width="26.1796875" style="28" customWidth="1"/>
    <col min="4" max="4" width="21.81640625" style="28" customWidth="1"/>
    <col min="5" max="10" width="11.1796875" style="29" customWidth="1"/>
    <col min="11" max="12" width="17.453125" style="29" bestFit="1" customWidth="1"/>
    <col min="13" max="14" width="11.1796875" style="29" customWidth="1"/>
    <col min="15" max="15" width="10.54296875" style="29" customWidth="1"/>
    <col min="16" max="38" width="10.54296875" style="27" customWidth="1"/>
    <col min="39" max="126" width="8.1796875" style="27" customWidth="1"/>
    <col min="127" max="16384" width="10.26953125" style="27"/>
  </cols>
  <sheetData>
    <row r="1" spans="1:38" x14ac:dyDescent="0.35">
      <c r="B1" s="8" t="s">
        <v>7</v>
      </c>
      <c r="C1" s="8"/>
      <c r="O1" s="27"/>
    </row>
    <row r="2" spans="1:38" x14ac:dyDescent="0.35">
      <c r="B2" s="8" t="s">
        <v>8</v>
      </c>
      <c r="C2" s="8"/>
      <c r="O2" s="27"/>
    </row>
    <row r="3" spans="1:38" s="30" customFormat="1" x14ac:dyDescent="0.35">
      <c r="A3" s="160"/>
      <c r="B3" s="12" t="s">
        <v>9</v>
      </c>
      <c r="C3" s="31"/>
      <c r="D3" s="32"/>
    </row>
    <row r="4" spans="1:38" s="30" customFormat="1" x14ac:dyDescent="0.35">
      <c r="A4" s="160"/>
      <c r="B4" s="33" t="s">
        <v>308</v>
      </c>
      <c r="C4" s="31"/>
      <c r="D4" s="34"/>
    </row>
    <row r="5" spans="1:38" s="30" customFormat="1" x14ac:dyDescent="0.35">
      <c r="A5" s="160"/>
      <c r="B5" s="14" t="s">
        <v>309</v>
      </c>
      <c r="C5" s="31"/>
      <c r="D5" s="34"/>
    </row>
    <row r="6" spans="1:38" s="30" customFormat="1" x14ac:dyDescent="0.35">
      <c r="A6" s="160"/>
      <c r="B6" s="34"/>
      <c r="C6" s="404"/>
      <c r="D6" s="34"/>
    </row>
    <row r="7" spans="1:38" s="30" customFormat="1" ht="34.5" customHeight="1" x14ac:dyDescent="0.35">
      <c r="A7" s="160"/>
      <c r="B7" s="35" t="s">
        <v>413</v>
      </c>
      <c r="C7" s="404"/>
      <c r="D7" s="28"/>
      <c r="E7" s="37"/>
      <c r="F7" s="37"/>
      <c r="G7" s="37"/>
      <c r="I7" s="38"/>
      <c r="J7" s="38"/>
      <c r="K7" s="38"/>
      <c r="L7" s="38"/>
      <c r="M7" s="38"/>
      <c r="N7" s="38"/>
      <c r="O7" s="38"/>
    </row>
    <row r="8" spans="1:38" s="30" customFormat="1" x14ac:dyDescent="0.35">
      <c r="A8" s="160"/>
      <c r="B8" s="8"/>
      <c r="C8" s="28"/>
      <c r="D8" s="8"/>
      <c r="E8" s="39"/>
      <c r="F8" s="39"/>
      <c r="G8" s="39"/>
      <c r="H8" s="39"/>
      <c r="I8" s="39"/>
      <c r="J8" s="40" t="s">
        <v>37</v>
      </c>
      <c r="K8" s="43"/>
      <c r="L8" s="43"/>
      <c r="M8" s="43"/>
      <c r="N8" s="43"/>
      <c r="O8" s="44"/>
      <c r="P8" s="45"/>
      <c r="Q8" s="45"/>
      <c r="R8" s="45"/>
      <c r="S8" s="45"/>
      <c r="T8" s="45"/>
      <c r="U8" s="45"/>
      <c r="V8" s="45"/>
      <c r="W8" s="45"/>
      <c r="X8" s="45"/>
      <c r="Y8" s="45"/>
      <c r="Z8" s="45"/>
      <c r="AA8" s="45"/>
      <c r="AB8" s="45"/>
      <c r="AC8" s="45"/>
      <c r="AD8" s="45"/>
      <c r="AE8" s="45"/>
      <c r="AF8" s="45"/>
      <c r="AG8" s="45"/>
      <c r="AH8" s="45"/>
      <c r="AI8" s="45"/>
      <c r="AJ8" s="45"/>
      <c r="AK8" s="45"/>
      <c r="AL8" s="45"/>
    </row>
    <row r="9" spans="1:38" s="30" customFormat="1" x14ac:dyDescent="0.35">
      <c r="A9" s="160"/>
      <c r="B9" s="28"/>
      <c r="C9" s="28"/>
      <c r="D9" s="8"/>
      <c r="E9" s="79" t="s">
        <v>310</v>
      </c>
      <c r="F9" s="79"/>
      <c r="G9" s="273"/>
      <c r="H9" s="48"/>
      <c r="I9" s="48"/>
      <c r="J9" s="47"/>
      <c r="K9" s="44"/>
      <c r="L9" s="44"/>
      <c r="M9" s="44"/>
      <c r="N9" s="44"/>
      <c r="O9" s="44"/>
      <c r="P9" s="45"/>
      <c r="Q9" s="45"/>
      <c r="R9" s="45"/>
      <c r="S9" s="45"/>
      <c r="T9" s="45"/>
      <c r="U9" s="45"/>
      <c r="V9" s="45"/>
      <c r="W9" s="45"/>
      <c r="X9" s="45"/>
      <c r="Y9" s="45"/>
      <c r="Z9" s="45"/>
      <c r="AA9" s="45"/>
      <c r="AB9" s="45"/>
      <c r="AC9" s="45"/>
      <c r="AD9" s="45"/>
      <c r="AE9" s="45"/>
      <c r="AF9" s="45"/>
      <c r="AG9" s="45"/>
      <c r="AH9" s="45"/>
      <c r="AI9" s="45"/>
      <c r="AJ9" s="45"/>
      <c r="AK9" s="45"/>
      <c r="AL9" s="45"/>
    </row>
    <row r="10" spans="1:38" ht="15.75" customHeight="1" x14ac:dyDescent="0.45">
      <c r="B10" s="51" t="s">
        <v>311</v>
      </c>
      <c r="C10" s="52"/>
      <c r="D10" s="31"/>
      <c r="E10" s="79" t="s">
        <v>312</v>
      </c>
      <c r="F10" s="79"/>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customHeight="1" x14ac:dyDescent="0.35">
      <c r="B11" s="36" t="s">
        <v>313</v>
      </c>
      <c r="C11" s="78"/>
      <c r="D11" s="36"/>
      <c r="G11" s="79"/>
      <c r="H11" s="79"/>
      <c r="I11" s="79"/>
      <c r="J11" s="79"/>
      <c r="K11" s="79"/>
      <c r="L11" s="79"/>
      <c r="M11" s="79"/>
      <c r="N11" s="79"/>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2" spans="1:38" x14ac:dyDescent="0.35">
      <c r="A12" s="83"/>
      <c r="B12" s="80" t="s">
        <v>87</v>
      </c>
      <c r="C12" s="31"/>
      <c r="D12" s="81" t="s">
        <v>314</v>
      </c>
      <c r="E12" s="53" t="s">
        <v>200</v>
      </c>
      <c r="F12" s="53" t="s">
        <v>201</v>
      </c>
      <c r="G12" s="53" t="s">
        <v>148</v>
      </c>
      <c r="H12" s="53" t="s">
        <v>41</v>
      </c>
      <c r="I12" s="53" t="s">
        <v>42</v>
      </c>
      <c r="J12" s="53" t="s">
        <v>43</v>
      </c>
      <c r="K12" s="274" t="s">
        <v>44</v>
      </c>
      <c r="L12" s="274" t="s">
        <v>45</v>
      </c>
      <c r="M12" s="274" t="s">
        <v>46</v>
      </c>
      <c r="N12" s="274" t="s">
        <v>47</v>
      </c>
      <c r="O12" s="274" t="s">
        <v>48</v>
      </c>
      <c r="P12" s="274" t="s">
        <v>49</v>
      </c>
      <c r="Q12" s="274" t="s">
        <v>50</v>
      </c>
      <c r="R12" s="274" t="s">
        <v>51</v>
      </c>
      <c r="S12" s="274" t="s">
        <v>52</v>
      </c>
      <c r="T12" s="274" t="s">
        <v>53</v>
      </c>
      <c r="U12" s="274" t="s">
        <v>54</v>
      </c>
      <c r="V12" s="274" t="s">
        <v>55</v>
      </c>
      <c r="W12" s="274" t="s">
        <v>56</v>
      </c>
      <c r="X12" s="274" t="s">
        <v>57</v>
      </c>
      <c r="Y12" s="274" t="s">
        <v>58</v>
      </c>
      <c r="Z12" s="274" t="s">
        <v>59</v>
      </c>
      <c r="AA12" s="274" t="s">
        <v>60</v>
      </c>
      <c r="AB12" s="274" t="s">
        <v>61</v>
      </c>
      <c r="AC12" s="274" t="s">
        <v>62</v>
      </c>
      <c r="AD12" s="274" t="s">
        <v>63</v>
      </c>
      <c r="AE12" s="274" t="s">
        <v>64</v>
      </c>
      <c r="AF12" s="274" t="s">
        <v>65</v>
      </c>
      <c r="AG12" s="274" t="s">
        <v>66</v>
      </c>
      <c r="AH12" s="274" t="s">
        <v>67</v>
      </c>
      <c r="AI12" s="274" t="s">
        <v>68</v>
      </c>
      <c r="AJ12" s="274" t="s">
        <v>69</v>
      </c>
      <c r="AK12" s="274" t="s">
        <v>70</v>
      </c>
      <c r="AL12" s="274" t="s">
        <v>71</v>
      </c>
    </row>
    <row r="13" spans="1:38" x14ac:dyDescent="0.35">
      <c r="A13" s="83" t="s">
        <v>315</v>
      </c>
      <c r="B13" s="84" t="s">
        <v>90</v>
      </c>
      <c r="C13" s="275"/>
      <c r="D13" s="276">
        <v>0.79954118593894652</v>
      </c>
      <c r="E13" s="277"/>
      <c r="F13" s="277"/>
      <c r="G13" s="277"/>
      <c r="H13" s="277"/>
      <c r="I13" s="277"/>
      <c r="J13" s="277"/>
      <c r="K13" s="278">
        <v>8.1037824410655414E-4</v>
      </c>
      <c r="L13" s="278">
        <v>2.8310158404073885E-4</v>
      </c>
      <c r="M13" s="278">
        <v>0</v>
      </c>
      <c r="N13" s="278">
        <v>0</v>
      </c>
      <c r="O13" s="278">
        <v>0</v>
      </c>
      <c r="P13" s="278">
        <v>1.5110546020583992E-3</v>
      </c>
      <c r="Q13" s="278">
        <v>2.0622374597848306E-3</v>
      </c>
      <c r="R13" s="278">
        <v>0</v>
      </c>
      <c r="S13" s="278">
        <v>0</v>
      </c>
      <c r="T13" s="278">
        <v>0</v>
      </c>
      <c r="U13" s="278">
        <v>0</v>
      </c>
      <c r="V13" s="278">
        <v>0</v>
      </c>
      <c r="W13" s="278">
        <v>0</v>
      </c>
      <c r="X13" s="278">
        <v>0</v>
      </c>
      <c r="Y13" s="278">
        <v>0</v>
      </c>
      <c r="Z13" s="278">
        <v>0</v>
      </c>
      <c r="AA13" s="278">
        <v>0</v>
      </c>
      <c r="AB13" s="278">
        <v>0</v>
      </c>
      <c r="AC13" s="278">
        <v>0</v>
      </c>
      <c r="AD13" s="278">
        <v>0</v>
      </c>
      <c r="AE13" s="278">
        <v>0</v>
      </c>
      <c r="AF13" s="278">
        <v>0</v>
      </c>
      <c r="AG13" s="278">
        <v>0</v>
      </c>
      <c r="AH13" s="278">
        <v>0</v>
      </c>
      <c r="AI13" s="278">
        <v>0</v>
      </c>
      <c r="AJ13" s="278">
        <v>0</v>
      </c>
      <c r="AK13" s="278">
        <v>0</v>
      </c>
      <c r="AL13" s="278">
        <v>0</v>
      </c>
    </row>
    <row r="14" spans="1:38" x14ac:dyDescent="0.35">
      <c r="A14" s="83" t="s">
        <v>316</v>
      </c>
      <c r="B14" s="84" t="s">
        <v>93</v>
      </c>
      <c r="C14" s="275"/>
      <c r="D14" s="276">
        <v>0.77493656328781257</v>
      </c>
      <c r="E14" s="139"/>
      <c r="F14" s="139"/>
      <c r="G14" s="139"/>
      <c r="H14" s="139"/>
      <c r="I14" s="139"/>
      <c r="J14" s="139"/>
      <c r="K14" s="278">
        <v>2.4002825601053485E-3</v>
      </c>
      <c r="L14" s="278">
        <v>2.219914574939562E-3</v>
      </c>
      <c r="M14" s="278">
        <v>2.913638051376563E-4</v>
      </c>
      <c r="N14" s="278">
        <v>0</v>
      </c>
      <c r="O14" s="278">
        <v>8.6021691770843964E-4</v>
      </c>
      <c r="P14" s="278">
        <v>1.834898095055607E-3</v>
      </c>
      <c r="Q14" s="278">
        <v>2.4210943528519616E-3</v>
      </c>
      <c r="R14" s="278">
        <v>0</v>
      </c>
      <c r="S14" s="278">
        <v>0</v>
      </c>
      <c r="T14" s="278">
        <v>0</v>
      </c>
      <c r="U14" s="278">
        <v>0</v>
      </c>
      <c r="V14" s="278">
        <v>0</v>
      </c>
      <c r="W14" s="278">
        <v>0</v>
      </c>
      <c r="X14" s="278">
        <v>0</v>
      </c>
      <c r="Y14" s="278">
        <v>0</v>
      </c>
      <c r="Z14" s="278">
        <v>0</v>
      </c>
      <c r="AA14" s="278">
        <v>0</v>
      </c>
      <c r="AB14" s="278">
        <v>0</v>
      </c>
      <c r="AC14" s="278">
        <v>0</v>
      </c>
      <c r="AD14" s="278">
        <v>0</v>
      </c>
      <c r="AE14" s="278">
        <v>0</v>
      </c>
      <c r="AF14" s="278">
        <v>0</v>
      </c>
      <c r="AG14" s="278">
        <v>0</v>
      </c>
      <c r="AH14" s="278">
        <v>0</v>
      </c>
      <c r="AI14" s="278">
        <v>0</v>
      </c>
      <c r="AJ14" s="278">
        <v>0</v>
      </c>
      <c r="AK14" s="278">
        <v>0</v>
      </c>
      <c r="AL14" s="278">
        <v>0</v>
      </c>
    </row>
    <row r="15" spans="1:38" x14ac:dyDescent="0.35">
      <c r="A15" s="83" t="s">
        <v>317</v>
      </c>
      <c r="B15" s="84" t="s">
        <v>95</v>
      </c>
      <c r="C15" s="275"/>
      <c r="D15" s="276">
        <v>0.63790407874386812</v>
      </c>
      <c r="E15" s="139"/>
      <c r="F15" s="139"/>
      <c r="G15" s="139"/>
      <c r="H15" s="139"/>
      <c r="I15" s="139"/>
      <c r="J15" s="139"/>
      <c r="K15" s="278">
        <v>1.7541523475165393E-2</v>
      </c>
      <c r="L15" s="278">
        <v>2.4192180092781072E-2</v>
      </c>
      <c r="M15" s="278">
        <v>2.5039052782723496E-2</v>
      </c>
      <c r="N15" s="278">
        <v>2.3765086108968325E-2</v>
      </c>
      <c r="O15" s="278">
        <v>2.3676306760759509E-2</v>
      </c>
      <c r="P15" s="278">
        <v>2.5052706955711782E-2</v>
      </c>
      <c r="Q15" s="278">
        <v>2.3629623862993838E-2</v>
      </c>
      <c r="R15" s="278">
        <v>0</v>
      </c>
      <c r="S15" s="278">
        <v>0</v>
      </c>
      <c r="T15" s="278">
        <v>0</v>
      </c>
      <c r="U15" s="278">
        <v>0</v>
      </c>
      <c r="V15" s="278">
        <v>0</v>
      </c>
      <c r="W15" s="278">
        <v>0</v>
      </c>
      <c r="X15" s="278">
        <v>0</v>
      </c>
      <c r="Y15" s="278">
        <v>0</v>
      </c>
      <c r="Z15" s="278">
        <v>0</v>
      </c>
      <c r="AA15" s="278">
        <v>0</v>
      </c>
      <c r="AB15" s="278">
        <v>0</v>
      </c>
      <c r="AC15" s="278">
        <v>0</v>
      </c>
      <c r="AD15" s="278">
        <v>0</v>
      </c>
      <c r="AE15" s="278">
        <v>0</v>
      </c>
      <c r="AF15" s="278">
        <v>0</v>
      </c>
      <c r="AG15" s="278">
        <v>0</v>
      </c>
      <c r="AH15" s="278">
        <v>0</v>
      </c>
      <c r="AI15" s="278">
        <v>0</v>
      </c>
      <c r="AJ15" s="278">
        <v>0</v>
      </c>
      <c r="AK15" s="278">
        <v>0</v>
      </c>
      <c r="AL15" s="278">
        <v>0</v>
      </c>
    </row>
    <row r="16" spans="1:38" x14ac:dyDescent="0.35">
      <c r="A16" s="83" t="s">
        <v>318</v>
      </c>
      <c r="B16" s="84" t="s">
        <v>97</v>
      </c>
      <c r="C16" s="275"/>
      <c r="D16" s="276">
        <v>0.63972432842344185</v>
      </c>
      <c r="E16" s="277"/>
      <c r="F16" s="277"/>
      <c r="G16" s="277"/>
      <c r="H16" s="277"/>
      <c r="I16" s="277"/>
      <c r="J16" s="277"/>
      <c r="K16" s="278">
        <v>1.5014385238489986E-2</v>
      </c>
      <c r="L16" s="278">
        <v>2.2205344243501287E-2</v>
      </c>
      <c r="M16" s="278">
        <v>2.3563751185020802E-2</v>
      </c>
      <c r="N16" s="278">
        <v>2.282207829584541E-2</v>
      </c>
      <c r="O16" s="278">
        <v>2.2526007759170012E-2</v>
      </c>
      <c r="P16" s="278">
        <v>2.3572339403110112E-2</v>
      </c>
      <c r="Q16" s="278">
        <v>2.1233876312312047E-2</v>
      </c>
      <c r="R16" s="278">
        <v>0</v>
      </c>
      <c r="S16" s="278">
        <v>0</v>
      </c>
      <c r="T16" s="278">
        <v>0</v>
      </c>
      <c r="U16" s="278">
        <v>0</v>
      </c>
      <c r="V16" s="278">
        <v>0</v>
      </c>
      <c r="W16" s="278">
        <v>0</v>
      </c>
      <c r="X16" s="278">
        <v>0</v>
      </c>
      <c r="Y16" s="278">
        <v>0</v>
      </c>
      <c r="Z16" s="278">
        <v>0</v>
      </c>
      <c r="AA16" s="278">
        <v>0</v>
      </c>
      <c r="AB16" s="278">
        <v>0</v>
      </c>
      <c r="AC16" s="278">
        <v>0</v>
      </c>
      <c r="AD16" s="278">
        <v>0</v>
      </c>
      <c r="AE16" s="278">
        <v>0</v>
      </c>
      <c r="AF16" s="278">
        <v>0</v>
      </c>
      <c r="AG16" s="278">
        <v>0</v>
      </c>
      <c r="AH16" s="278">
        <v>0</v>
      </c>
      <c r="AI16" s="278">
        <v>0</v>
      </c>
      <c r="AJ16" s="278">
        <v>0</v>
      </c>
      <c r="AK16" s="278">
        <v>0</v>
      </c>
      <c r="AL16" s="278">
        <v>0</v>
      </c>
    </row>
    <row r="17" spans="1:38" x14ac:dyDescent="0.35">
      <c r="A17" s="83" t="s">
        <v>319</v>
      </c>
      <c r="B17" s="279" t="s">
        <v>99</v>
      </c>
      <c r="C17" s="275"/>
      <c r="D17" s="276">
        <v>0.60996473768812787</v>
      </c>
      <c r="E17" s="280"/>
      <c r="F17" s="280"/>
      <c r="G17" s="280"/>
      <c r="H17" s="280"/>
      <c r="I17" s="280"/>
      <c r="J17" s="280"/>
      <c r="K17" s="278">
        <v>3.4778937787217211E-2</v>
      </c>
      <c r="L17" s="278">
        <v>3.5209457623153181E-2</v>
      </c>
      <c r="M17" s="278">
        <v>3.3968495305957754E-2</v>
      </c>
      <c r="N17" s="278">
        <v>3.378733985634453E-2</v>
      </c>
      <c r="O17" s="278">
        <v>3.4009594445888768E-2</v>
      </c>
      <c r="P17" s="278">
        <v>3.5171828406034729E-2</v>
      </c>
      <c r="Q17" s="278">
        <v>3.4157578086380785E-2</v>
      </c>
      <c r="R17" s="278">
        <v>0</v>
      </c>
      <c r="S17" s="278">
        <v>0</v>
      </c>
      <c r="T17" s="278">
        <v>0</v>
      </c>
      <c r="U17" s="278">
        <v>0</v>
      </c>
      <c r="V17" s="278">
        <v>0</v>
      </c>
      <c r="W17" s="278">
        <v>0</v>
      </c>
      <c r="X17" s="278">
        <v>0</v>
      </c>
      <c r="Y17" s="278">
        <v>0</v>
      </c>
      <c r="Z17" s="278">
        <v>0</v>
      </c>
      <c r="AA17" s="278">
        <v>0</v>
      </c>
      <c r="AB17" s="278">
        <v>0</v>
      </c>
      <c r="AC17" s="278">
        <v>0</v>
      </c>
      <c r="AD17" s="278">
        <v>0</v>
      </c>
      <c r="AE17" s="278">
        <v>0</v>
      </c>
      <c r="AF17" s="278">
        <v>0</v>
      </c>
      <c r="AG17" s="278">
        <v>0</v>
      </c>
      <c r="AH17" s="278">
        <v>0</v>
      </c>
      <c r="AI17" s="278">
        <v>0</v>
      </c>
      <c r="AJ17" s="278">
        <v>0</v>
      </c>
      <c r="AK17" s="278">
        <v>0</v>
      </c>
      <c r="AL17" s="278">
        <v>0</v>
      </c>
    </row>
    <row r="18" spans="1:38" x14ac:dyDescent="0.35">
      <c r="A18" s="83"/>
      <c r="B18" s="90"/>
      <c r="D18" s="8"/>
      <c r="E18" s="91"/>
      <c r="F18" s="92"/>
      <c r="G18" s="92"/>
      <c r="H18" s="92"/>
      <c r="I18" s="92"/>
      <c r="J18" s="92"/>
      <c r="K18" s="92"/>
      <c r="L18" s="92"/>
      <c r="M18" s="92"/>
      <c r="N18" s="92"/>
      <c r="O18" s="115"/>
      <c r="P18" s="115"/>
      <c r="Q18" s="115"/>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x14ac:dyDescent="0.35">
      <c r="A19" s="83"/>
      <c r="B19" s="36" t="s">
        <v>100</v>
      </c>
      <c r="C19" s="78"/>
      <c r="D19" s="36"/>
      <c r="E19" s="96"/>
      <c r="F19" s="97"/>
      <c r="G19" s="97"/>
      <c r="H19" s="97"/>
      <c r="I19" s="97"/>
      <c r="J19" s="97"/>
      <c r="K19" s="97"/>
      <c r="L19" s="97"/>
      <c r="M19" s="97"/>
      <c r="N19" s="97"/>
      <c r="O19" s="119"/>
      <c r="P19" s="119"/>
      <c r="Q19" s="119"/>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x14ac:dyDescent="0.35">
      <c r="A20" s="83"/>
      <c r="B20" s="80" t="s">
        <v>101</v>
      </c>
      <c r="C20" s="31"/>
      <c r="D20" s="81" t="s">
        <v>320</v>
      </c>
      <c r="E20" s="53" t="s">
        <v>200</v>
      </c>
      <c r="F20" s="53" t="s">
        <v>201</v>
      </c>
      <c r="G20" s="53" t="s">
        <v>148</v>
      </c>
      <c r="H20" s="53" t="s">
        <v>41</v>
      </c>
      <c r="I20" s="53" t="s">
        <v>42</v>
      </c>
      <c r="J20" s="53" t="s">
        <v>43</v>
      </c>
      <c r="K20" s="53" t="s">
        <v>44</v>
      </c>
      <c r="L20" s="53" t="s">
        <v>45</v>
      </c>
      <c r="M20" s="53" t="s">
        <v>46</v>
      </c>
      <c r="N20" s="53" t="s">
        <v>47</v>
      </c>
      <c r="O20" s="53" t="s">
        <v>48</v>
      </c>
      <c r="P20" s="53" t="s">
        <v>49</v>
      </c>
      <c r="Q20" s="53" t="s">
        <v>50</v>
      </c>
      <c r="R20" s="53" t="s">
        <v>51</v>
      </c>
      <c r="S20" s="53" t="s">
        <v>52</v>
      </c>
      <c r="T20" s="53" t="s">
        <v>53</v>
      </c>
      <c r="U20" s="53" t="s">
        <v>54</v>
      </c>
      <c r="V20" s="53" t="s">
        <v>55</v>
      </c>
      <c r="W20" s="53" t="s">
        <v>56</v>
      </c>
      <c r="X20" s="53" t="s">
        <v>57</v>
      </c>
      <c r="Y20" s="53" t="s">
        <v>58</v>
      </c>
      <c r="Z20" s="53" t="s">
        <v>59</v>
      </c>
      <c r="AA20" s="53" t="s">
        <v>60</v>
      </c>
      <c r="AB20" s="53" t="s">
        <v>61</v>
      </c>
      <c r="AC20" s="53" t="s">
        <v>62</v>
      </c>
      <c r="AD20" s="53" t="s">
        <v>63</v>
      </c>
      <c r="AE20" s="53" t="s">
        <v>64</v>
      </c>
      <c r="AF20" s="53" t="s">
        <v>65</v>
      </c>
      <c r="AG20" s="53" t="s">
        <v>66</v>
      </c>
      <c r="AH20" s="53" t="s">
        <v>67</v>
      </c>
      <c r="AI20" s="53" t="s">
        <v>68</v>
      </c>
      <c r="AJ20" s="53" t="s">
        <v>69</v>
      </c>
      <c r="AK20" s="53" t="s">
        <v>70</v>
      </c>
      <c r="AL20" s="53" t="s">
        <v>71</v>
      </c>
    </row>
    <row r="21" spans="1:38" x14ac:dyDescent="0.35">
      <c r="A21" s="83" t="s">
        <v>321</v>
      </c>
      <c r="B21" s="84" t="s">
        <v>103</v>
      </c>
      <c r="C21" s="275"/>
      <c r="D21" s="276">
        <v>0.94561183103902269</v>
      </c>
      <c r="E21" s="281"/>
      <c r="F21" s="281"/>
      <c r="G21" s="281"/>
      <c r="H21" s="281"/>
      <c r="I21" s="281"/>
      <c r="J21" s="281"/>
      <c r="K21" s="278">
        <v>0.28881920469833183</v>
      </c>
      <c r="L21" s="278">
        <v>0.3054677688525041</v>
      </c>
      <c r="M21" s="278">
        <v>6.6077928655482857E-2</v>
      </c>
      <c r="N21" s="278">
        <v>0</v>
      </c>
      <c r="O21" s="278">
        <v>0</v>
      </c>
      <c r="P21" s="278">
        <v>0</v>
      </c>
      <c r="Q21" s="278">
        <v>0</v>
      </c>
      <c r="R21" s="278">
        <v>0</v>
      </c>
      <c r="S21" s="278">
        <v>0</v>
      </c>
      <c r="T21" s="278">
        <v>0</v>
      </c>
      <c r="U21" s="278">
        <v>0</v>
      </c>
      <c r="V21" s="278">
        <v>0</v>
      </c>
      <c r="W21" s="278">
        <v>0</v>
      </c>
      <c r="X21" s="278">
        <v>0</v>
      </c>
      <c r="Y21" s="278">
        <v>0</v>
      </c>
      <c r="Z21" s="278">
        <v>0</v>
      </c>
      <c r="AA21" s="278">
        <v>0</v>
      </c>
      <c r="AB21" s="278">
        <v>0</v>
      </c>
      <c r="AC21" s="278">
        <v>0</v>
      </c>
      <c r="AD21" s="278">
        <v>0</v>
      </c>
      <c r="AE21" s="278">
        <v>0</v>
      </c>
      <c r="AF21" s="278">
        <v>0</v>
      </c>
      <c r="AG21" s="278">
        <v>0</v>
      </c>
      <c r="AH21" s="278">
        <v>0</v>
      </c>
      <c r="AI21" s="278">
        <v>0</v>
      </c>
      <c r="AJ21" s="278">
        <v>0</v>
      </c>
      <c r="AK21" s="278">
        <v>0</v>
      </c>
      <c r="AL21" s="278">
        <v>0</v>
      </c>
    </row>
    <row r="22" spans="1:38" x14ac:dyDescent="0.35">
      <c r="A22" s="83" t="s">
        <v>322</v>
      </c>
      <c r="B22" s="282" t="s">
        <v>106</v>
      </c>
      <c r="C22" s="275"/>
      <c r="D22" s="276">
        <v>0.36294843061145743</v>
      </c>
      <c r="E22" s="281"/>
      <c r="F22" s="281"/>
      <c r="G22" s="281"/>
      <c r="H22" s="281"/>
      <c r="I22" s="281"/>
      <c r="J22" s="281"/>
      <c r="K22" s="278">
        <v>0</v>
      </c>
      <c r="L22" s="278">
        <v>0</v>
      </c>
      <c r="M22" s="278">
        <v>6.7714937607935732E-2</v>
      </c>
      <c r="N22" s="278">
        <v>0.12417250996781939</v>
      </c>
      <c r="O22" s="278">
        <v>5.0189894810958847E-2</v>
      </c>
      <c r="P22" s="278">
        <v>0</v>
      </c>
      <c r="Q22" s="278">
        <v>0</v>
      </c>
      <c r="R22" s="278">
        <v>0</v>
      </c>
      <c r="S22" s="278">
        <v>0</v>
      </c>
      <c r="T22" s="278">
        <v>0</v>
      </c>
      <c r="U22" s="278">
        <v>0</v>
      </c>
      <c r="V22" s="278">
        <v>0</v>
      </c>
      <c r="W22" s="278">
        <v>0</v>
      </c>
      <c r="X22" s="278">
        <v>0</v>
      </c>
      <c r="Y22" s="278">
        <v>0</v>
      </c>
      <c r="Z22" s="278">
        <v>0</v>
      </c>
      <c r="AA22" s="278">
        <v>0</v>
      </c>
      <c r="AB22" s="278">
        <v>0</v>
      </c>
      <c r="AC22" s="278">
        <v>0</v>
      </c>
      <c r="AD22" s="278">
        <v>0</v>
      </c>
      <c r="AE22" s="278">
        <v>0</v>
      </c>
      <c r="AF22" s="278">
        <v>0</v>
      </c>
      <c r="AG22" s="278">
        <v>0</v>
      </c>
      <c r="AH22" s="278">
        <v>0</v>
      </c>
      <c r="AI22" s="278">
        <v>0</v>
      </c>
      <c r="AJ22" s="278">
        <v>0</v>
      </c>
      <c r="AK22" s="278">
        <v>0</v>
      </c>
      <c r="AL22" s="278">
        <v>0</v>
      </c>
    </row>
    <row r="23" spans="1:38" x14ac:dyDescent="0.35">
      <c r="A23" s="83" t="s">
        <v>323</v>
      </c>
      <c r="B23" s="84" t="s">
        <v>108</v>
      </c>
      <c r="C23" s="275"/>
      <c r="D23" s="276">
        <v>0.41023308543526577</v>
      </c>
      <c r="E23" s="139"/>
      <c r="F23" s="139"/>
      <c r="G23" s="139"/>
      <c r="H23" s="139"/>
      <c r="I23" s="139"/>
      <c r="J23" s="139"/>
      <c r="K23" s="278">
        <v>3.6628891678354439E-2</v>
      </c>
      <c r="L23" s="278">
        <v>3.8827741168866683E-2</v>
      </c>
      <c r="M23" s="278">
        <v>3.379336100731082E-2</v>
      </c>
      <c r="N23" s="278">
        <v>2.8886972898627138E-2</v>
      </c>
      <c r="O23" s="278">
        <v>3.1469800406092485E-2</v>
      </c>
      <c r="P23" s="278">
        <v>3.0626361282592142E-2</v>
      </c>
      <c r="Q23" s="278">
        <v>2.8864820548315802E-2</v>
      </c>
      <c r="R23" s="278">
        <v>0</v>
      </c>
      <c r="S23" s="278">
        <v>0</v>
      </c>
      <c r="T23" s="278">
        <v>0</v>
      </c>
      <c r="U23" s="278">
        <v>0</v>
      </c>
      <c r="V23" s="278">
        <v>0</v>
      </c>
      <c r="W23" s="278">
        <v>0</v>
      </c>
      <c r="X23" s="278">
        <v>0</v>
      </c>
      <c r="Y23" s="278">
        <v>0</v>
      </c>
      <c r="Z23" s="278">
        <v>0</v>
      </c>
      <c r="AA23" s="278">
        <v>0</v>
      </c>
      <c r="AB23" s="278">
        <v>0</v>
      </c>
      <c r="AC23" s="278">
        <v>0</v>
      </c>
      <c r="AD23" s="278">
        <v>0</v>
      </c>
      <c r="AE23" s="278">
        <v>0</v>
      </c>
      <c r="AF23" s="278">
        <v>0</v>
      </c>
      <c r="AG23" s="278">
        <v>0</v>
      </c>
      <c r="AH23" s="278">
        <v>0</v>
      </c>
      <c r="AI23" s="278">
        <v>0</v>
      </c>
      <c r="AJ23" s="278">
        <v>0</v>
      </c>
      <c r="AK23" s="278">
        <v>0</v>
      </c>
      <c r="AL23" s="278">
        <v>0</v>
      </c>
    </row>
    <row r="24" spans="1:38" x14ac:dyDescent="0.35">
      <c r="A24" s="83" t="s">
        <v>324</v>
      </c>
      <c r="B24" s="84" t="s">
        <v>110</v>
      </c>
      <c r="C24" s="275"/>
      <c r="D24" s="276">
        <v>0</v>
      </c>
      <c r="E24" s="277"/>
      <c r="F24" s="277"/>
      <c r="G24" s="277"/>
      <c r="H24" s="277"/>
      <c r="I24" s="277"/>
      <c r="J24" s="277"/>
      <c r="K24" s="278">
        <v>0</v>
      </c>
      <c r="L24" s="278">
        <v>0</v>
      </c>
      <c r="M24" s="278">
        <v>0</v>
      </c>
      <c r="N24" s="278">
        <v>0</v>
      </c>
      <c r="O24" s="278">
        <v>0</v>
      </c>
      <c r="P24" s="278">
        <v>0</v>
      </c>
      <c r="Q24" s="278">
        <v>0</v>
      </c>
      <c r="R24" s="278">
        <v>0</v>
      </c>
      <c r="S24" s="278">
        <v>0</v>
      </c>
      <c r="T24" s="278">
        <v>0</v>
      </c>
      <c r="U24" s="278">
        <v>0</v>
      </c>
      <c r="V24" s="278">
        <v>0</v>
      </c>
      <c r="W24" s="278">
        <v>0</v>
      </c>
      <c r="X24" s="278">
        <v>0</v>
      </c>
      <c r="Y24" s="278">
        <v>0</v>
      </c>
      <c r="Z24" s="278">
        <v>0</v>
      </c>
      <c r="AA24" s="278">
        <v>0</v>
      </c>
      <c r="AB24" s="278">
        <v>0</v>
      </c>
      <c r="AC24" s="278">
        <v>0</v>
      </c>
      <c r="AD24" s="278">
        <v>0</v>
      </c>
      <c r="AE24" s="278">
        <v>0</v>
      </c>
      <c r="AF24" s="278">
        <v>0</v>
      </c>
      <c r="AG24" s="278">
        <v>0</v>
      </c>
      <c r="AH24" s="278">
        <v>0</v>
      </c>
      <c r="AI24" s="278">
        <v>0</v>
      </c>
      <c r="AJ24" s="278">
        <v>0</v>
      </c>
      <c r="AK24" s="278">
        <v>0</v>
      </c>
      <c r="AL24" s="278">
        <v>0</v>
      </c>
    </row>
    <row r="25" spans="1:38" x14ac:dyDescent="0.35">
      <c r="A25" s="83" t="s">
        <v>325</v>
      </c>
      <c r="B25" s="84" t="s">
        <v>113</v>
      </c>
      <c r="C25" s="275"/>
      <c r="D25" s="276">
        <v>0</v>
      </c>
      <c r="E25" s="277"/>
      <c r="F25" s="277"/>
      <c r="G25" s="277"/>
      <c r="H25" s="277"/>
      <c r="I25" s="277"/>
      <c r="J25" s="277"/>
      <c r="K25" s="278">
        <v>0</v>
      </c>
      <c r="L25" s="278">
        <v>0</v>
      </c>
      <c r="M25" s="278">
        <v>0</v>
      </c>
      <c r="N25" s="278">
        <v>0</v>
      </c>
      <c r="O25" s="278">
        <v>0</v>
      </c>
      <c r="P25" s="278">
        <v>0</v>
      </c>
      <c r="Q25" s="278">
        <v>0</v>
      </c>
      <c r="R25" s="278">
        <v>0</v>
      </c>
      <c r="S25" s="278">
        <v>0</v>
      </c>
      <c r="T25" s="278">
        <v>0</v>
      </c>
      <c r="U25" s="278">
        <v>0</v>
      </c>
      <c r="V25" s="278">
        <v>0</v>
      </c>
      <c r="W25" s="278">
        <v>0</v>
      </c>
      <c r="X25" s="278">
        <v>0</v>
      </c>
      <c r="Y25" s="278">
        <v>0</v>
      </c>
      <c r="Z25" s="278">
        <v>0</v>
      </c>
      <c r="AA25" s="278">
        <v>0</v>
      </c>
      <c r="AB25" s="278">
        <v>0</v>
      </c>
      <c r="AC25" s="278">
        <v>0</v>
      </c>
      <c r="AD25" s="278">
        <v>0</v>
      </c>
      <c r="AE25" s="278">
        <v>0</v>
      </c>
      <c r="AF25" s="278">
        <v>0</v>
      </c>
      <c r="AG25" s="278">
        <v>0</v>
      </c>
      <c r="AH25" s="278">
        <v>0</v>
      </c>
      <c r="AI25" s="278">
        <v>0</v>
      </c>
      <c r="AJ25" s="278">
        <v>0</v>
      </c>
      <c r="AK25" s="278">
        <v>0</v>
      </c>
      <c r="AL25" s="278">
        <v>0</v>
      </c>
    </row>
    <row r="26" spans="1:38" x14ac:dyDescent="0.35">
      <c r="A26" s="83" t="s">
        <v>326</v>
      </c>
      <c r="B26" s="84" t="s">
        <v>115</v>
      </c>
      <c r="C26" s="283"/>
      <c r="D26" s="276">
        <v>0.42799999999999999</v>
      </c>
      <c r="E26" s="280"/>
      <c r="F26" s="280"/>
      <c r="G26" s="280"/>
      <c r="H26" s="280"/>
      <c r="I26" s="280"/>
      <c r="J26" s="280"/>
      <c r="K26" s="278">
        <v>0</v>
      </c>
      <c r="L26" s="278">
        <v>0</v>
      </c>
      <c r="M26" s="278">
        <v>0</v>
      </c>
      <c r="N26" s="278">
        <v>0</v>
      </c>
      <c r="O26" s="278">
        <v>8.2955513198375696E-3</v>
      </c>
      <c r="P26" s="278">
        <v>9.6513038039207459E-3</v>
      </c>
      <c r="Q26" s="278">
        <v>1.0256465970993042E-2</v>
      </c>
      <c r="R26" s="278">
        <v>1.0073172490119934E-2</v>
      </c>
      <c r="S26" s="278">
        <v>9.6224416127204896E-3</v>
      </c>
      <c r="T26" s="278">
        <v>8.5818121829032892E-3</v>
      </c>
      <c r="U26" s="278">
        <v>8.0762243101596826E-3</v>
      </c>
      <c r="V26" s="278">
        <v>7.4313631477355953E-3</v>
      </c>
      <c r="W26" s="278">
        <v>6.7657892408370971E-3</v>
      </c>
      <c r="X26" s="278">
        <v>4.6715747530460356E-3</v>
      </c>
      <c r="Y26" s="278">
        <v>3.9075677514076234E-3</v>
      </c>
      <c r="Z26" s="278">
        <v>3.8819044727087023E-3</v>
      </c>
      <c r="AA26" s="278">
        <v>4.1837082808017729E-3</v>
      </c>
      <c r="AB26" s="278">
        <v>4.0018885709047318E-3</v>
      </c>
      <c r="AC26" s="278">
        <v>3.8431871707439421E-3</v>
      </c>
      <c r="AD26" s="278">
        <v>3.6200764009952546E-3</v>
      </c>
      <c r="AE26" s="278">
        <v>3.683230308175087E-3</v>
      </c>
      <c r="AF26" s="278">
        <v>3.6293326587677E-3</v>
      </c>
      <c r="AG26" s="278">
        <v>3.5464123935699463E-3</v>
      </c>
      <c r="AH26" s="278">
        <v>3.5089656627774238E-3</v>
      </c>
      <c r="AI26" s="278">
        <v>0</v>
      </c>
      <c r="AJ26" s="278">
        <v>0</v>
      </c>
      <c r="AK26" s="278">
        <v>0</v>
      </c>
      <c r="AL26" s="278">
        <v>0</v>
      </c>
    </row>
    <row r="27" spans="1:38" x14ac:dyDescent="0.35">
      <c r="A27" s="27"/>
      <c r="B27" s="105"/>
      <c r="C27" s="284"/>
      <c r="D27" s="285"/>
      <c r="E27" s="286"/>
      <c r="F27" s="286"/>
      <c r="G27" s="286"/>
      <c r="H27" s="286"/>
      <c r="I27" s="286"/>
      <c r="J27" s="286"/>
      <c r="K27" s="286"/>
      <c r="L27" s="286"/>
      <c r="M27" s="286"/>
      <c r="N27" s="286"/>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row>
    <row r="28" spans="1:38" ht="31" x14ac:dyDescent="0.35">
      <c r="A28" s="83">
        <v>1</v>
      </c>
      <c r="B28" s="128" t="s">
        <v>327</v>
      </c>
      <c r="C28" s="287"/>
      <c r="D28" s="207"/>
      <c r="E28" s="299">
        <f t="shared" ref="E28:AL28" si="0">SUM(E13:E17,E21:E27)</f>
        <v>0</v>
      </c>
      <c r="F28" s="296">
        <f t="shared" si="0"/>
        <v>0</v>
      </c>
      <c r="G28" s="296">
        <f t="shared" si="0"/>
        <v>0</v>
      </c>
      <c r="H28" s="296">
        <f t="shared" si="0"/>
        <v>0</v>
      </c>
      <c r="I28" s="296">
        <f t="shared" si="0"/>
        <v>0</v>
      </c>
      <c r="J28" s="296">
        <f t="shared" si="0"/>
        <v>0</v>
      </c>
      <c r="K28" s="299">
        <f t="shared" si="0"/>
        <v>0.39599360368177078</v>
      </c>
      <c r="L28" s="299">
        <f t="shared" si="0"/>
        <v>0.42840550813978662</v>
      </c>
      <c r="M28" s="299">
        <f t="shared" si="0"/>
        <v>0.25044889034956913</v>
      </c>
      <c r="N28" s="299">
        <f t="shared" si="0"/>
        <v>0.2334339871276048</v>
      </c>
      <c r="O28" s="299">
        <f t="shared" si="0"/>
        <v>0.1710273724204156</v>
      </c>
      <c r="P28" s="299">
        <f t="shared" si="0"/>
        <v>0.1274204925484835</v>
      </c>
      <c r="Q28" s="299">
        <f t="shared" si="0"/>
        <v>0.1226256965936323</v>
      </c>
      <c r="R28" s="299">
        <f t="shared" si="0"/>
        <v>1.0073172490119934E-2</v>
      </c>
      <c r="S28" s="299">
        <f t="shared" si="0"/>
        <v>9.6224416127204896E-3</v>
      </c>
      <c r="T28" s="299">
        <f t="shared" si="0"/>
        <v>8.5818121829032892E-3</v>
      </c>
      <c r="U28" s="299">
        <f t="shared" si="0"/>
        <v>8.0762243101596826E-3</v>
      </c>
      <c r="V28" s="299">
        <f t="shared" si="0"/>
        <v>7.4313631477355953E-3</v>
      </c>
      <c r="W28" s="299">
        <f t="shared" si="0"/>
        <v>6.7657892408370971E-3</v>
      </c>
      <c r="X28" s="299">
        <f t="shared" si="0"/>
        <v>4.6715747530460356E-3</v>
      </c>
      <c r="Y28" s="299">
        <f t="shared" si="0"/>
        <v>3.9075677514076234E-3</v>
      </c>
      <c r="Z28" s="299">
        <f t="shared" si="0"/>
        <v>3.8819044727087023E-3</v>
      </c>
      <c r="AA28" s="299">
        <f t="shared" si="0"/>
        <v>4.1837082808017729E-3</v>
      </c>
      <c r="AB28" s="299">
        <f t="shared" si="0"/>
        <v>4.0018885709047318E-3</v>
      </c>
      <c r="AC28" s="299">
        <f t="shared" si="0"/>
        <v>3.8431871707439421E-3</v>
      </c>
      <c r="AD28" s="299">
        <f t="shared" si="0"/>
        <v>3.6200764009952546E-3</v>
      </c>
      <c r="AE28" s="299">
        <f t="shared" si="0"/>
        <v>3.683230308175087E-3</v>
      </c>
      <c r="AF28" s="299">
        <f t="shared" si="0"/>
        <v>3.6293326587677E-3</v>
      </c>
      <c r="AG28" s="299">
        <f t="shared" si="0"/>
        <v>3.5464123935699463E-3</v>
      </c>
      <c r="AH28" s="299">
        <f t="shared" si="0"/>
        <v>3.5089656627774238E-3</v>
      </c>
      <c r="AI28" s="299">
        <f t="shared" si="0"/>
        <v>0</v>
      </c>
      <c r="AJ28" s="299">
        <f t="shared" si="0"/>
        <v>0</v>
      </c>
      <c r="AK28" s="299">
        <f t="shared" si="0"/>
        <v>0</v>
      </c>
      <c r="AL28" s="299">
        <f t="shared" si="0"/>
        <v>0</v>
      </c>
    </row>
    <row r="29" spans="1:38" x14ac:dyDescent="0.35">
      <c r="A29" s="83"/>
      <c r="B29" s="78"/>
      <c r="C29" s="78"/>
      <c r="D29" s="36"/>
      <c r="E29" s="288"/>
      <c r="F29" s="211"/>
      <c r="G29" s="211"/>
      <c r="H29" s="211"/>
      <c r="I29" s="211"/>
      <c r="J29" s="211"/>
      <c r="K29" s="211"/>
      <c r="L29" s="211"/>
      <c r="M29" s="211"/>
      <c r="N29" s="211"/>
      <c r="O29" s="211"/>
      <c r="P29" s="211"/>
      <c r="Q29" s="211"/>
      <c r="R29" s="289"/>
      <c r="S29" s="289"/>
      <c r="T29" s="289"/>
      <c r="U29" s="289"/>
      <c r="V29" s="289"/>
      <c r="W29" s="289"/>
      <c r="X29" s="289"/>
      <c r="Y29" s="289"/>
      <c r="Z29" s="289"/>
      <c r="AA29" s="289"/>
      <c r="AB29" s="289"/>
      <c r="AC29" s="289"/>
      <c r="AD29" s="289"/>
      <c r="AE29" s="289"/>
      <c r="AF29" s="289"/>
      <c r="AG29" s="289"/>
      <c r="AH29" s="289"/>
      <c r="AI29" s="289"/>
      <c r="AJ29" s="289"/>
      <c r="AK29" s="289"/>
      <c r="AL29" s="289"/>
    </row>
    <row r="30" spans="1:38" x14ac:dyDescent="0.35">
      <c r="A30" s="83"/>
      <c r="B30" s="36" t="s">
        <v>260</v>
      </c>
      <c r="C30" s="78"/>
      <c r="D30" s="8"/>
      <c r="E30" s="117"/>
      <c r="F30" s="118"/>
      <c r="G30" s="118"/>
      <c r="H30" s="118"/>
      <c r="I30" s="118"/>
      <c r="J30" s="118"/>
      <c r="K30" s="118"/>
      <c r="L30" s="118"/>
      <c r="M30" s="118"/>
      <c r="N30" s="118"/>
      <c r="O30" s="119"/>
      <c r="P30" s="119"/>
      <c r="Q30" s="119"/>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x14ac:dyDescent="0.35">
      <c r="A31" s="83"/>
      <c r="B31" s="8" t="s">
        <v>119</v>
      </c>
      <c r="D31" s="81" t="s">
        <v>320</v>
      </c>
      <c r="E31" s="53" t="s">
        <v>200</v>
      </c>
      <c r="F31" s="53" t="s">
        <v>201</v>
      </c>
      <c r="G31" s="53" t="s">
        <v>148</v>
      </c>
      <c r="H31" s="53" t="s">
        <v>41</v>
      </c>
      <c r="I31" s="53" t="s">
        <v>42</v>
      </c>
      <c r="J31" s="53" t="s">
        <v>43</v>
      </c>
      <c r="K31" s="53" t="s">
        <v>44</v>
      </c>
      <c r="L31" s="53" t="s">
        <v>45</v>
      </c>
      <c r="M31" s="53" t="s">
        <v>46</v>
      </c>
      <c r="N31" s="53" t="s">
        <v>47</v>
      </c>
      <c r="O31" s="53" t="s">
        <v>48</v>
      </c>
      <c r="P31" s="53" t="s">
        <v>49</v>
      </c>
      <c r="Q31" s="53" t="s">
        <v>50</v>
      </c>
      <c r="R31" s="53" t="s">
        <v>51</v>
      </c>
      <c r="S31" s="53" t="s">
        <v>52</v>
      </c>
      <c r="T31" s="53" t="s">
        <v>53</v>
      </c>
      <c r="U31" s="53" t="s">
        <v>54</v>
      </c>
      <c r="V31" s="53" t="s">
        <v>55</v>
      </c>
      <c r="W31" s="53" t="s">
        <v>56</v>
      </c>
      <c r="X31" s="53" t="s">
        <v>57</v>
      </c>
      <c r="Y31" s="53" t="s">
        <v>58</v>
      </c>
      <c r="Z31" s="53" t="s">
        <v>59</v>
      </c>
      <c r="AA31" s="53" t="s">
        <v>60</v>
      </c>
      <c r="AB31" s="53" t="s">
        <v>61</v>
      </c>
      <c r="AC31" s="53" t="s">
        <v>62</v>
      </c>
      <c r="AD31" s="53" t="s">
        <v>63</v>
      </c>
      <c r="AE31" s="53" t="s">
        <v>64</v>
      </c>
      <c r="AF31" s="53" t="s">
        <v>65</v>
      </c>
      <c r="AG31" s="53" t="s">
        <v>66</v>
      </c>
      <c r="AH31" s="53" t="s">
        <v>67</v>
      </c>
      <c r="AI31" s="53" t="s">
        <v>68</v>
      </c>
      <c r="AJ31" s="53" t="s">
        <v>69</v>
      </c>
      <c r="AK31" s="53" t="s">
        <v>70</v>
      </c>
      <c r="AL31" s="53" t="s">
        <v>71</v>
      </c>
    </row>
    <row r="32" spans="1:38" x14ac:dyDescent="0.35">
      <c r="A32" s="83" t="s">
        <v>74</v>
      </c>
      <c r="B32" s="84"/>
      <c r="C32" s="101"/>
      <c r="D32" s="102"/>
      <c r="E32" s="103"/>
      <c r="F32" s="103"/>
      <c r="G32" s="103"/>
      <c r="H32" s="103"/>
      <c r="I32" s="103"/>
      <c r="J32" s="103"/>
      <c r="K32" s="122"/>
      <c r="L32" s="122"/>
      <c r="M32" s="122"/>
      <c r="N32" s="123"/>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row>
    <row r="33" spans="1:38" x14ac:dyDescent="0.35">
      <c r="A33" s="27"/>
      <c r="B33" s="90"/>
      <c r="C33" s="90"/>
      <c r="D33" s="290"/>
      <c r="E33" s="91"/>
      <c r="F33" s="92"/>
      <c r="G33" s="92"/>
      <c r="H33" s="92"/>
      <c r="I33" s="92"/>
      <c r="J33" s="92"/>
      <c r="K33" s="92"/>
      <c r="L33" s="92"/>
      <c r="M33" s="92"/>
      <c r="N33" s="92"/>
      <c r="O33" s="115"/>
      <c r="P33" s="115"/>
      <c r="Q33" s="115"/>
      <c r="R33" s="116"/>
      <c r="S33" s="116"/>
      <c r="T33" s="116"/>
      <c r="U33" s="116"/>
      <c r="V33" s="116"/>
      <c r="W33" s="116"/>
      <c r="X33" s="116"/>
      <c r="Y33" s="116"/>
      <c r="Z33" s="116"/>
      <c r="AA33" s="116"/>
      <c r="AB33" s="116"/>
      <c r="AC33" s="116"/>
      <c r="AD33" s="116"/>
      <c r="AE33" s="116"/>
      <c r="AF33" s="116"/>
      <c r="AG33" s="116"/>
      <c r="AH33" s="116"/>
      <c r="AI33" s="116"/>
      <c r="AJ33" s="116"/>
      <c r="AK33" s="116"/>
      <c r="AL33" s="116"/>
    </row>
    <row r="34" spans="1:38" x14ac:dyDescent="0.35">
      <c r="A34" s="83"/>
      <c r="B34" s="36" t="s">
        <v>121</v>
      </c>
      <c r="D34" s="36"/>
      <c r="E34" s="96"/>
      <c r="F34" s="97"/>
      <c r="G34" s="97"/>
      <c r="H34" s="97"/>
      <c r="I34" s="97"/>
      <c r="J34" s="97"/>
      <c r="K34" s="97"/>
      <c r="L34" s="97"/>
      <c r="M34" s="97"/>
      <c r="N34" s="97"/>
      <c r="O34" s="119"/>
      <c r="P34" s="119"/>
      <c r="Q34" s="119"/>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x14ac:dyDescent="0.35">
      <c r="A35" s="83"/>
      <c r="B35" s="8" t="s">
        <v>101</v>
      </c>
      <c r="D35" s="81" t="s">
        <v>320</v>
      </c>
      <c r="E35" s="53" t="s">
        <v>200</v>
      </c>
      <c r="F35" s="53" t="s">
        <v>201</v>
      </c>
      <c r="G35" s="53" t="s">
        <v>148</v>
      </c>
      <c r="H35" s="53" t="s">
        <v>41</v>
      </c>
      <c r="I35" s="53" t="s">
        <v>42</v>
      </c>
      <c r="J35" s="53" t="s">
        <v>43</v>
      </c>
      <c r="K35" s="53" t="s">
        <v>44</v>
      </c>
      <c r="L35" s="53" t="s">
        <v>45</v>
      </c>
      <c r="M35" s="53" t="s">
        <v>46</v>
      </c>
      <c r="N35" s="53" t="s">
        <v>47</v>
      </c>
      <c r="O35" s="53" t="s">
        <v>48</v>
      </c>
      <c r="P35" s="53" t="s">
        <v>49</v>
      </c>
      <c r="Q35" s="53" t="s">
        <v>50</v>
      </c>
      <c r="R35" s="53" t="s">
        <v>51</v>
      </c>
      <c r="S35" s="53" t="s">
        <v>52</v>
      </c>
      <c r="T35" s="53" t="s">
        <v>53</v>
      </c>
      <c r="U35" s="53" t="s">
        <v>54</v>
      </c>
      <c r="V35" s="53" t="s">
        <v>55</v>
      </c>
      <c r="W35" s="53" t="s">
        <v>56</v>
      </c>
      <c r="X35" s="53" t="s">
        <v>57</v>
      </c>
      <c r="Y35" s="53" t="s">
        <v>58</v>
      </c>
      <c r="Z35" s="53" t="s">
        <v>59</v>
      </c>
      <c r="AA35" s="53" t="s">
        <v>60</v>
      </c>
      <c r="AB35" s="53" t="s">
        <v>61</v>
      </c>
      <c r="AC35" s="53" t="s">
        <v>62</v>
      </c>
      <c r="AD35" s="53" t="s">
        <v>63</v>
      </c>
      <c r="AE35" s="53" t="s">
        <v>64</v>
      </c>
      <c r="AF35" s="53" t="s">
        <v>65</v>
      </c>
      <c r="AG35" s="53" t="s">
        <v>66</v>
      </c>
      <c r="AH35" s="53" t="s">
        <v>67</v>
      </c>
      <c r="AI35" s="53" t="s">
        <v>68</v>
      </c>
      <c r="AJ35" s="53" t="s">
        <v>69</v>
      </c>
      <c r="AK35" s="53" t="s">
        <v>70</v>
      </c>
      <c r="AL35" s="53" t="s">
        <v>71</v>
      </c>
    </row>
    <row r="36" spans="1:38" x14ac:dyDescent="0.35">
      <c r="A36" s="83" t="s">
        <v>328</v>
      </c>
      <c r="B36" s="84" t="s">
        <v>123</v>
      </c>
      <c r="C36" s="101"/>
      <c r="D36" s="276">
        <v>0</v>
      </c>
      <c r="E36" s="359"/>
      <c r="F36" s="359"/>
      <c r="G36" s="359"/>
      <c r="H36" s="359"/>
      <c r="I36" s="359"/>
      <c r="J36" s="359"/>
      <c r="K36" s="360">
        <v>0</v>
      </c>
      <c r="L36" s="361">
        <v>0</v>
      </c>
      <c r="M36" s="361">
        <v>0</v>
      </c>
      <c r="N36" s="362">
        <v>0</v>
      </c>
      <c r="O36" s="363">
        <v>0</v>
      </c>
      <c r="P36" s="363">
        <v>0</v>
      </c>
      <c r="Q36" s="363">
        <v>0</v>
      </c>
      <c r="R36" s="363">
        <v>0</v>
      </c>
      <c r="S36" s="363">
        <v>0</v>
      </c>
      <c r="T36" s="363">
        <v>0</v>
      </c>
      <c r="U36" s="363">
        <v>0</v>
      </c>
      <c r="V36" s="363">
        <v>0</v>
      </c>
      <c r="W36" s="363">
        <v>0</v>
      </c>
      <c r="X36" s="363">
        <v>0</v>
      </c>
      <c r="Y36" s="363">
        <v>0</v>
      </c>
      <c r="Z36" s="363">
        <v>0</v>
      </c>
      <c r="AA36" s="363">
        <v>0</v>
      </c>
      <c r="AB36" s="363">
        <v>0</v>
      </c>
      <c r="AC36" s="363">
        <v>0</v>
      </c>
      <c r="AD36" s="363">
        <v>0</v>
      </c>
      <c r="AE36" s="363">
        <v>0</v>
      </c>
      <c r="AF36" s="363">
        <v>0</v>
      </c>
      <c r="AG36" s="363">
        <v>0</v>
      </c>
      <c r="AH36" s="363">
        <v>0</v>
      </c>
      <c r="AI36" s="363">
        <v>0</v>
      </c>
      <c r="AJ36" s="363">
        <v>0</v>
      </c>
      <c r="AK36" s="363">
        <v>0</v>
      </c>
      <c r="AL36" s="363">
        <v>0</v>
      </c>
    </row>
    <row r="37" spans="1:38" x14ac:dyDescent="0.35">
      <c r="A37" s="83" t="s">
        <v>329</v>
      </c>
      <c r="B37" s="84" t="s">
        <v>126</v>
      </c>
      <c r="C37" s="101"/>
      <c r="D37" s="276">
        <v>0</v>
      </c>
      <c r="E37" s="359"/>
      <c r="F37" s="359"/>
      <c r="G37" s="359"/>
      <c r="H37" s="359"/>
      <c r="I37" s="359"/>
      <c r="J37" s="359"/>
      <c r="K37" s="361">
        <v>0</v>
      </c>
      <c r="L37" s="361">
        <v>0</v>
      </c>
      <c r="M37" s="361">
        <v>0</v>
      </c>
      <c r="N37" s="362">
        <v>0</v>
      </c>
      <c r="O37" s="363">
        <v>0</v>
      </c>
      <c r="P37" s="363">
        <v>0</v>
      </c>
      <c r="Q37" s="363">
        <v>0</v>
      </c>
      <c r="R37" s="363">
        <v>0</v>
      </c>
      <c r="S37" s="363">
        <v>0</v>
      </c>
      <c r="T37" s="363">
        <v>0</v>
      </c>
      <c r="U37" s="363">
        <v>0</v>
      </c>
      <c r="V37" s="363">
        <v>0</v>
      </c>
      <c r="W37" s="363">
        <v>0</v>
      </c>
      <c r="X37" s="363">
        <v>0</v>
      </c>
      <c r="Y37" s="363">
        <v>0</v>
      </c>
      <c r="Z37" s="363">
        <v>0</v>
      </c>
      <c r="AA37" s="363">
        <v>0</v>
      </c>
      <c r="AB37" s="363">
        <v>0</v>
      </c>
      <c r="AC37" s="363">
        <v>0</v>
      </c>
      <c r="AD37" s="363">
        <v>0</v>
      </c>
      <c r="AE37" s="363">
        <v>0</v>
      </c>
      <c r="AF37" s="363">
        <v>0</v>
      </c>
      <c r="AG37" s="363">
        <v>0</v>
      </c>
      <c r="AH37" s="363">
        <v>0</v>
      </c>
      <c r="AI37" s="363">
        <v>0</v>
      </c>
      <c r="AJ37" s="363">
        <v>0</v>
      </c>
      <c r="AK37" s="363">
        <v>0</v>
      </c>
      <c r="AL37" s="363">
        <v>0</v>
      </c>
    </row>
    <row r="38" spans="1:38" x14ac:dyDescent="0.35">
      <c r="A38" s="83" t="s">
        <v>330</v>
      </c>
      <c r="B38" s="84" t="s">
        <v>128</v>
      </c>
      <c r="C38" s="101"/>
      <c r="D38" s="276">
        <v>0</v>
      </c>
      <c r="E38" s="359"/>
      <c r="F38" s="359"/>
      <c r="G38" s="359"/>
      <c r="H38" s="359"/>
      <c r="I38" s="359"/>
      <c r="J38" s="359"/>
      <c r="K38" s="361">
        <v>0</v>
      </c>
      <c r="L38" s="361">
        <v>0</v>
      </c>
      <c r="M38" s="361">
        <v>0</v>
      </c>
      <c r="N38" s="362">
        <v>0</v>
      </c>
      <c r="O38" s="363">
        <v>0</v>
      </c>
      <c r="P38" s="363">
        <v>0</v>
      </c>
      <c r="Q38" s="363">
        <v>0</v>
      </c>
      <c r="R38" s="363">
        <v>0</v>
      </c>
      <c r="S38" s="363">
        <v>0</v>
      </c>
      <c r="T38" s="363">
        <v>0</v>
      </c>
      <c r="U38" s="363">
        <v>0</v>
      </c>
      <c r="V38" s="363">
        <v>0</v>
      </c>
      <c r="W38" s="363">
        <v>0</v>
      </c>
      <c r="X38" s="363">
        <v>0</v>
      </c>
      <c r="Y38" s="363">
        <v>0</v>
      </c>
      <c r="Z38" s="363">
        <v>0</v>
      </c>
      <c r="AA38" s="363">
        <v>0</v>
      </c>
      <c r="AB38" s="363">
        <v>0</v>
      </c>
      <c r="AC38" s="363">
        <v>0</v>
      </c>
      <c r="AD38" s="363">
        <v>0</v>
      </c>
      <c r="AE38" s="363">
        <v>0</v>
      </c>
      <c r="AF38" s="363">
        <v>0</v>
      </c>
      <c r="AG38" s="363">
        <v>0</v>
      </c>
      <c r="AH38" s="363">
        <v>0</v>
      </c>
      <c r="AI38" s="363">
        <v>0</v>
      </c>
      <c r="AJ38" s="363">
        <v>0</v>
      </c>
      <c r="AK38" s="363">
        <v>0</v>
      </c>
      <c r="AL38" s="363">
        <v>0</v>
      </c>
    </row>
    <row r="39" spans="1:38" x14ac:dyDescent="0.35">
      <c r="A39" s="83" t="s">
        <v>331</v>
      </c>
      <c r="B39" s="84" t="s">
        <v>131</v>
      </c>
      <c r="C39" s="101"/>
      <c r="D39" s="276">
        <v>0</v>
      </c>
      <c r="E39" s="359"/>
      <c r="F39" s="359"/>
      <c r="G39" s="359"/>
      <c r="H39" s="359"/>
      <c r="I39" s="359"/>
      <c r="J39" s="359"/>
      <c r="K39" s="361">
        <v>0</v>
      </c>
      <c r="L39" s="361">
        <v>0</v>
      </c>
      <c r="M39" s="361">
        <v>0</v>
      </c>
      <c r="N39" s="362">
        <v>0</v>
      </c>
      <c r="O39" s="363">
        <v>0</v>
      </c>
      <c r="P39" s="363">
        <v>0</v>
      </c>
      <c r="Q39" s="363">
        <v>0</v>
      </c>
      <c r="R39" s="363">
        <v>0</v>
      </c>
      <c r="S39" s="363">
        <v>0</v>
      </c>
      <c r="T39" s="363">
        <v>0</v>
      </c>
      <c r="U39" s="363">
        <v>0</v>
      </c>
      <c r="V39" s="363">
        <v>0</v>
      </c>
      <c r="W39" s="363">
        <v>0</v>
      </c>
      <c r="X39" s="363">
        <v>0</v>
      </c>
      <c r="Y39" s="363">
        <v>0</v>
      </c>
      <c r="Z39" s="363">
        <v>0</v>
      </c>
      <c r="AA39" s="363">
        <v>0</v>
      </c>
      <c r="AB39" s="363">
        <v>0</v>
      </c>
      <c r="AC39" s="363">
        <v>0</v>
      </c>
      <c r="AD39" s="363">
        <v>0</v>
      </c>
      <c r="AE39" s="363">
        <v>0</v>
      </c>
      <c r="AF39" s="363">
        <v>0</v>
      </c>
      <c r="AG39" s="363">
        <v>0</v>
      </c>
      <c r="AH39" s="363">
        <v>0</v>
      </c>
      <c r="AI39" s="363">
        <v>0</v>
      </c>
      <c r="AJ39" s="363">
        <v>0</v>
      </c>
      <c r="AK39" s="363">
        <v>0</v>
      </c>
      <c r="AL39" s="363">
        <v>0</v>
      </c>
    </row>
    <row r="40" spans="1:38" x14ac:dyDescent="0.35">
      <c r="A40" s="83" t="s">
        <v>328</v>
      </c>
      <c r="B40" s="84" t="s">
        <v>133</v>
      </c>
      <c r="C40" s="101"/>
      <c r="D40" s="276">
        <v>0</v>
      </c>
      <c r="E40" s="359"/>
      <c r="F40" s="359"/>
      <c r="G40" s="359"/>
      <c r="H40" s="359"/>
      <c r="I40" s="359"/>
      <c r="J40" s="359"/>
      <c r="K40" s="361">
        <v>0</v>
      </c>
      <c r="L40" s="361">
        <v>0</v>
      </c>
      <c r="M40" s="361">
        <v>0</v>
      </c>
      <c r="N40" s="362">
        <v>0</v>
      </c>
      <c r="O40" s="363">
        <v>0</v>
      </c>
      <c r="P40" s="363">
        <v>0</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row>
    <row r="41" spans="1:38" x14ac:dyDescent="0.35">
      <c r="A41" s="83" t="s">
        <v>329</v>
      </c>
      <c r="B41" s="84" t="s">
        <v>135</v>
      </c>
      <c r="C41" s="101"/>
      <c r="D41" s="276">
        <v>0</v>
      </c>
      <c r="E41" s="359"/>
      <c r="F41" s="359"/>
      <c r="G41" s="359"/>
      <c r="H41" s="359"/>
      <c r="I41" s="359"/>
      <c r="J41" s="359"/>
      <c r="K41" s="361">
        <v>0</v>
      </c>
      <c r="L41" s="361">
        <v>0</v>
      </c>
      <c r="M41" s="361">
        <v>0</v>
      </c>
      <c r="N41" s="362">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row>
    <row r="42" spans="1:38" x14ac:dyDescent="0.35">
      <c r="A42" s="83" t="s">
        <v>330</v>
      </c>
      <c r="B42" s="84" t="s">
        <v>136</v>
      </c>
      <c r="C42" s="101"/>
      <c r="D42" s="276">
        <v>0</v>
      </c>
      <c r="E42" s="359"/>
      <c r="F42" s="359"/>
      <c r="G42" s="359"/>
      <c r="H42" s="359"/>
      <c r="I42" s="359"/>
      <c r="J42" s="359"/>
      <c r="K42" s="361">
        <v>0</v>
      </c>
      <c r="L42" s="361">
        <v>0</v>
      </c>
      <c r="M42" s="361">
        <v>0</v>
      </c>
      <c r="N42" s="362">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row>
    <row r="43" spans="1:38" x14ac:dyDescent="0.35">
      <c r="A43" s="83" t="s">
        <v>331</v>
      </c>
      <c r="B43" s="84" t="s">
        <v>137</v>
      </c>
      <c r="C43" s="101"/>
      <c r="D43" s="276">
        <v>0</v>
      </c>
      <c r="E43" s="359"/>
      <c r="F43" s="359"/>
      <c r="G43" s="359"/>
      <c r="H43" s="359"/>
      <c r="I43" s="359"/>
      <c r="J43" s="359"/>
      <c r="K43" s="361">
        <v>0</v>
      </c>
      <c r="L43" s="361">
        <v>0</v>
      </c>
      <c r="M43" s="361">
        <v>0</v>
      </c>
      <c r="N43" s="362">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row>
    <row r="44" spans="1:38" x14ac:dyDescent="0.35">
      <c r="A44" s="83" t="s">
        <v>329</v>
      </c>
      <c r="B44" s="84" t="s">
        <v>138</v>
      </c>
      <c r="C44" s="101"/>
      <c r="D44" s="276">
        <v>0</v>
      </c>
      <c r="E44" s="359"/>
      <c r="F44" s="359"/>
      <c r="G44" s="359"/>
      <c r="H44" s="359"/>
      <c r="I44" s="359"/>
      <c r="J44" s="359"/>
      <c r="K44" s="361">
        <v>0</v>
      </c>
      <c r="L44" s="361">
        <v>0</v>
      </c>
      <c r="M44" s="361">
        <v>0</v>
      </c>
      <c r="N44" s="362">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row>
    <row r="45" spans="1:38" x14ac:dyDescent="0.35">
      <c r="A45" s="83" t="s">
        <v>330</v>
      </c>
      <c r="B45" s="84" t="s">
        <v>139</v>
      </c>
      <c r="C45" s="101"/>
      <c r="D45" s="276">
        <v>0</v>
      </c>
      <c r="E45" s="359"/>
      <c r="F45" s="359"/>
      <c r="G45" s="359"/>
      <c r="H45" s="359"/>
      <c r="I45" s="359"/>
      <c r="J45" s="359"/>
      <c r="K45" s="361">
        <v>0</v>
      </c>
      <c r="L45" s="361">
        <v>0</v>
      </c>
      <c r="M45" s="361">
        <v>0</v>
      </c>
      <c r="N45" s="362">
        <v>0</v>
      </c>
      <c r="O45" s="363">
        <v>0</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row>
    <row r="46" spans="1:38" x14ac:dyDescent="0.35">
      <c r="A46" s="83" t="s">
        <v>331</v>
      </c>
      <c r="B46" s="84" t="s">
        <v>141</v>
      </c>
      <c r="C46" s="101"/>
      <c r="D46" s="276">
        <v>0</v>
      </c>
      <c r="E46" s="359"/>
      <c r="F46" s="359"/>
      <c r="G46" s="359"/>
      <c r="H46" s="359"/>
      <c r="I46" s="359"/>
      <c r="J46" s="359"/>
      <c r="K46" s="361">
        <v>0</v>
      </c>
      <c r="L46" s="361">
        <v>0</v>
      </c>
      <c r="M46" s="361">
        <v>0</v>
      </c>
      <c r="N46" s="362">
        <v>0</v>
      </c>
      <c r="O46" s="363">
        <v>0</v>
      </c>
      <c r="P46" s="363">
        <v>0</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row>
    <row r="47" spans="1:38" x14ac:dyDescent="0.35">
      <c r="A47" s="83" t="s">
        <v>328</v>
      </c>
      <c r="B47" s="84" t="s">
        <v>142</v>
      </c>
      <c r="C47" s="101"/>
      <c r="D47" s="276">
        <v>0</v>
      </c>
      <c r="E47" s="359"/>
      <c r="F47" s="359"/>
      <c r="G47" s="359"/>
      <c r="H47" s="359"/>
      <c r="I47" s="359"/>
      <c r="J47" s="359"/>
      <c r="K47" s="361">
        <v>0</v>
      </c>
      <c r="L47" s="361">
        <v>0</v>
      </c>
      <c r="M47" s="361">
        <v>0</v>
      </c>
      <c r="N47" s="362">
        <v>0</v>
      </c>
      <c r="O47" s="363">
        <v>0</v>
      </c>
      <c r="P47" s="363">
        <v>0</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row>
    <row r="48" spans="1:38" x14ac:dyDescent="0.35">
      <c r="A48" s="83"/>
      <c r="B48" s="291"/>
      <c r="C48" s="292"/>
      <c r="D48" s="364"/>
      <c r="E48" s="365"/>
      <c r="F48" s="365"/>
      <c r="G48" s="365"/>
      <c r="H48" s="365"/>
      <c r="I48" s="365"/>
      <c r="J48" s="365"/>
      <c r="K48" s="365"/>
      <c r="L48" s="365"/>
      <c r="M48" s="365"/>
      <c r="N48" s="366"/>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row>
    <row r="49" spans="1:38" x14ac:dyDescent="0.35">
      <c r="A49" s="83">
        <v>2</v>
      </c>
      <c r="B49" s="293" t="s">
        <v>332</v>
      </c>
      <c r="C49" s="294"/>
      <c r="D49" s="368"/>
      <c r="E49" s="369">
        <f t="shared" ref="E49:AL49" si="1">SUM(E32:E32,E36:E47)</f>
        <v>0</v>
      </c>
      <c r="F49" s="369">
        <f t="shared" si="1"/>
        <v>0</v>
      </c>
      <c r="G49" s="369">
        <f t="shared" si="1"/>
        <v>0</v>
      </c>
      <c r="H49" s="369">
        <f t="shared" si="1"/>
        <v>0</v>
      </c>
      <c r="I49" s="369">
        <f t="shared" si="1"/>
        <v>0</v>
      </c>
      <c r="J49" s="369">
        <f t="shared" si="1"/>
        <v>0</v>
      </c>
      <c r="K49" s="370">
        <f t="shared" si="1"/>
        <v>0</v>
      </c>
      <c r="L49" s="370">
        <f t="shared" si="1"/>
        <v>0</v>
      </c>
      <c r="M49" s="370">
        <f t="shared" si="1"/>
        <v>0</v>
      </c>
      <c r="N49" s="370">
        <f t="shared" si="1"/>
        <v>0</v>
      </c>
      <c r="O49" s="370">
        <f t="shared" si="1"/>
        <v>0</v>
      </c>
      <c r="P49" s="370">
        <f t="shared" si="1"/>
        <v>0</v>
      </c>
      <c r="Q49" s="370">
        <f t="shared" si="1"/>
        <v>0</v>
      </c>
      <c r="R49" s="370">
        <f t="shared" si="1"/>
        <v>0</v>
      </c>
      <c r="S49" s="370">
        <f t="shared" si="1"/>
        <v>0</v>
      </c>
      <c r="T49" s="370">
        <f t="shared" si="1"/>
        <v>0</v>
      </c>
      <c r="U49" s="370">
        <f t="shared" si="1"/>
        <v>0</v>
      </c>
      <c r="V49" s="370">
        <f t="shared" si="1"/>
        <v>0</v>
      </c>
      <c r="W49" s="370">
        <f t="shared" si="1"/>
        <v>0</v>
      </c>
      <c r="X49" s="370">
        <f t="shared" si="1"/>
        <v>0</v>
      </c>
      <c r="Y49" s="370">
        <f t="shared" si="1"/>
        <v>0</v>
      </c>
      <c r="Z49" s="370">
        <f t="shared" si="1"/>
        <v>0</v>
      </c>
      <c r="AA49" s="370">
        <f t="shared" si="1"/>
        <v>0</v>
      </c>
      <c r="AB49" s="370">
        <f t="shared" si="1"/>
        <v>0</v>
      </c>
      <c r="AC49" s="370">
        <f t="shared" si="1"/>
        <v>0</v>
      </c>
      <c r="AD49" s="370">
        <f t="shared" si="1"/>
        <v>0</v>
      </c>
      <c r="AE49" s="370">
        <f t="shared" si="1"/>
        <v>0</v>
      </c>
      <c r="AF49" s="370">
        <f t="shared" si="1"/>
        <v>0</v>
      </c>
      <c r="AG49" s="370">
        <f t="shared" si="1"/>
        <v>0</v>
      </c>
      <c r="AH49" s="370">
        <f t="shared" si="1"/>
        <v>0</v>
      </c>
      <c r="AI49" s="370">
        <f t="shared" si="1"/>
        <v>0</v>
      </c>
      <c r="AJ49" s="370">
        <f t="shared" si="1"/>
        <v>0</v>
      </c>
      <c r="AK49" s="370">
        <f t="shared" si="1"/>
        <v>0</v>
      </c>
      <c r="AL49" s="370">
        <f t="shared" si="1"/>
        <v>0</v>
      </c>
    </row>
    <row r="50" spans="1:38" x14ac:dyDescent="0.35">
      <c r="A50" s="83"/>
      <c r="B50" s="241"/>
      <c r="C50" s="242"/>
      <c r="D50" s="371"/>
      <c r="E50" s="372"/>
      <c r="F50" s="372"/>
      <c r="G50" s="372"/>
      <c r="H50" s="372"/>
      <c r="I50" s="372"/>
      <c r="J50" s="372"/>
      <c r="K50" s="372"/>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38" ht="15" customHeight="1" x14ac:dyDescent="0.35">
      <c r="A51" s="83">
        <v>3</v>
      </c>
      <c r="B51" s="247" t="s">
        <v>333</v>
      </c>
      <c r="C51" s="248"/>
      <c r="D51" s="374"/>
      <c r="E51" s="375">
        <f t="shared" ref="E51:AL51" si="2">E28+E49</f>
        <v>0</v>
      </c>
      <c r="F51" s="375">
        <f t="shared" si="2"/>
        <v>0</v>
      </c>
      <c r="G51" s="375">
        <f t="shared" si="2"/>
        <v>0</v>
      </c>
      <c r="H51" s="375">
        <f t="shared" si="2"/>
        <v>0</v>
      </c>
      <c r="I51" s="375">
        <f t="shared" si="2"/>
        <v>0</v>
      </c>
      <c r="J51" s="375">
        <f t="shared" si="2"/>
        <v>0</v>
      </c>
      <c r="K51" s="376">
        <f t="shared" si="2"/>
        <v>0.39599360368177078</v>
      </c>
      <c r="L51" s="376">
        <f t="shared" si="2"/>
        <v>0.42840550813978662</v>
      </c>
      <c r="M51" s="376">
        <f t="shared" si="2"/>
        <v>0.25044889034956913</v>
      </c>
      <c r="N51" s="376">
        <f t="shared" si="2"/>
        <v>0.2334339871276048</v>
      </c>
      <c r="O51" s="376">
        <f t="shared" si="2"/>
        <v>0.1710273724204156</v>
      </c>
      <c r="P51" s="376">
        <f t="shared" si="2"/>
        <v>0.1274204925484835</v>
      </c>
      <c r="Q51" s="376">
        <f t="shared" si="2"/>
        <v>0.1226256965936323</v>
      </c>
      <c r="R51" s="376">
        <f t="shared" si="2"/>
        <v>1.0073172490119934E-2</v>
      </c>
      <c r="S51" s="376">
        <f t="shared" si="2"/>
        <v>9.6224416127204896E-3</v>
      </c>
      <c r="T51" s="376">
        <f t="shared" si="2"/>
        <v>8.5818121829032892E-3</v>
      </c>
      <c r="U51" s="376">
        <f t="shared" si="2"/>
        <v>8.0762243101596826E-3</v>
      </c>
      <c r="V51" s="376">
        <f t="shared" si="2"/>
        <v>7.4313631477355953E-3</v>
      </c>
      <c r="W51" s="376">
        <f t="shared" si="2"/>
        <v>6.7657892408370971E-3</v>
      </c>
      <c r="X51" s="376">
        <f t="shared" si="2"/>
        <v>4.6715747530460356E-3</v>
      </c>
      <c r="Y51" s="376">
        <f t="shared" si="2"/>
        <v>3.9075677514076234E-3</v>
      </c>
      <c r="Z51" s="376">
        <f t="shared" si="2"/>
        <v>3.8819044727087023E-3</v>
      </c>
      <c r="AA51" s="376">
        <f t="shared" si="2"/>
        <v>4.1837082808017729E-3</v>
      </c>
      <c r="AB51" s="376">
        <f t="shared" si="2"/>
        <v>4.0018885709047318E-3</v>
      </c>
      <c r="AC51" s="376">
        <f t="shared" si="2"/>
        <v>3.8431871707439421E-3</v>
      </c>
      <c r="AD51" s="376">
        <f t="shared" si="2"/>
        <v>3.6200764009952546E-3</v>
      </c>
      <c r="AE51" s="376">
        <f t="shared" si="2"/>
        <v>3.683230308175087E-3</v>
      </c>
      <c r="AF51" s="376">
        <f t="shared" si="2"/>
        <v>3.6293326587677E-3</v>
      </c>
      <c r="AG51" s="376">
        <f t="shared" si="2"/>
        <v>3.5464123935699463E-3</v>
      </c>
      <c r="AH51" s="376">
        <f t="shared" si="2"/>
        <v>3.5089656627774238E-3</v>
      </c>
      <c r="AI51" s="376">
        <f t="shared" si="2"/>
        <v>0</v>
      </c>
      <c r="AJ51" s="376">
        <f t="shared" si="2"/>
        <v>0</v>
      </c>
      <c r="AK51" s="376">
        <f t="shared" si="2"/>
        <v>0</v>
      </c>
      <c r="AL51" s="376">
        <f t="shared" si="2"/>
        <v>0</v>
      </c>
    </row>
    <row r="52" spans="1:38" x14ac:dyDescent="0.35">
      <c r="A52" s="83"/>
      <c r="B52" s="36"/>
      <c r="C52" s="78"/>
      <c r="D52" s="36"/>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ht="15" customHeight="1" x14ac:dyDescent="0.35">
      <c r="A53" s="83"/>
      <c r="B53" s="12"/>
      <c r="C53" s="141"/>
      <c r="D53" s="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ht="15" customHeight="1" x14ac:dyDescent="0.45">
      <c r="A54" s="83"/>
      <c r="B54" s="51" t="s">
        <v>334</v>
      </c>
      <c r="D54" s="8"/>
      <c r="E54" s="8"/>
      <c r="F54" s="8"/>
      <c r="G54" s="142"/>
      <c r="H54" s="142"/>
      <c r="I54" s="142"/>
      <c r="J54" s="142"/>
      <c r="K54" s="142"/>
      <c r="L54" s="142"/>
      <c r="M54" s="142"/>
      <c r="N54" s="142"/>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15" customHeight="1" x14ac:dyDescent="0.35">
      <c r="A55" s="83"/>
      <c r="B55" s="36" t="s">
        <v>146</v>
      </c>
      <c r="C55" s="78"/>
      <c r="D55" s="8"/>
      <c r="E55" s="8"/>
      <c r="F55" s="8"/>
      <c r="G55" s="142"/>
      <c r="H55" s="142"/>
      <c r="I55" s="142"/>
      <c r="J55" s="142"/>
      <c r="K55" s="142"/>
      <c r="L55" s="142"/>
      <c r="M55" s="142"/>
      <c r="N55" s="142"/>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x14ac:dyDescent="0.35">
      <c r="A56" s="83"/>
      <c r="B56" s="8" t="s">
        <v>147</v>
      </c>
      <c r="C56" s="78"/>
      <c r="D56" s="81" t="s">
        <v>320</v>
      </c>
      <c r="E56" s="53" t="s">
        <v>200</v>
      </c>
      <c r="F56" s="53" t="s">
        <v>201</v>
      </c>
      <c r="G56" s="53" t="s">
        <v>148</v>
      </c>
      <c r="H56" s="53" t="s">
        <v>41</v>
      </c>
      <c r="I56" s="53" t="s">
        <v>42</v>
      </c>
      <c r="J56" s="53" t="s">
        <v>43</v>
      </c>
      <c r="K56" s="53" t="s">
        <v>44</v>
      </c>
      <c r="L56" s="53" t="s">
        <v>45</v>
      </c>
      <c r="M56" s="53" t="s">
        <v>46</v>
      </c>
      <c r="N56" s="53" t="s">
        <v>47</v>
      </c>
      <c r="O56" s="53" t="s">
        <v>48</v>
      </c>
      <c r="P56" s="53" t="s">
        <v>49</v>
      </c>
      <c r="Q56" s="53" t="s">
        <v>50</v>
      </c>
      <c r="R56" s="53" t="s">
        <v>51</v>
      </c>
      <c r="S56" s="53" t="s">
        <v>52</v>
      </c>
      <c r="T56" s="53" t="s">
        <v>53</v>
      </c>
      <c r="U56" s="53" t="s">
        <v>54</v>
      </c>
      <c r="V56" s="53" t="s">
        <v>55</v>
      </c>
      <c r="W56" s="53" t="s">
        <v>56</v>
      </c>
      <c r="X56" s="53" t="s">
        <v>57</v>
      </c>
      <c r="Y56" s="53" t="s">
        <v>58</v>
      </c>
      <c r="Z56" s="53" t="s">
        <v>59</v>
      </c>
      <c r="AA56" s="53" t="s">
        <v>60</v>
      </c>
      <c r="AB56" s="53" t="s">
        <v>61</v>
      </c>
      <c r="AC56" s="53" t="s">
        <v>62</v>
      </c>
      <c r="AD56" s="53" t="s">
        <v>63</v>
      </c>
      <c r="AE56" s="53" t="s">
        <v>64</v>
      </c>
      <c r="AF56" s="53" t="s">
        <v>65</v>
      </c>
      <c r="AG56" s="53" t="s">
        <v>66</v>
      </c>
      <c r="AH56" s="53" t="s">
        <v>67</v>
      </c>
      <c r="AI56" s="53" t="s">
        <v>68</v>
      </c>
      <c r="AJ56" s="53" t="s">
        <v>69</v>
      </c>
      <c r="AK56" s="53" t="s">
        <v>70</v>
      </c>
      <c r="AL56" s="53" t="s">
        <v>71</v>
      </c>
    </row>
    <row r="57" spans="1:38" x14ac:dyDescent="0.35">
      <c r="A57" s="83" t="s">
        <v>335</v>
      </c>
      <c r="B57" s="84" t="s">
        <v>150</v>
      </c>
      <c r="C57" s="143"/>
      <c r="D57" s="276">
        <v>0.42799999999999999</v>
      </c>
      <c r="E57" s="377"/>
      <c r="F57" s="377"/>
      <c r="G57" s="377"/>
      <c r="H57" s="377"/>
      <c r="I57" s="377"/>
      <c r="J57" s="377"/>
      <c r="K57" s="378">
        <v>0</v>
      </c>
      <c r="L57" s="378">
        <v>0</v>
      </c>
      <c r="M57" s="378">
        <v>0</v>
      </c>
      <c r="N57" s="379">
        <v>0</v>
      </c>
      <c r="O57" s="380">
        <v>0</v>
      </c>
      <c r="P57" s="380">
        <v>0</v>
      </c>
      <c r="Q57" s="380">
        <v>0</v>
      </c>
      <c r="R57" s="380">
        <v>0</v>
      </c>
      <c r="S57" s="380">
        <v>0</v>
      </c>
      <c r="T57" s="380">
        <v>0</v>
      </c>
      <c r="U57" s="380">
        <v>0</v>
      </c>
      <c r="V57" s="380">
        <v>0</v>
      </c>
      <c r="W57" s="380">
        <v>0</v>
      </c>
      <c r="X57" s="380">
        <v>0</v>
      </c>
      <c r="Y57" s="380">
        <v>0</v>
      </c>
      <c r="Z57" s="380">
        <v>0</v>
      </c>
      <c r="AA57" s="380">
        <v>0</v>
      </c>
      <c r="AB57" s="380">
        <v>0</v>
      </c>
      <c r="AC57" s="380">
        <v>0</v>
      </c>
      <c r="AD57" s="380">
        <v>0</v>
      </c>
      <c r="AE57" s="380">
        <v>0</v>
      </c>
      <c r="AF57" s="380">
        <v>0</v>
      </c>
      <c r="AG57" s="380">
        <v>0</v>
      </c>
      <c r="AH57" s="380">
        <v>0</v>
      </c>
      <c r="AI57" s="380">
        <v>0</v>
      </c>
      <c r="AJ57" s="380">
        <v>0</v>
      </c>
      <c r="AK57" s="380">
        <v>0</v>
      </c>
      <c r="AL57" s="380">
        <v>0</v>
      </c>
    </row>
    <row r="58" spans="1:38" x14ac:dyDescent="0.35">
      <c r="A58" s="83" t="s">
        <v>336</v>
      </c>
      <c r="B58" s="84" t="s">
        <v>152</v>
      </c>
      <c r="C58" s="101"/>
      <c r="D58" s="276">
        <v>0.42799999999999999</v>
      </c>
      <c r="E58" s="377"/>
      <c r="F58" s="377"/>
      <c r="G58" s="377"/>
      <c r="H58" s="377"/>
      <c r="I58" s="377"/>
      <c r="J58" s="377"/>
      <c r="K58" s="378">
        <v>0</v>
      </c>
      <c r="L58" s="378">
        <v>0</v>
      </c>
      <c r="M58" s="378">
        <v>0</v>
      </c>
      <c r="N58" s="379">
        <v>0</v>
      </c>
      <c r="O58" s="380">
        <v>0</v>
      </c>
      <c r="P58" s="380">
        <v>0</v>
      </c>
      <c r="Q58" s="380">
        <v>0</v>
      </c>
      <c r="R58" s="380">
        <v>0.23824932398986817</v>
      </c>
      <c r="S58" s="380">
        <v>0.23868759034729004</v>
      </c>
      <c r="T58" s="380">
        <v>0.24008822158813475</v>
      </c>
      <c r="U58" s="380">
        <v>0.23825518698120118</v>
      </c>
      <c r="V58" s="380">
        <v>0.23024345422363282</v>
      </c>
      <c r="W58" s="380">
        <v>0.22496150802612305</v>
      </c>
      <c r="X58" s="380">
        <v>0.20628016535186769</v>
      </c>
      <c r="Y58" s="380">
        <v>0.1936481717453003</v>
      </c>
      <c r="Z58" s="380">
        <v>0.1914080200653076</v>
      </c>
      <c r="AA58" s="380">
        <v>0.19637118264007569</v>
      </c>
      <c r="AB58" s="380">
        <v>0.18867952088165282</v>
      </c>
      <c r="AC58" s="380">
        <v>0.18177520204162598</v>
      </c>
      <c r="AD58" s="380">
        <v>0.18131364045715331</v>
      </c>
      <c r="AE58" s="380">
        <v>0.18563282829284669</v>
      </c>
      <c r="AF58" s="380">
        <v>0.18483383531188965</v>
      </c>
      <c r="AG58" s="380">
        <v>0.17833947034454345</v>
      </c>
      <c r="AH58" s="380">
        <v>0.17038234700012206</v>
      </c>
      <c r="AI58" s="380">
        <v>0.16926960398101806</v>
      </c>
      <c r="AJ58" s="380">
        <v>0.18660180965423584</v>
      </c>
      <c r="AK58" s="380">
        <v>0.189745151802063</v>
      </c>
      <c r="AL58" s="380">
        <v>0.18968872928619385</v>
      </c>
    </row>
    <row r="59" spans="1:38" x14ac:dyDescent="0.35">
      <c r="A59" s="83" t="s">
        <v>337</v>
      </c>
      <c r="B59" s="84" t="s">
        <v>154</v>
      </c>
      <c r="C59" s="101"/>
      <c r="D59" s="276">
        <v>0.42799999999999999</v>
      </c>
      <c r="E59" s="377"/>
      <c r="F59" s="377"/>
      <c r="G59" s="377"/>
      <c r="H59" s="377"/>
      <c r="I59" s="377"/>
      <c r="J59" s="377"/>
      <c r="K59" s="378">
        <v>0</v>
      </c>
      <c r="L59" s="378">
        <v>0</v>
      </c>
      <c r="M59" s="378">
        <v>0</v>
      </c>
      <c r="N59" s="379">
        <v>0</v>
      </c>
      <c r="O59" s="380">
        <v>0</v>
      </c>
      <c r="P59" s="380">
        <v>0</v>
      </c>
      <c r="Q59" s="380">
        <v>0</v>
      </c>
      <c r="R59" s="380">
        <v>3.5718126483917235E-2</v>
      </c>
      <c r="S59" s="380">
        <v>3.4231513989448549E-2</v>
      </c>
      <c r="T59" s="380">
        <v>3.0538384666442871E-2</v>
      </c>
      <c r="U59" s="380">
        <v>2.8736314135551451E-2</v>
      </c>
      <c r="V59" s="380">
        <v>2.6443489209175108E-2</v>
      </c>
      <c r="W59" s="380">
        <v>2.4102871658325194E-2</v>
      </c>
      <c r="X59" s="380">
        <v>1.6624808156013488E-2</v>
      </c>
      <c r="Y59" s="380">
        <v>1.3905929651737214E-2</v>
      </c>
      <c r="Z59" s="380">
        <v>1.381456893825531E-2</v>
      </c>
      <c r="AA59" s="380">
        <v>1.4888626531124115E-2</v>
      </c>
      <c r="AB59" s="380">
        <v>1.4266977864265442E-2</v>
      </c>
      <c r="AC59" s="380">
        <v>1.3676761294364929E-2</v>
      </c>
      <c r="AD59" s="380">
        <v>1.2882808352231979E-2</v>
      </c>
      <c r="AE59" s="380">
        <v>1.4962901190280915E-2</v>
      </c>
      <c r="AF59" s="380">
        <v>1.4760868351936341E-2</v>
      </c>
      <c r="AG59" s="380">
        <v>1.6209438598155976E-2</v>
      </c>
      <c r="AH59" s="380">
        <v>1.5978121339559555E-2</v>
      </c>
      <c r="AI59" s="380">
        <v>2.0377319450378416E-2</v>
      </c>
      <c r="AJ59" s="380">
        <v>2.1091857233047486E-2</v>
      </c>
      <c r="AK59" s="380">
        <v>2.0912940331935883E-2</v>
      </c>
      <c r="AL59" s="380">
        <v>9.0982270126342777E-3</v>
      </c>
    </row>
    <row r="60" spans="1:38" x14ac:dyDescent="0.35">
      <c r="A60" s="83" t="s">
        <v>338</v>
      </c>
      <c r="B60" s="84" t="s">
        <v>156</v>
      </c>
      <c r="C60" s="101"/>
      <c r="D60" s="276">
        <v>0.42799999999999999</v>
      </c>
      <c r="E60" s="377"/>
      <c r="F60" s="377"/>
      <c r="G60" s="377"/>
      <c r="H60" s="377"/>
      <c r="I60" s="377"/>
      <c r="J60" s="377"/>
      <c r="K60" s="378">
        <v>0</v>
      </c>
      <c r="L60" s="378">
        <v>0</v>
      </c>
      <c r="M60" s="378">
        <v>3.8394473249435422E-2</v>
      </c>
      <c r="N60" s="379">
        <v>4.3050926763534544E-2</v>
      </c>
      <c r="O60" s="380">
        <v>4.7480510391235353E-2</v>
      </c>
      <c r="P60" s="380">
        <v>4.8147446472167968E-2</v>
      </c>
      <c r="Q60" s="380">
        <v>5.5001226604461669E-2</v>
      </c>
      <c r="R60" s="380">
        <v>0.11140490000152588</v>
      </c>
      <c r="S60" s="380">
        <v>0.1112874409866333</v>
      </c>
      <c r="T60" s="380">
        <v>0.11847425690460205</v>
      </c>
      <c r="U60" s="380">
        <v>0.11624177968597411</v>
      </c>
      <c r="V60" s="380">
        <v>0.11187123230743408</v>
      </c>
      <c r="W60" s="380">
        <v>0.10990149742889405</v>
      </c>
      <c r="X60" s="380">
        <v>9.9196458946228028E-2</v>
      </c>
      <c r="Y60" s="380">
        <v>9.6909118839263911E-2</v>
      </c>
      <c r="Z60" s="380">
        <v>9.4982957202911375E-2</v>
      </c>
      <c r="AA60" s="380">
        <v>9.7207147293090823E-2</v>
      </c>
      <c r="AB60" s="380">
        <v>9.2100871646881105E-2</v>
      </c>
      <c r="AC60" s="380">
        <v>8.9419734771728515E-2</v>
      </c>
      <c r="AD60" s="380">
        <v>8.9340803169250485E-2</v>
      </c>
      <c r="AE60" s="380">
        <v>9.2971156463623042E-2</v>
      </c>
      <c r="AF60" s="380">
        <v>8.8879644042968747E-2</v>
      </c>
      <c r="AG60" s="380">
        <v>8.2172006439208981E-2</v>
      </c>
      <c r="AH60" s="380">
        <v>8.1437674121856693E-2</v>
      </c>
      <c r="AI60" s="380">
        <v>8.0698768230438228E-2</v>
      </c>
      <c r="AJ60" s="380">
        <v>9.1469972717285158E-2</v>
      </c>
      <c r="AK60" s="380">
        <v>8.7121361759185792E-2</v>
      </c>
      <c r="AL60" s="380">
        <v>9.2349641830444335E-2</v>
      </c>
    </row>
    <row r="61" spans="1:38" x14ac:dyDescent="0.35">
      <c r="A61" s="83" t="s">
        <v>339</v>
      </c>
      <c r="B61" s="84" t="s">
        <v>158</v>
      </c>
      <c r="C61" s="101"/>
      <c r="D61" s="276">
        <v>0.42799999999999999</v>
      </c>
      <c r="E61" s="377"/>
      <c r="F61" s="377"/>
      <c r="G61" s="377"/>
      <c r="H61" s="377"/>
      <c r="I61" s="377"/>
      <c r="J61" s="377"/>
      <c r="K61" s="378">
        <v>0</v>
      </c>
      <c r="L61" s="378">
        <v>0</v>
      </c>
      <c r="M61" s="378">
        <v>0</v>
      </c>
      <c r="N61" s="379">
        <v>0</v>
      </c>
      <c r="O61" s="380">
        <v>0</v>
      </c>
      <c r="P61" s="380">
        <v>0</v>
      </c>
      <c r="Q61" s="380">
        <v>0</v>
      </c>
      <c r="R61" s="380">
        <v>0</v>
      </c>
      <c r="S61" s="380">
        <v>0</v>
      </c>
      <c r="T61" s="380">
        <v>0</v>
      </c>
      <c r="U61" s="380">
        <v>0</v>
      </c>
      <c r="V61" s="380">
        <v>1.8807886654734611E-3</v>
      </c>
      <c r="W61" s="380">
        <v>1.7198623865842819E-3</v>
      </c>
      <c r="X61" s="380">
        <v>1.1874903006851673E-3</v>
      </c>
      <c r="Y61" s="380">
        <v>9.932809928059577E-4</v>
      </c>
      <c r="Z61" s="380">
        <v>9.8676685455441468E-4</v>
      </c>
      <c r="AA61" s="380">
        <v>1.0634772805571556E-3</v>
      </c>
      <c r="AB61" s="380">
        <v>1.0172789655327797E-3</v>
      </c>
      <c r="AC61" s="380">
        <v>9.7693140941858291E-4</v>
      </c>
      <c r="AD61" s="380">
        <v>9.2020856301486492E-4</v>
      </c>
      <c r="AE61" s="380">
        <v>9.3627140673995023E-4</v>
      </c>
      <c r="AF61" s="380">
        <v>9.2255828675627712E-4</v>
      </c>
      <c r="AG61" s="380">
        <v>9.0148356014490129E-4</v>
      </c>
      <c r="AH61" s="380">
        <v>8.8769770093262196E-4</v>
      </c>
      <c r="AI61" s="380">
        <v>9.2353840166330343E-4</v>
      </c>
      <c r="AJ61" s="380">
        <v>9.5873713138699534E-4</v>
      </c>
      <c r="AK61" s="380">
        <v>9.4449755802750591E-4</v>
      </c>
      <c r="AL61" s="380">
        <v>9.0096142925322057E-4</v>
      </c>
    </row>
    <row r="62" spans="1:38" x14ac:dyDescent="0.35">
      <c r="A62" s="83" t="s">
        <v>340</v>
      </c>
      <c r="B62" s="84" t="s">
        <v>160</v>
      </c>
      <c r="C62" s="101"/>
      <c r="D62" s="276">
        <v>0.42799999999999999</v>
      </c>
      <c r="E62" s="377"/>
      <c r="F62" s="377"/>
      <c r="G62" s="377"/>
      <c r="H62" s="377"/>
      <c r="I62" s="377"/>
      <c r="J62" s="377"/>
      <c r="K62" s="378">
        <v>0</v>
      </c>
      <c r="L62" s="378">
        <v>0</v>
      </c>
      <c r="M62" s="378">
        <v>0</v>
      </c>
      <c r="N62" s="379">
        <v>0</v>
      </c>
      <c r="O62" s="380">
        <v>0</v>
      </c>
      <c r="P62" s="380">
        <v>0</v>
      </c>
      <c r="Q62" s="380">
        <v>0</v>
      </c>
      <c r="R62" s="380">
        <v>0</v>
      </c>
      <c r="S62" s="380">
        <v>0</v>
      </c>
      <c r="T62" s="380">
        <v>0</v>
      </c>
      <c r="U62" s="380">
        <v>0</v>
      </c>
      <c r="V62" s="380">
        <v>0</v>
      </c>
      <c r="W62" s="380">
        <v>0</v>
      </c>
      <c r="X62" s="380">
        <v>0</v>
      </c>
      <c r="Y62" s="380">
        <v>0</v>
      </c>
      <c r="Z62" s="380">
        <v>0</v>
      </c>
      <c r="AA62" s="380">
        <v>0</v>
      </c>
      <c r="AB62" s="380">
        <v>0</v>
      </c>
      <c r="AC62" s="380">
        <v>0</v>
      </c>
      <c r="AD62" s="380">
        <v>0</v>
      </c>
      <c r="AE62" s="380">
        <v>0</v>
      </c>
      <c r="AF62" s="380">
        <v>0</v>
      </c>
      <c r="AG62" s="380">
        <v>0</v>
      </c>
      <c r="AH62" s="380">
        <v>0</v>
      </c>
      <c r="AI62" s="380">
        <v>0</v>
      </c>
      <c r="AJ62" s="380">
        <v>0</v>
      </c>
      <c r="AK62" s="380">
        <v>0</v>
      </c>
      <c r="AL62" s="380">
        <v>0</v>
      </c>
    </row>
    <row r="63" spans="1:38" x14ac:dyDescent="0.35">
      <c r="A63" s="83" t="s">
        <v>341</v>
      </c>
      <c r="B63" s="84" t="s">
        <v>162</v>
      </c>
      <c r="C63" s="101"/>
      <c r="D63" s="276">
        <v>0.42799999999999999</v>
      </c>
      <c r="E63" s="377"/>
      <c r="F63" s="377"/>
      <c r="G63" s="377"/>
      <c r="H63" s="377"/>
      <c r="I63" s="377"/>
      <c r="J63" s="377"/>
      <c r="K63" s="378">
        <v>0</v>
      </c>
      <c r="L63" s="378">
        <v>0</v>
      </c>
      <c r="M63" s="378">
        <v>6.4442205160856244E-4</v>
      </c>
      <c r="N63" s="379">
        <v>1.0099768596291542E-3</v>
      </c>
      <c r="O63" s="380">
        <v>2.0312117830514906E-3</v>
      </c>
      <c r="P63" s="380">
        <v>2.3946145137548449E-3</v>
      </c>
      <c r="Q63" s="380">
        <v>2.5371912846565248E-3</v>
      </c>
      <c r="R63" s="380">
        <v>2.4838328567743304E-3</v>
      </c>
      <c r="S63" s="380">
        <v>2.3765019180774687E-3</v>
      </c>
      <c r="T63" s="380">
        <v>2.1461156629323961E-3</v>
      </c>
      <c r="U63" s="380">
        <v>1.9910468395352363E-3</v>
      </c>
      <c r="V63" s="380">
        <v>1.8429119248390198E-3</v>
      </c>
      <c r="W63" s="380">
        <v>1.6703868345618249E-3</v>
      </c>
      <c r="X63" s="380">
        <v>1.1512763404548168E-3</v>
      </c>
      <c r="Y63" s="380">
        <v>9.6348621648550037E-4</v>
      </c>
      <c r="Z63" s="380">
        <v>9.6722480651736259E-4</v>
      </c>
      <c r="AA63" s="380">
        <v>1.0349600653648376E-3</v>
      </c>
      <c r="AB63" s="380">
        <v>9.9569321638345713E-4</v>
      </c>
      <c r="AC63" s="380">
        <v>9.4996698805689813E-4</v>
      </c>
      <c r="AD63" s="380">
        <v>9.0139753776788715E-4</v>
      </c>
      <c r="AE63" s="380">
        <v>9.1353347241878509E-4</v>
      </c>
      <c r="AF63" s="380">
        <v>9.0186276844143865E-4</v>
      </c>
      <c r="AG63" s="380">
        <v>8.7770088890194893E-4</v>
      </c>
      <c r="AH63" s="380">
        <v>8.471986234933138E-4</v>
      </c>
      <c r="AI63" s="380">
        <v>8.8589450117945669E-4</v>
      </c>
      <c r="AJ63" s="380">
        <v>9.2501201638579367E-4</v>
      </c>
      <c r="AK63" s="380">
        <v>9.1822134438157078E-4</v>
      </c>
      <c r="AL63" s="380">
        <v>8.7778391695022585E-4</v>
      </c>
    </row>
    <row r="64" spans="1:38" x14ac:dyDescent="0.35">
      <c r="A64" s="83" t="s">
        <v>342</v>
      </c>
      <c r="B64" s="84" t="s">
        <v>164</v>
      </c>
      <c r="C64" s="101"/>
      <c r="D64" s="276">
        <v>0.42799999999999999</v>
      </c>
      <c r="E64" s="377"/>
      <c r="F64" s="377"/>
      <c r="G64" s="377"/>
      <c r="H64" s="377"/>
      <c r="I64" s="377"/>
      <c r="J64" s="377"/>
      <c r="K64" s="378">
        <v>0</v>
      </c>
      <c r="L64" s="378">
        <v>0</v>
      </c>
      <c r="M64" s="378">
        <v>0</v>
      </c>
      <c r="N64" s="379">
        <v>0</v>
      </c>
      <c r="O64" s="380">
        <v>0</v>
      </c>
      <c r="P64" s="380">
        <v>0</v>
      </c>
      <c r="Q64" s="380">
        <v>0</v>
      </c>
      <c r="R64" s="380">
        <v>0</v>
      </c>
      <c r="S64" s="380">
        <v>0</v>
      </c>
      <c r="T64" s="380">
        <v>0</v>
      </c>
      <c r="U64" s="380">
        <v>0</v>
      </c>
      <c r="V64" s="380">
        <v>0</v>
      </c>
      <c r="W64" s="380">
        <v>0</v>
      </c>
      <c r="X64" s="380">
        <v>0</v>
      </c>
      <c r="Y64" s="380">
        <v>0</v>
      </c>
      <c r="Z64" s="380">
        <v>0</v>
      </c>
      <c r="AA64" s="380">
        <v>0</v>
      </c>
      <c r="AB64" s="380">
        <v>0</v>
      </c>
      <c r="AC64" s="380">
        <v>0</v>
      </c>
      <c r="AD64" s="380">
        <v>0</v>
      </c>
      <c r="AE64" s="380">
        <v>0</v>
      </c>
      <c r="AF64" s="380">
        <v>0</v>
      </c>
      <c r="AG64" s="380">
        <v>0</v>
      </c>
      <c r="AH64" s="380">
        <v>0</v>
      </c>
      <c r="AI64" s="380">
        <v>0</v>
      </c>
      <c r="AJ64" s="380">
        <v>0</v>
      </c>
      <c r="AK64" s="380">
        <v>0</v>
      </c>
      <c r="AL64" s="380">
        <v>0</v>
      </c>
    </row>
    <row r="65" spans="1:38" x14ac:dyDescent="0.35">
      <c r="A65" s="83" t="s">
        <v>343</v>
      </c>
      <c r="B65" s="84" t="s">
        <v>166</v>
      </c>
      <c r="C65" s="101"/>
      <c r="D65" s="276">
        <v>0.42799999999999999</v>
      </c>
      <c r="E65" s="377"/>
      <c r="F65" s="377"/>
      <c r="G65" s="377"/>
      <c r="H65" s="377"/>
      <c r="I65" s="377"/>
      <c r="J65" s="377"/>
      <c r="K65" s="378">
        <v>0</v>
      </c>
      <c r="L65" s="378">
        <v>0</v>
      </c>
      <c r="M65" s="378">
        <v>0</v>
      </c>
      <c r="N65" s="379">
        <v>0</v>
      </c>
      <c r="O65" s="380">
        <v>0</v>
      </c>
      <c r="P65" s="380">
        <v>0</v>
      </c>
      <c r="Q65" s="380">
        <v>0</v>
      </c>
      <c r="R65" s="380">
        <v>0</v>
      </c>
      <c r="S65" s="380">
        <v>0</v>
      </c>
      <c r="T65" s="380">
        <v>0</v>
      </c>
      <c r="U65" s="380">
        <v>0</v>
      </c>
      <c r="V65" s="380">
        <v>0</v>
      </c>
      <c r="W65" s="380">
        <v>0</v>
      </c>
      <c r="X65" s="380">
        <v>0</v>
      </c>
      <c r="Y65" s="380">
        <v>0</v>
      </c>
      <c r="Z65" s="380">
        <v>0</v>
      </c>
      <c r="AA65" s="380">
        <v>0</v>
      </c>
      <c r="AB65" s="380">
        <v>0</v>
      </c>
      <c r="AC65" s="380">
        <v>0</v>
      </c>
      <c r="AD65" s="380">
        <v>0</v>
      </c>
      <c r="AE65" s="380">
        <v>0</v>
      </c>
      <c r="AF65" s="380">
        <v>0</v>
      </c>
      <c r="AG65" s="380">
        <v>0</v>
      </c>
      <c r="AH65" s="380">
        <v>0</v>
      </c>
      <c r="AI65" s="380">
        <v>0</v>
      </c>
      <c r="AJ65" s="380">
        <v>0</v>
      </c>
      <c r="AK65" s="380">
        <v>0</v>
      </c>
      <c r="AL65" s="380">
        <v>0</v>
      </c>
    </row>
    <row r="66" spans="1:38" x14ac:dyDescent="0.35">
      <c r="A66" s="83" t="s">
        <v>344</v>
      </c>
      <c r="B66" s="84" t="s">
        <v>167</v>
      </c>
      <c r="C66" s="101"/>
      <c r="D66" s="276">
        <v>0.42799999999999999</v>
      </c>
      <c r="E66" s="377"/>
      <c r="F66" s="377"/>
      <c r="G66" s="377"/>
      <c r="H66" s="377"/>
      <c r="I66" s="377"/>
      <c r="J66" s="377"/>
      <c r="K66" s="378">
        <v>0</v>
      </c>
      <c r="L66" s="378">
        <v>0</v>
      </c>
      <c r="M66" s="378">
        <v>0</v>
      </c>
      <c r="N66" s="379">
        <v>0</v>
      </c>
      <c r="O66" s="380">
        <v>0</v>
      </c>
      <c r="P66" s="380">
        <v>0</v>
      </c>
      <c r="Q66" s="380">
        <v>0</v>
      </c>
      <c r="R66" s="380">
        <v>0</v>
      </c>
      <c r="S66" s="380">
        <v>0</v>
      </c>
      <c r="T66" s="380">
        <v>0</v>
      </c>
      <c r="U66" s="380">
        <v>0</v>
      </c>
      <c r="V66" s="380">
        <v>0</v>
      </c>
      <c r="W66" s="380">
        <v>0</v>
      </c>
      <c r="X66" s="380">
        <v>0</v>
      </c>
      <c r="Y66" s="380">
        <v>0</v>
      </c>
      <c r="Z66" s="380">
        <v>0</v>
      </c>
      <c r="AA66" s="380">
        <v>0</v>
      </c>
      <c r="AB66" s="380">
        <v>0</v>
      </c>
      <c r="AC66" s="380">
        <v>0</v>
      </c>
      <c r="AD66" s="380">
        <v>0</v>
      </c>
      <c r="AE66" s="380">
        <v>0</v>
      </c>
      <c r="AF66" s="380">
        <v>0</v>
      </c>
      <c r="AG66" s="380">
        <v>0</v>
      </c>
      <c r="AH66" s="380">
        <v>0</v>
      </c>
      <c r="AI66" s="380">
        <v>0</v>
      </c>
      <c r="AJ66" s="380">
        <v>0</v>
      </c>
      <c r="AK66" s="380">
        <v>0</v>
      </c>
      <c r="AL66" s="380">
        <v>0</v>
      </c>
    </row>
    <row r="67" spans="1:38" x14ac:dyDescent="0.35">
      <c r="A67" s="83" t="s">
        <v>345</v>
      </c>
      <c r="B67" s="84" t="s">
        <v>168</v>
      </c>
      <c r="C67" s="101"/>
      <c r="D67" s="276">
        <v>0.42799999999999999</v>
      </c>
      <c r="E67" s="377"/>
      <c r="F67" s="377"/>
      <c r="G67" s="377"/>
      <c r="H67" s="377"/>
      <c r="I67" s="377"/>
      <c r="J67" s="377"/>
      <c r="K67" s="378">
        <v>0</v>
      </c>
      <c r="L67" s="378">
        <v>0</v>
      </c>
      <c r="M67" s="378">
        <v>0</v>
      </c>
      <c r="N67" s="379">
        <v>0</v>
      </c>
      <c r="O67" s="380">
        <v>0</v>
      </c>
      <c r="P67" s="380">
        <v>0</v>
      </c>
      <c r="Q67" s="380">
        <v>0</v>
      </c>
      <c r="R67" s="380">
        <v>0</v>
      </c>
      <c r="S67" s="380">
        <v>0</v>
      </c>
      <c r="T67" s="380">
        <v>0</v>
      </c>
      <c r="U67" s="380">
        <v>0</v>
      </c>
      <c r="V67" s="380">
        <v>0</v>
      </c>
      <c r="W67" s="380">
        <v>0</v>
      </c>
      <c r="X67" s="380">
        <v>0</v>
      </c>
      <c r="Y67" s="380">
        <v>0</v>
      </c>
      <c r="Z67" s="380">
        <v>0</v>
      </c>
      <c r="AA67" s="380">
        <v>0</v>
      </c>
      <c r="AB67" s="380">
        <v>0</v>
      </c>
      <c r="AC67" s="380">
        <v>0</v>
      </c>
      <c r="AD67" s="380">
        <v>0</v>
      </c>
      <c r="AE67" s="380">
        <v>0</v>
      </c>
      <c r="AF67" s="380">
        <v>0</v>
      </c>
      <c r="AG67" s="380">
        <v>0</v>
      </c>
      <c r="AH67" s="380">
        <v>0</v>
      </c>
      <c r="AI67" s="380">
        <v>0</v>
      </c>
      <c r="AJ67" s="380">
        <v>0</v>
      </c>
      <c r="AK67" s="380">
        <v>0</v>
      </c>
      <c r="AL67" s="380">
        <v>0</v>
      </c>
    </row>
    <row r="68" spans="1:38" x14ac:dyDescent="0.35">
      <c r="A68" s="83">
        <v>4</v>
      </c>
      <c r="B68" s="111" t="s">
        <v>346</v>
      </c>
      <c r="C68" s="112"/>
      <c r="D68" s="381"/>
      <c r="E68" s="382">
        <f t="shared" ref="E68:AL68" si="3">SUM(E57:E67)</f>
        <v>0</v>
      </c>
      <c r="F68" s="382">
        <f t="shared" si="3"/>
        <v>0</v>
      </c>
      <c r="G68" s="382">
        <f t="shared" si="3"/>
        <v>0</v>
      </c>
      <c r="H68" s="382">
        <f t="shared" si="3"/>
        <v>0</v>
      </c>
      <c r="I68" s="382">
        <f t="shared" si="3"/>
        <v>0</v>
      </c>
      <c r="J68" s="382">
        <f t="shared" si="3"/>
        <v>0</v>
      </c>
      <c r="K68" s="296">
        <f t="shared" si="3"/>
        <v>0</v>
      </c>
      <c r="L68" s="296">
        <f t="shared" si="3"/>
        <v>0</v>
      </c>
      <c r="M68" s="296">
        <f t="shared" si="3"/>
        <v>3.9038895301043985E-2</v>
      </c>
      <c r="N68" s="296">
        <f t="shared" si="3"/>
        <v>4.40609036231637E-2</v>
      </c>
      <c r="O68" s="296">
        <f t="shared" si="3"/>
        <v>4.9511722174286843E-2</v>
      </c>
      <c r="P68" s="296">
        <f t="shared" si="3"/>
        <v>5.0542060985922815E-2</v>
      </c>
      <c r="Q68" s="296">
        <f t="shared" si="3"/>
        <v>5.753841788911819E-2</v>
      </c>
      <c r="R68" s="296">
        <f t="shared" si="3"/>
        <v>0.3878561833320856</v>
      </c>
      <c r="S68" s="296">
        <f t="shared" si="3"/>
        <v>0.38658304724144937</v>
      </c>
      <c r="T68" s="296">
        <f t="shared" si="3"/>
        <v>0.39124697882211207</v>
      </c>
      <c r="U68" s="296">
        <f t="shared" si="3"/>
        <v>0.38522432764226194</v>
      </c>
      <c r="V68" s="296">
        <f t="shared" si="3"/>
        <v>0.37228187633055454</v>
      </c>
      <c r="W68" s="296">
        <f t="shared" si="3"/>
        <v>0.36235612633448838</v>
      </c>
      <c r="X68" s="296">
        <f t="shared" si="3"/>
        <v>0.32444019909524918</v>
      </c>
      <c r="Y68" s="296">
        <f t="shared" si="3"/>
        <v>0.30641998744559285</v>
      </c>
      <c r="Z68" s="296">
        <f t="shared" si="3"/>
        <v>0.30215953786754601</v>
      </c>
      <c r="AA68" s="296">
        <f t="shared" si="3"/>
        <v>0.31056539381021264</v>
      </c>
      <c r="AB68" s="296">
        <f t="shared" si="3"/>
        <v>0.29706034257471559</v>
      </c>
      <c r="AC68" s="296">
        <f t="shared" si="3"/>
        <v>0.28679859650519485</v>
      </c>
      <c r="AD68" s="296">
        <f t="shared" si="3"/>
        <v>0.28535885807941858</v>
      </c>
      <c r="AE68" s="296">
        <f t="shared" si="3"/>
        <v>0.29541669082590938</v>
      </c>
      <c r="AF68" s="296">
        <f t="shared" si="3"/>
        <v>0.29029876876199251</v>
      </c>
      <c r="AG68" s="296">
        <f t="shared" si="3"/>
        <v>0.27850009983095525</v>
      </c>
      <c r="AH68" s="296">
        <f t="shared" si="3"/>
        <v>0.26953303878596424</v>
      </c>
      <c r="AI68" s="296">
        <f t="shared" si="3"/>
        <v>0.27215512456467744</v>
      </c>
      <c r="AJ68" s="296">
        <f t="shared" si="3"/>
        <v>0.30104738875234127</v>
      </c>
      <c r="AK68" s="296">
        <f t="shared" si="3"/>
        <v>0.29964217279559374</v>
      </c>
      <c r="AL68" s="296">
        <f t="shared" si="3"/>
        <v>0.29291534347547588</v>
      </c>
    </row>
    <row r="69" spans="1:38" x14ac:dyDescent="0.35">
      <c r="A69" s="83"/>
      <c r="C69" s="78"/>
      <c r="D69" s="148"/>
      <c r="E69" s="297"/>
      <c r="F69" s="298"/>
      <c r="G69" s="150"/>
      <c r="H69" s="150"/>
      <c r="I69" s="150"/>
      <c r="J69" s="150"/>
      <c r="K69" s="150"/>
      <c r="L69" s="150"/>
      <c r="M69" s="150"/>
      <c r="N69" s="150"/>
      <c r="O69" s="151"/>
      <c r="P69" s="151"/>
      <c r="Q69" s="151"/>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8" x14ac:dyDescent="0.35">
      <c r="A70" s="83"/>
      <c r="B70" s="36" t="s">
        <v>170</v>
      </c>
      <c r="D70" s="8"/>
      <c r="E70" s="96"/>
      <c r="F70" s="97"/>
      <c r="G70" s="97"/>
      <c r="H70" s="97"/>
      <c r="I70" s="97"/>
      <c r="J70" s="97"/>
      <c r="K70" s="97"/>
      <c r="L70" s="97"/>
      <c r="M70" s="97"/>
      <c r="N70" s="97"/>
      <c r="O70" s="119"/>
      <c r="P70" s="119"/>
      <c r="Q70" s="119"/>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x14ac:dyDescent="0.35">
      <c r="A71" s="83"/>
      <c r="B71" s="8" t="s">
        <v>147</v>
      </c>
      <c r="D71" s="81" t="s">
        <v>320</v>
      </c>
      <c r="E71" s="53" t="s">
        <v>200</v>
      </c>
      <c r="F71" s="53" t="s">
        <v>201</v>
      </c>
      <c r="G71" s="53" t="s">
        <v>148</v>
      </c>
      <c r="H71" s="53" t="s">
        <v>41</v>
      </c>
      <c r="I71" s="53" t="s">
        <v>42</v>
      </c>
      <c r="J71" s="53" t="s">
        <v>43</v>
      </c>
      <c r="K71" s="53" t="s">
        <v>44</v>
      </c>
      <c r="L71" s="53" t="s">
        <v>45</v>
      </c>
      <c r="M71" s="53" t="s">
        <v>46</v>
      </c>
      <c r="N71" s="53" t="s">
        <v>47</v>
      </c>
      <c r="O71" s="53" t="s">
        <v>48</v>
      </c>
      <c r="P71" s="53" t="s">
        <v>49</v>
      </c>
      <c r="Q71" s="53" t="s">
        <v>50</v>
      </c>
      <c r="R71" s="53" t="s">
        <v>51</v>
      </c>
      <c r="S71" s="53" t="s">
        <v>52</v>
      </c>
      <c r="T71" s="53" t="s">
        <v>53</v>
      </c>
      <c r="U71" s="53" t="s">
        <v>54</v>
      </c>
      <c r="V71" s="53" t="s">
        <v>55</v>
      </c>
      <c r="W71" s="53" t="s">
        <v>56</v>
      </c>
      <c r="X71" s="53" t="s">
        <v>57</v>
      </c>
      <c r="Y71" s="53" t="s">
        <v>58</v>
      </c>
      <c r="Z71" s="53" t="s">
        <v>59</v>
      </c>
      <c r="AA71" s="53" t="s">
        <v>60</v>
      </c>
      <c r="AB71" s="53" t="s">
        <v>61</v>
      </c>
      <c r="AC71" s="53" t="s">
        <v>62</v>
      </c>
      <c r="AD71" s="53" t="s">
        <v>63</v>
      </c>
      <c r="AE71" s="53" t="s">
        <v>64</v>
      </c>
      <c r="AF71" s="53" t="s">
        <v>65</v>
      </c>
      <c r="AG71" s="53" t="s">
        <v>66</v>
      </c>
      <c r="AH71" s="53" t="s">
        <v>67</v>
      </c>
      <c r="AI71" s="53" t="s">
        <v>68</v>
      </c>
      <c r="AJ71" s="53" t="s">
        <v>69</v>
      </c>
      <c r="AK71" s="53" t="s">
        <v>70</v>
      </c>
      <c r="AL71" s="53" t="s">
        <v>71</v>
      </c>
    </row>
    <row r="72" spans="1:38" x14ac:dyDescent="0.35">
      <c r="A72" s="83" t="s">
        <v>347</v>
      </c>
      <c r="B72" s="295" t="s">
        <v>172</v>
      </c>
      <c r="C72" s="101"/>
      <c r="D72" s="276">
        <v>0</v>
      </c>
      <c r="E72" s="383"/>
      <c r="F72" s="384"/>
      <c r="G72" s="384"/>
      <c r="H72" s="384"/>
      <c r="I72" s="384"/>
      <c r="J72" s="384"/>
      <c r="K72" s="385">
        <v>0</v>
      </c>
      <c r="L72" s="385">
        <v>0</v>
      </c>
      <c r="M72" s="385">
        <v>0</v>
      </c>
      <c r="N72" s="385">
        <v>0</v>
      </c>
      <c r="O72" s="386">
        <v>0</v>
      </c>
      <c r="P72" s="386">
        <v>0</v>
      </c>
      <c r="Q72" s="386">
        <v>0</v>
      </c>
      <c r="R72" s="386">
        <v>0</v>
      </c>
      <c r="S72" s="386">
        <v>0</v>
      </c>
      <c r="T72" s="386">
        <v>0</v>
      </c>
      <c r="U72" s="386">
        <v>0</v>
      </c>
      <c r="V72" s="386">
        <v>0</v>
      </c>
      <c r="W72" s="386">
        <v>0</v>
      </c>
      <c r="X72" s="386">
        <v>0</v>
      </c>
      <c r="Y72" s="386">
        <v>0</v>
      </c>
      <c r="Z72" s="386">
        <v>0</v>
      </c>
      <c r="AA72" s="386">
        <v>0</v>
      </c>
      <c r="AB72" s="386">
        <v>0</v>
      </c>
      <c r="AC72" s="386">
        <v>0</v>
      </c>
      <c r="AD72" s="386">
        <v>0</v>
      </c>
      <c r="AE72" s="386">
        <v>0</v>
      </c>
      <c r="AF72" s="386">
        <v>0</v>
      </c>
      <c r="AG72" s="386">
        <v>0</v>
      </c>
      <c r="AH72" s="386">
        <v>0</v>
      </c>
      <c r="AI72" s="386">
        <v>0</v>
      </c>
      <c r="AJ72" s="386">
        <v>0</v>
      </c>
      <c r="AK72" s="386">
        <v>0</v>
      </c>
      <c r="AL72" s="386">
        <v>0</v>
      </c>
    </row>
    <row r="73" spans="1:38" x14ac:dyDescent="0.35">
      <c r="A73" s="83" t="s">
        <v>348</v>
      </c>
      <c r="B73" s="295" t="s">
        <v>174</v>
      </c>
      <c r="C73" s="101"/>
      <c r="D73" s="276">
        <v>0</v>
      </c>
      <c r="E73" s="384"/>
      <c r="F73" s="384"/>
      <c r="G73" s="384"/>
      <c r="H73" s="384"/>
      <c r="I73" s="384"/>
      <c r="J73" s="384"/>
      <c r="K73" s="385">
        <v>0</v>
      </c>
      <c r="L73" s="385">
        <v>0</v>
      </c>
      <c r="M73" s="385">
        <v>0</v>
      </c>
      <c r="N73" s="385">
        <v>0</v>
      </c>
      <c r="O73" s="386">
        <v>0</v>
      </c>
      <c r="P73" s="386">
        <v>0</v>
      </c>
      <c r="Q73" s="386">
        <v>0</v>
      </c>
      <c r="R73" s="386">
        <v>0</v>
      </c>
      <c r="S73" s="386">
        <v>0</v>
      </c>
      <c r="T73" s="386">
        <v>0</v>
      </c>
      <c r="U73" s="386">
        <v>0</v>
      </c>
      <c r="V73" s="386">
        <v>0</v>
      </c>
      <c r="W73" s="386">
        <v>0</v>
      </c>
      <c r="X73" s="386">
        <v>0</v>
      </c>
      <c r="Y73" s="386">
        <v>0</v>
      </c>
      <c r="Z73" s="386">
        <v>0</v>
      </c>
      <c r="AA73" s="386">
        <v>0</v>
      </c>
      <c r="AB73" s="386">
        <v>0</v>
      </c>
      <c r="AC73" s="386">
        <v>0</v>
      </c>
      <c r="AD73" s="386">
        <v>0</v>
      </c>
      <c r="AE73" s="386">
        <v>0</v>
      </c>
      <c r="AF73" s="386">
        <v>0</v>
      </c>
      <c r="AG73" s="386">
        <v>0</v>
      </c>
      <c r="AH73" s="386">
        <v>0</v>
      </c>
      <c r="AI73" s="386">
        <v>0</v>
      </c>
      <c r="AJ73" s="386">
        <v>0</v>
      </c>
      <c r="AK73" s="386">
        <v>0</v>
      </c>
      <c r="AL73" s="386">
        <v>0</v>
      </c>
    </row>
    <row r="74" spans="1:38" x14ac:dyDescent="0.35">
      <c r="A74" s="83" t="s">
        <v>349</v>
      </c>
      <c r="B74" s="295" t="s">
        <v>176</v>
      </c>
      <c r="C74" s="101"/>
      <c r="D74" s="276">
        <v>0</v>
      </c>
      <c r="E74" s="384"/>
      <c r="F74" s="384"/>
      <c r="G74" s="384"/>
      <c r="H74" s="384"/>
      <c r="I74" s="384"/>
      <c r="J74" s="384"/>
      <c r="K74" s="385">
        <v>0</v>
      </c>
      <c r="L74" s="385">
        <v>0</v>
      </c>
      <c r="M74" s="385">
        <v>0</v>
      </c>
      <c r="N74" s="385">
        <v>0</v>
      </c>
      <c r="O74" s="386">
        <v>0</v>
      </c>
      <c r="P74" s="386">
        <v>0</v>
      </c>
      <c r="Q74" s="386">
        <v>0</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c r="AH74" s="386">
        <v>0</v>
      </c>
      <c r="AI74" s="386">
        <v>0</v>
      </c>
      <c r="AJ74" s="386">
        <v>0</v>
      </c>
      <c r="AK74" s="386">
        <v>0</v>
      </c>
      <c r="AL74" s="386">
        <v>0</v>
      </c>
    </row>
    <row r="75" spans="1:38" x14ac:dyDescent="0.35">
      <c r="A75" s="83" t="s">
        <v>350</v>
      </c>
      <c r="B75" s="295" t="s">
        <v>178</v>
      </c>
      <c r="C75" s="101"/>
      <c r="D75" s="276">
        <v>0</v>
      </c>
      <c r="E75" s="384"/>
      <c r="F75" s="384"/>
      <c r="G75" s="384"/>
      <c r="H75" s="384"/>
      <c r="I75" s="384"/>
      <c r="J75" s="384"/>
      <c r="K75" s="385">
        <v>0</v>
      </c>
      <c r="L75" s="385">
        <v>0</v>
      </c>
      <c r="M75" s="385">
        <v>0</v>
      </c>
      <c r="N75" s="385">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c r="AH75" s="386">
        <v>0</v>
      </c>
      <c r="AI75" s="386">
        <v>0</v>
      </c>
      <c r="AJ75" s="386">
        <v>0</v>
      </c>
      <c r="AK75" s="386">
        <v>0</v>
      </c>
      <c r="AL75" s="386">
        <v>0</v>
      </c>
    </row>
    <row r="76" spans="1:38" x14ac:dyDescent="0.35">
      <c r="A76" s="83" t="s">
        <v>351</v>
      </c>
      <c r="B76" s="295" t="s">
        <v>180</v>
      </c>
      <c r="C76" s="101"/>
      <c r="D76" s="276">
        <v>0</v>
      </c>
      <c r="E76" s="384"/>
      <c r="F76" s="384"/>
      <c r="G76" s="384"/>
      <c r="H76" s="384"/>
      <c r="I76" s="384"/>
      <c r="J76" s="384"/>
      <c r="K76" s="385">
        <v>0</v>
      </c>
      <c r="L76" s="385">
        <v>0</v>
      </c>
      <c r="M76" s="385">
        <v>0</v>
      </c>
      <c r="N76" s="385">
        <v>0</v>
      </c>
      <c r="O76" s="386">
        <v>0</v>
      </c>
      <c r="P76" s="386">
        <v>0</v>
      </c>
      <c r="Q76" s="386">
        <v>0</v>
      </c>
      <c r="R76" s="386">
        <v>0</v>
      </c>
      <c r="S76" s="386">
        <v>0</v>
      </c>
      <c r="T76" s="386">
        <v>0</v>
      </c>
      <c r="U76" s="386">
        <v>0</v>
      </c>
      <c r="V76" s="386">
        <v>0</v>
      </c>
      <c r="W76" s="386">
        <v>0</v>
      </c>
      <c r="X76" s="386">
        <v>0</v>
      </c>
      <c r="Y76" s="386">
        <v>0</v>
      </c>
      <c r="Z76" s="386">
        <v>0</v>
      </c>
      <c r="AA76" s="386">
        <v>0</v>
      </c>
      <c r="AB76" s="386">
        <v>0</v>
      </c>
      <c r="AC76" s="386">
        <v>0</v>
      </c>
      <c r="AD76" s="386">
        <v>0</v>
      </c>
      <c r="AE76" s="386">
        <v>0</v>
      </c>
      <c r="AF76" s="386">
        <v>0</v>
      </c>
      <c r="AG76" s="386">
        <v>0</v>
      </c>
      <c r="AH76" s="386">
        <v>0</v>
      </c>
      <c r="AI76" s="386">
        <v>0</v>
      </c>
      <c r="AJ76" s="386">
        <v>0</v>
      </c>
      <c r="AK76" s="386">
        <v>0</v>
      </c>
      <c r="AL76" s="386">
        <v>0</v>
      </c>
    </row>
    <row r="77" spans="1:38" x14ac:dyDescent="0.35">
      <c r="A77" s="83" t="s">
        <v>352</v>
      </c>
      <c r="B77" s="295" t="s">
        <v>182</v>
      </c>
      <c r="C77" s="101"/>
      <c r="D77" s="276">
        <v>0</v>
      </c>
      <c r="E77" s="384"/>
      <c r="F77" s="384"/>
      <c r="G77" s="384"/>
      <c r="H77" s="384"/>
      <c r="I77" s="384"/>
      <c r="J77" s="384"/>
      <c r="K77" s="385">
        <v>0</v>
      </c>
      <c r="L77" s="385">
        <v>0</v>
      </c>
      <c r="M77" s="385">
        <v>0</v>
      </c>
      <c r="N77" s="385">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c r="AH77" s="386">
        <v>0</v>
      </c>
      <c r="AI77" s="386">
        <v>0</v>
      </c>
      <c r="AJ77" s="386">
        <v>0</v>
      </c>
      <c r="AK77" s="386">
        <v>0</v>
      </c>
      <c r="AL77" s="386">
        <v>0</v>
      </c>
    </row>
    <row r="78" spans="1:38" x14ac:dyDescent="0.35">
      <c r="A78" s="83" t="s">
        <v>353</v>
      </c>
      <c r="B78" s="295" t="s">
        <v>184</v>
      </c>
      <c r="C78" s="101"/>
      <c r="D78" s="276">
        <v>0</v>
      </c>
      <c r="E78" s="384"/>
      <c r="F78" s="384"/>
      <c r="G78" s="384"/>
      <c r="H78" s="384"/>
      <c r="I78" s="384"/>
      <c r="J78" s="384"/>
      <c r="K78" s="385">
        <v>0</v>
      </c>
      <c r="L78" s="385">
        <v>0</v>
      </c>
      <c r="M78" s="385">
        <v>0</v>
      </c>
      <c r="N78" s="385">
        <v>0</v>
      </c>
      <c r="O78" s="386">
        <v>0</v>
      </c>
      <c r="P78" s="386">
        <v>0</v>
      </c>
      <c r="Q78" s="386">
        <v>0</v>
      </c>
      <c r="R78" s="386">
        <v>0</v>
      </c>
      <c r="S78" s="386">
        <v>0</v>
      </c>
      <c r="T78" s="386">
        <v>0</v>
      </c>
      <c r="U78" s="386">
        <v>0</v>
      </c>
      <c r="V78" s="386">
        <v>0</v>
      </c>
      <c r="W78" s="386">
        <v>0</v>
      </c>
      <c r="X78" s="386">
        <v>0</v>
      </c>
      <c r="Y78" s="386">
        <v>0</v>
      </c>
      <c r="Z78" s="386">
        <v>0</v>
      </c>
      <c r="AA78" s="386">
        <v>0</v>
      </c>
      <c r="AB78" s="386">
        <v>0</v>
      </c>
      <c r="AC78" s="386">
        <v>0</v>
      </c>
      <c r="AD78" s="386">
        <v>0</v>
      </c>
      <c r="AE78" s="386">
        <v>0</v>
      </c>
      <c r="AF78" s="386">
        <v>0</v>
      </c>
      <c r="AG78" s="386">
        <v>0</v>
      </c>
      <c r="AH78" s="386">
        <v>0</v>
      </c>
      <c r="AI78" s="386">
        <v>0</v>
      </c>
      <c r="AJ78" s="386">
        <v>0</v>
      </c>
      <c r="AK78" s="386">
        <v>0</v>
      </c>
      <c r="AL78" s="386">
        <v>0</v>
      </c>
    </row>
    <row r="79" spans="1:38" x14ac:dyDescent="0.35">
      <c r="A79" s="83" t="s">
        <v>354</v>
      </c>
      <c r="B79" s="295" t="s">
        <v>186</v>
      </c>
      <c r="C79" s="101"/>
      <c r="D79" s="276">
        <v>0</v>
      </c>
      <c r="E79" s="384"/>
      <c r="F79" s="384"/>
      <c r="G79" s="384"/>
      <c r="H79" s="384"/>
      <c r="I79" s="384"/>
      <c r="J79" s="384"/>
      <c r="K79" s="385">
        <v>0</v>
      </c>
      <c r="L79" s="385">
        <v>0</v>
      </c>
      <c r="M79" s="385">
        <v>0</v>
      </c>
      <c r="N79" s="385">
        <v>0</v>
      </c>
      <c r="O79" s="386">
        <v>0</v>
      </c>
      <c r="P79" s="386">
        <v>0</v>
      </c>
      <c r="Q79" s="386">
        <v>0</v>
      </c>
      <c r="R79" s="386">
        <v>0</v>
      </c>
      <c r="S79" s="386">
        <v>0</v>
      </c>
      <c r="T79" s="386">
        <v>0</v>
      </c>
      <c r="U79" s="386">
        <v>0</v>
      </c>
      <c r="V79" s="386">
        <v>0</v>
      </c>
      <c r="W79" s="386">
        <v>0</v>
      </c>
      <c r="X79" s="386">
        <v>0</v>
      </c>
      <c r="Y79" s="386">
        <v>0</v>
      </c>
      <c r="Z79" s="386">
        <v>0</v>
      </c>
      <c r="AA79" s="386">
        <v>0</v>
      </c>
      <c r="AB79" s="386">
        <v>0</v>
      </c>
      <c r="AC79" s="386">
        <v>0</v>
      </c>
      <c r="AD79" s="386">
        <v>0</v>
      </c>
      <c r="AE79" s="386">
        <v>0</v>
      </c>
      <c r="AF79" s="386">
        <v>0</v>
      </c>
      <c r="AG79" s="386">
        <v>0</v>
      </c>
      <c r="AH79" s="386">
        <v>0</v>
      </c>
      <c r="AI79" s="386">
        <v>0</v>
      </c>
      <c r="AJ79" s="386">
        <v>0</v>
      </c>
      <c r="AK79" s="386">
        <v>0</v>
      </c>
      <c r="AL79" s="386">
        <v>0</v>
      </c>
    </row>
    <row r="80" spans="1:38" x14ac:dyDescent="0.35">
      <c r="A80" s="83" t="s">
        <v>355</v>
      </c>
      <c r="B80" s="295" t="s">
        <v>188</v>
      </c>
      <c r="C80" s="101"/>
      <c r="D80" s="276">
        <v>0</v>
      </c>
      <c r="E80" s="384"/>
      <c r="F80" s="384"/>
      <c r="G80" s="384"/>
      <c r="H80" s="384"/>
      <c r="I80" s="384"/>
      <c r="J80" s="384"/>
      <c r="K80" s="385">
        <v>0</v>
      </c>
      <c r="L80" s="385">
        <v>0</v>
      </c>
      <c r="M80" s="385">
        <v>0</v>
      </c>
      <c r="N80" s="385">
        <v>0</v>
      </c>
      <c r="O80" s="386">
        <v>0</v>
      </c>
      <c r="P80" s="386">
        <v>0</v>
      </c>
      <c r="Q80" s="386">
        <v>0</v>
      </c>
      <c r="R80" s="386">
        <v>0</v>
      </c>
      <c r="S80" s="386">
        <v>0</v>
      </c>
      <c r="T80" s="386">
        <v>0</v>
      </c>
      <c r="U80" s="386">
        <v>0</v>
      </c>
      <c r="V80" s="386">
        <v>0</v>
      </c>
      <c r="W80" s="386">
        <v>0</v>
      </c>
      <c r="X80" s="386">
        <v>0</v>
      </c>
      <c r="Y80" s="386">
        <v>0</v>
      </c>
      <c r="Z80" s="386">
        <v>0</v>
      </c>
      <c r="AA80" s="386">
        <v>0</v>
      </c>
      <c r="AB80" s="386">
        <v>0</v>
      </c>
      <c r="AC80" s="386">
        <v>0</v>
      </c>
      <c r="AD80" s="386">
        <v>0</v>
      </c>
      <c r="AE80" s="386">
        <v>0</v>
      </c>
      <c r="AF80" s="386">
        <v>0</v>
      </c>
      <c r="AG80" s="386">
        <v>0</v>
      </c>
      <c r="AH80" s="386">
        <v>0</v>
      </c>
      <c r="AI80" s="386">
        <v>0</v>
      </c>
      <c r="AJ80" s="386">
        <v>0</v>
      </c>
      <c r="AK80" s="386">
        <v>0</v>
      </c>
      <c r="AL80" s="386">
        <v>0</v>
      </c>
    </row>
    <row r="81" spans="1:38" x14ac:dyDescent="0.35">
      <c r="A81" s="83" t="s">
        <v>356</v>
      </c>
      <c r="B81" s="295" t="s">
        <v>190</v>
      </c>
      <c r="C81" s="101"/>
      <c r="D81" s="276">
        <v>0</v>
      </c>
      <c r="E81" s="384"/>
      <c r="F81" s="384"/>
      <c r="G81" s="384"/>
      <c r="H81" s="384"/>
      <c r="I81" s="384"/>
      <c r="J81" s="384"/>
      <c r="K81" s="385">
        <v>0</v>
      </c>
      <c r="L81" s="385">
        <v>0</v>
      </c>
      <c r="M81" s="385">
        <v>0</v>
      </c>
      <c r="N81" s="385">
        <v>0</v>
      </c>
      <c r="O81" s="386">
        <v>0</v>
      </c>
      <c r="P81" s="386">
        <v>0</v>
      </c>
      <c r="Q81" s="386">
        <v>0</v>
      </c>
      <c r="R81" s="386">
        <v>0</v>
      </c>
      <c r="S81" s="386">
        <v>0</v>
      </c>
      <c r="T81" s="386">
        <v>0</v>
      </c>
      <c r="U81" s="386">
        <v>0</v>
      </c>
      <c r="V81" s="386">
        <v>0</v>
      </c>
      <c r="W81" s="386">
        <v>0</v>
      </c>
      <c r="X81" s="386">
        <v>0</v>
      </c>
      <c r="Y81" s="386">
        <v>0</v>
      </c>
      <c r="Z81" s="386">
        <v>0</v>
      </c>
      <c r="AA81" s="386">
        <v>0</v>
      </c>
      <c r="AB81" s="386">
        <v>0</v>
      </c>
      <c r="AC81" s="386">
        <v>0</v>
      </c>
      <c r="AD81" s="386">
        <v>0</v>
      </c>
      <c r="AE81" s="386">
        <v>0</v>
      </c>
      <c r="AF81" s="386">
        <v>0</v>
      </c>
      <c r="AG81" s="386">
        <v>0</v>
      </c>
      <c r="AH81" s="386">
        <v>0</v>
      </c>
      <c r="AI81" s="386">
        <v>0</v>
      </c>
      <c r="AJ81" s="386">
        <v>0</v>
      </c>
      <c r="AK81" s="386">
        <v>0</v>
      </c>
      <c r="AL81" s="386">
        <v>0</v>
      </c>
    </row>
    <row r="82" spans="1:38" x14ac:dyDescent="0.35">
      <c r="A82" s="83" t="s">
        <v>357</v>
      </c>
      <c r="B82" s="295" t="s">
        <v>192</v>
      </c>
      <c r="C82" s="101"/>
      <c r="D82" s="276">
        <v>0</v>
      </c>
      <c r="E82" s="384"/>
      <c r="F82" s="384"/>
      <c r="G82" s="384"/>
      <c r="H82" s="384"/>
      <c r="I82" s="384"/>
      <c r="J82" s="384"/>
      <c r="K82" s="385">
        <v>0</v>
      </c>
      <c r="L82" s="385">
        <v>0</v>
      </c>
      <c r="M82" s="385">
        <v>0</v>
      </c>
      <c r="N82" s="385">
        <v>0</v>
      </c>
      <c r="O82" s="386">
        <v>0</v>
      </c>
      <c r="P82" s="386">
        <v>0</v>
      </c>
      <c r="Q82" s="386">
        <v>0</v>
      </c>
      <c r="R82" s="386">
        <v>0</v>
      </c>
      <c r="S82" s="386">
        <v>0</v>
      </c>
      <c r="T82" s="386">
        <v>0</v>
      </c>
      <c r="U82" s="386">
        <v>0</v>
      </c>
      <c r="V82" s="386">
        <v>0</v>
      </c>
      <c r="W82" s="386">
        <v>0</v>
      </c>
      <c r="X82" s="386">
        <v>0</v>
      </c>
      <c r="Y82" s="386">
        <v>0</v>
      </c>
      <c r="Z82" s="386">
        <v>0</v>
      </c>
      <c r="AA82" s="386">
        <v>0</v>
      </c>
      <c r="AB82" s="386">
        <v>0</v>
      </c>
      <c r="AC82" s="386">
        <v>0</v>
      </c>
      <c r="AD82" s="386">
        <v>0</v>
      </c>
      <c r="AE82" s="386">
        <v>0</v>
      </c>
      <c r="AF82" s="386">
        <v>0</v>
      </c>
      <c r="AG82" s="386">
        <v>0</v>
      </c>
      <c r="AH82" s="386">
        <v>0</v>
      </c>
      <c r="AI82" s="386">
        <v>0</v>
      </c>
      <c r="AJ82" s="386">
        <v>0</v>
      </c>
      <c r="AK82" s="386">
        <v>0</v>
      </c>
      <c r="AL82" s="386">
        <v>0</v>
      </c>
    </row>
    <row r="83" spans="1:38" x14ac:dyDescent="0.35">
      <c r="A83" s="83" t="s">
        <v>358</v>
      </c>
      <c r="B83" s="295" t="s">
        <v>194</v>
      </c>
      <c r="C83" s="101"/>
      <c r="D83" s="276">
        <v>0</v>
      </c>
      <c r="E83" s="384"/>
      <c r="F83" s="384"/>
      <c r="G83" s="384"/>
      <c r="H83" s="384"/>
      <c r="I83" s="384"/>
      <c r="J83" s="384"/>
      <c r="K83" s="385">
        <v>0</v>
      </c>
      <c r="L83" s="385">
        <v>0</v>
      </c>
      <c r="M83" s="385">
        <v>0</v>
      </c>
      <c r="N83" s="385">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c r="AH83" s="386">
        <v>0</v>
      </c>
      <c r="AI83" s="386">
        <v>0</v>
      </c>
      <c r="AJ83" s="386">
        <v>0</v>
      </c>
      <c r="AK83" s="386">
        <v>0</v>
      </c>
      <c r="AL83" s="386">
        <v>0</v>
      </c>
    </row>
    <row r="84" spans="1:38" x14ac:dyDescent="0.35">
      <c r="A84" s="83" t="s">
        <v>359</v>
      </c>
      <c r="B84" s="295" t="s">
        <v>196</v>
      </c>
      <c r="C84" s="101"/>
      <c r="D84" s="276">
        <v>0</v>
      </c>
      <c r="E84" s="384"/>
      <c r="F84" s="384"/>
      <c r="G84" s="384"/>
      <c r="H84" s="384"/>
      <c r="I84" s="384"/>
      <c r="J84" s="384"/>
      <c r="K84" s="385">
        <v>0</v>
      </c>
      <c r="L84" s="385">
        <v>0</v>
      </c>
      <c r="M84" s="385">
        <v>0</v>
      </c>
      <c r="N84" s="385">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c r="AH84" s="386">
        <v>0</v>
      </c>
      <c r="AI84" s="386">
        <v>0</v>
      </c>
      <c r="AJ84" s="386">
        <v>0</v>
      </c>
      <c r="AK84" s="386">
        <v>0</v>
      </c>
      <c r="AL84" s="386">
        <v>0</v>
      </c>
    </row>
    <row r="85" spans="1:38" x14ac:dyDescent="0.35">
      <c r="A85" s="83">
        <v>5</v>
      </c>
      <c r="B85" s="111" t="s">
        <v>360</v>
      </c>
      <c r="C85" s="112"/>
      <c r="D85" s="387"/>
      <c r="E85" s="388">
        <f>SUM(E72:E84)</f>
        <v>0</v>
      </c>
      <c r="F85" s="388">
        <f t="shared" ref="F85:AL85" si="4">SUM(F72:F84)</f>
        <v>0</v>
      </c>
      <c r="G85" s="388">
        <f t="shared" si="4"/>
        <v>0</v>
      </c>
      <c r="H85" s="388">
        <f t="shared" si="4"/>
        <v>0</v>
      </c>
      <c r="I85" s="388">
        <f t="shared" si="4"/>
        <v>0</v>
      </c>
      <c r="J85" s="388">
        <f t="shared" si="4"/>
        <v>0</v>
      </c>
      <c r="K85" s="389">
        <f t="shared" si="4"/>
        <v>0</v>
      </c>
      <c r="L85" s="389">
        <f t="shared" si="4"/>
        <v>0</v>
      </c>
      <c r="M85" s="389">
        <f t="shared" si="4"/>
        <v>0</v>
      </c>
      <c r="N85" s="389">
        <f t="shared" si="4"/>
        <v>0</v>
      </c>
      <c r="O85" s="389">
        <f t="shared" si="4"/>
        <v>0</v>
      </c>
      <c r="P85" s="389">
        <f t="shared" si="4"/>
        <v>0</v>
      </c>
      <c r="Q85" s="389">
        <f t="shared" si="4"/>
        <v>0</v>
      </c>
      <c r="R85" s="389">
        <f t="shared" si="4"/>
        <v>0</v>
      </c>
      <c r="S85" s="389">
        <f t="shared" si="4"/>
        <v>0</v>
      </c>
      <c r="T85" s="389">
        <f t="shared" si="4"/>
        <v>0</v>
      </c>
      <c r="U85" s="389">
        <f t="shared" si="4"/>
        <v>0</v>
      </c>
      <c r="V85" s="389">
        <f t="shared" si="4"/>
        <v>0</v>
      </c>
      <c r="W85" s="389">
        <f t="shared" si="4"/>
        <v>0</v>
      </c>
      <c r="X85" s="389">
        <f t="shared" si="4"/>
        <v>0</v>
      </c>
      <c r="Y85" s="389">
        <f t="shared" si="4"/>
        <v>0</v>
      </c>
      <c r="Z85" s="389">
        <f t="shared" si="4"/>
        <v>0</v>
      </c>
      <c r="AA85" s="389">
        <f t="shared" si="4"/>
        <v>0</v>
      </c>
      <c r="AB85" s="389">
        <f t="shared" si="4"/>
        <v>0</v>
      </c>
      <c r="AC85" s="389">
        <f t="shared" si="4"/>
        <v>0</v>
      </c>
      <c r="AD85" s="389">
        <f t="shared" si="4"/>
        <v>0</v>
      </c>
      <c r="AE85" s="389">
        <f t="shared" si="4"/>
        <v>0</v>
      </c>
      <c r="AF85" s="389">
        <f t="shared" si="4"/>
        <v>0</v>
      </c>
      <c r="AG85" s="389">
        <f t="shared" si="4"/>
        <v>0</v>
      </c>
      <c r="AH85" s="389">
        <f t="shared" si="4"/>
        <v>0</v>
      </c>
      <c r="AI85" s="389">
        <f t="shared" si="4"/>
        <v>0</v>
      </c>
      <c r="AJ85" s="389">
        <f t="shared" si="4"/>
        <v>0</v>
      </c>
      <c r="AK85" s="389">
        <f t="shared" si="4"/>
        <v>0</v>
      </c>
      <c r="AL85" s="389">
        <f t="shared" si="4"/>
        <v>0</v>
      </c>
    </row>
    <row r="86" spans="1:38" x14ac:dyDescent="0.35">
      <c r="A86" s="83"/>
      <c r="B86" s="133"/>
      <c r="C86" s="155"/>
      <c r="D86" s="390"/>
      <c r="E86" s="391"/>
      <c r="F86" s="391"/>
      <c r="G86" s="391"/>
      <c r="H86" s="391"/>
      <c r="I86" s="391"/>
      <c r="J86" s="391"/>
      <c r="K86" s="391"/>
      <c r="L86" s="391"/>
      <c r="M86" s="391"/>
      <c r="N86" s="391"/>
      <c r="O86" s="391"/>
      <c r="P86" s="391"/>
      <c r="Q86" s="391"/>
      <c r="R86" s="392"/>
      <c r="S86" s="392"/>
      <c r="T86" s="392"/>
      <c r="U86" s="392"/>
      <c r="V86" s="392"/>
      <c r="W86" s="392"/>
      <c r="X86" s="392"/>
      <c r="Y86" s="392"/>
      <c r="Z86" s="392"/>
      <c r="AA86" s="392"/>
      <c r="AB86" s="392"/>
      <c r="AC86" s="392"/>
      <c r="AD86" s="392"/>
      <c r="AE86" s="392"/>
      <c r="AF86" s="392"/>
      <c r="AG86" s="392"/>
      <c r="AH86" s="392"/>
      <c r="AI86" s="392"/>
      <c r="AJ86" s="392"/>
      <c r="AK86" s="392"/>
      <c r="AL86" s="392"/>
    </row>
    <row r="87" spans="1:38" ht="15" customHeight="1" x14ac:dyDescent="0.35">
      <c r="A87" s="83">
        <v>6</v>
      </c>
      <c r="B87" s="137" t="s">
        <v>361</v>
      </c>
      <c r="C87" s="138"/>
      <c r="D87" s="393"/>
      <c r="E87" s="394">
        <f t="shared" ref="E87:AL87" si="5">E85+E68</f>
        <v>0</v>
      </c>
      <c r="F87" s="394">
        <f t="shared" si="5"/>
        <v>0</v>
      </c>
      <c r="G87" s="394">
        <f t="shared" si="5"/>
        <v>0</v>
      </c>
      <c r="H87" s="394">
        <f t="shared" si="5"/>
        <v>0</v>
      </c>
      <c r="I87" s="394">
        <f t="shared" si="5"/>
        <v>0</v>
      </c>
      <c r="J87" s="394">
        <f t="shared" si="5"/>
        <v>0</v>
      </c>
      <c r="K87" s="395">
        <f t="shared" si="5"/>
        <v>0</v>
      </c>
      <c r="L87" s="395">
        <f t="shared" si="5"/>
        <v>0</v>
      </c>
      <c r="M87" s="395">
        <f t="shared" si="5"/>
        <v>3.9038895301043985E-2</v>
      </c>
      <c r="N87" s="395">
        <f t="shared" si="5"/>
        <v>4.40609036231637E-2</v>
      </c>
      <c r="O87" s="395">
        <f t="shared" si="5"/>
        <v>4.9511722174286843E-2</v>
      </c>
      <c r="P87" s="395">
        <f t="shared" si="5"/>
        <v>5.0542060985922815E-2</v>
      </c>
      <c r="Q87" s="395">
        <f t="shared" si="5"/>
        <v>5.753841788911819E-2</v>
      </c>
      <c r="R87" s="395">
        <f t="shared" si="5"/>
        <v>0.3878561833320856</v>
      </c>
      <c r="S87" s="395">
        <f t="shared" si="5"/>
        <v>0.38658304724144937</v>
      </c>
      <c r="T87" s="395">
        <f t="shared" si="5"/>
        <v>0.39124697882211207</v>
      </c>
      <c r="U87" s="395">
        <f t="shared" si="5"/>
        <v>0.38522432764226194</v>
      </c>
      <c r="V87" s="395">
        <f t="shared" si="5"/>
        <v>0.37228187633055454</v>
      </c>
      <c r="W87" s="395">
        <f t="shared" si="5"/>
        <v>0.36235612633448838</v>
      </c>
      <c r="X87" s="395">
        <f t="shared" si="5"/>
        <v>0.32444019909524918</v>
      </c>
      <c r="Y87" s="395">
        <f t="shared" si="5"/>
        <v>0.30641998744559285</v>
      </c>
      <c r="Z87" s="395">
        <f t="shared" si="5"/>
        <v>0.30215953786754601</v>
      </c>
      <c r="AA87" s="395">
        <f t="shared" si="5"/>
        <v>0.31056539381021264</v>
      </c>
      <c r="AB87" s="395">
        <f t="shared" si="5"/>
        <v>0.29706034257471559</v>
      </c>
      <c r="AC87" s="395">
        <f t="shared" si="5"/>
        <v>0.28679859650519485</v>
      </c>
      <c r="AD87" s="395">
        <f t="shared" si="5"/>
        <v>0.28535885807941858</v>
      </c>
      <c r="AE87" s="395">
        <f t="shared" si="5"/>
        <v>0.29541669082590938</v>
      </c>
      <c r="AF87" s="395">
        <f t="shared" si="5"/>
        <v>0.29029876876199251</v>
      </c>
      <c r="AG87" s="395">
        <f t="shared" si="5"/>
        <v>0.27850009983095525</v>
      </c>
      <c r="AH87" s="395">
        <f t="shared" si="5"/>
        <v>0.26953303878596424</v>
      </c>
      <c r="AI87" s="395">
        <f t="shared" si="5"/>
        <v>0.27215512456467744</v>
      </c>
      <c r="AJ87" s="395">
        <f t="shared" si="5"/>
        <v>0.30104738875234127</v>
      </c>
      <c r="AK87" s="395">
        <f t="shared" si="5"/>
        <v>0.29964217279559374</v>
      </c>
      <c r="AL87" s="395">
        <f t="shared" si="5"/>
        <v>0.29291534347547588</v>
      </c>
    </row>
    <row r="88" spans="1:38" x14ac:dyDescent="0.35">
      <c r="A88" s="83"/>
      <c r="B88" s="78"/>
      <c r="C88" s="78"/>
      <c r="D88" s="36"/>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row>
    <row r="89" spans="1:38" ht="18.5" x14ac:dyDescent="0.45">
      <c r="A89" s="83"/>
      <c r="B89" s="51" t="s">
        <v>362</v>
      </c>
      <c r="D89" s="8"/>
      <c r="E89" s="142"/>
      <c r="F89" s="142"/>
      <c r="G89" s="142"/>
      <c r="H89" s="142"/>
      <c r="I89" s="142"/>
      <c r="J89" s="142"/>
      <c r="K89" s="142"/>
      <c r="L89" s="142"/>
      <c r="M89" s="142"/>
      <c r="N89" s="142"/>
      <c r="O89" s="77"/>
      <c r="P89" s="77"/>
      <c r="Q89" s="77"/>
      <c r="R89" s="77"/>
      <c r="S89" s="77"/>
      <c r="T89" s="77"/>
      <c r="U89" s="77"/>
      <c r="V89" s="77"/>
      <c r="W89" s="77"/>
      <c r="X89" s="77"/>
      <c r="Y89" s="77"/>
      <c r="Z89" s="77"/>
      <c r="AA89" s="77"/>
      <c r="AB89" s="77"/>
      <c r="AC89" s="77"/>
      <c r="AD89" s="77"/>
      <c r="AE89" s="77"/>
      <c r="AF89" s="77"/>
      <c r="AG89" s="77"/>
      <c r="AH89" s="77"/>
      <c r="AI89" s="77"/>
      <c r="AJ89" s="77"/>
      <c r="AK89" s="77"/>
      <c r="AL89" s="77"/>
    </row>
    <row r="90" spans="1:38" x14ac:dyDescent="0.35">
      <c r="A90" s="83"/>
      <c r="B90" s="36"/>
      <c r="C90" s="78"/>
      <c r="D90" s="36"/>
    </row>
    <row r="91" spans="1:38" x14ac:dyDescent="0.35">
      <c r="A91" s="83"/>
      <c r="B91" s="80"/>
      <c r="C91" s="31"/>
      <c r="D91" s="81" t="s">
        <v>314</v>
      </c>
      <c r="E91" s="53" t="s">
        <v>200</v>
      </c>
      <c r="F91" s="53" t="s">
        <v>201</v>
      </c>
      <c r="G91" s="53" t="s">
        <v>148</v>
      </c>
      <c r="H91" s="53" t="s">
        <v>41</v>
      </c>
      <c r="I91" s="53" t="s">
        <v>42</v>
      </c>
      <c r="J91" s="53" t="s">
        <v>43</v>
      </c>
      <c r="K91" s="53" t="s">
        <v>44</v>
      </c>
      <c r="L91" s="53" t="s">
        <v>45</v>
      </c>
      <c r="M91" s="53" t="s">
        <v>46</v>
      </c>
      <c r="N91" s="53" t="s">
        <v>47</v>
      </c>
      <c r="O91" s="53" t="s">
        <v>48</v>
      </c>
      <c r="P91" s="53" t="s">
        <v>49</v>
      </c>
      <c r="Q91" s="53" t="s">
        <v>50</v>
      </c>
      <c r="R91" s="53" t="s">
        <v>51</v>
      </c>
      <c r="S91" s="53" t="s">
        <v>52</v>
      </c>
      <c r="T91" s="53" t="s">
        <v>53</v>
      </c>
      <c r="U91" s="53" t="s">
        <v>54</v>
      </c>
      <c r="V91" s="53" t="s">
        <v>55</v>
      </c>
      <c r="W91" s="53" t="s">
        <v>56</v>
      </c>
      <c r="X91" s="53" t="s">
        <v>57</v>
      </c>
      <c r="Y91" s="53" t="s">
        <v>58</v>
      </c>
      <c r="Z91" s="53" t="s">
        <v>59</v>
      </c>
      <c r="AA91" s="53" t="s">
        <v>60</v>
      </c>
      <c r="AB91" s="53" t="s">
        <v>61</v>
      </c>
      <c r="AC91" s="53" t="s">
        <v>62</v>
      </c>
      <c r="AD91" s="53" t="s">
        <v>63</v>
      </c>
      <c r="AE91" s="53" t="s">
        <v>64</v>
      </c>
      <c r="AF91" s="53" t="s">
        <v>65</v>
      </c>
      <c r="AG91" s="53" t="s">
        <v>66</v>
      </c>
      <c r="AH91" s="53" t="s">
        <v>67</v>
      </c>
      <c r="AI91" s="53" t="s">
        <v>68</v>
      </c>
      <c r="AJ91" s="53" t="s">
        <v>69</v>
      </c>
      <c r="AK91" s="53" t="s">
        <v>70</v>
      </c>
      <c r="AL91" s="53" t="s">
        <v>71</v>
      </c>
    </row>
    <row r="92" spans="1:38" x14ac:dyDescent="0.35">
      <c r="A92" s="83">
        <v>7</v>
      </c>
      <c r="B92" s="111" t="s">
        <v>363</v>
      </c>
      <c r="C92" s="300"/>
      <c r="D92" s="276">
        <v>0.42799999999999999</v>
      </c>
      <c r="E92" s="396">
        <f>'EBT - Scenario 2'!E134*$D$92</f>
        <v>0</v>
      </c>
      <c r="F92" s="396">
        <f>'EBT - Scenario 2'!F134*$D$92</f>
        <v>0</v>
      </c>
      <c r="G92" s="396">
        <f>'EBT - Scenario 2'!G134*$D$92</f>
        <v>0</v>
      </c>
      <c r="H92" s="396">
        <f>'EBT - Scenario 2'!H134*$D$92</f>
        <v>0</v>
      </c>
      <c r="I92" s="396">
        <f>'EBT - Scenario 2'!I134*$D$92</f>
        <v>0</v>
      </c>
      <c r="J92" s="396">
        <f>'EBT - Scenario 2'!J134*$D$92</f>
        <v>0</v>
      </c>
      <c r="K92" s="301">
        <f>'EBT - Scenario 2'!K134*$D$92/1000000</f>
        <v>0.1181727415609397</v>
      </c>
      <c r="L92" s="301">
        <f>'EBT - Scenario 2'!L134*$D$92/1000000</f>
        <v>0.10500996955490112</v>
      </c>
      <c r="M92" s="301">
        <f>'EBT - Scenario 2'!M134*$D$92/1000000</f>
        <v>-7.7255177169799807E-2</v>
      </c>
      <c r="N92" s="301">
        <f>'EBT - Scenario 2'!N134*$D$92/1000000</f>
        <v>-0.10175293439674378</v>
      </c>
      <c r="O92" s="301">
        <f>'EBT - Scenario 2'!O134*$D$92/1000000</f>
        <v>-0.16776958903694153</v>
      </c>
      <c r="P92" s="301">
        <f>'EBT - Scenario 2'!P134*$D$92/1000000</f>
        <v>-8.6446052017211908E-2</v>
      </c>
      <c r="Q92" s="301">
        <f>'EBT - Scenario 2'!Q134*$D$92/1000000</f>
        <v>-8.1037287815093992E-2</v>
      </c>
      <c r="R92" s="301">
        <f>'EBT - Scenario 2'!R134*$D$92/1000000</f>
        <v>-0.22175246559906006</v>
      </c>
      <c r="S92" s="301">
        <f>'EBT - Scenario 2'!S134*$D$92/1000000</f>
        <v>-0.22999981191253663</v>
      </c>
      <c r="T92" s="301">
        <f>'EBT - Scenario 2'!T134*$D$92/1000000</f>
        <v>-0.23791061011505127</v>
      </c>
      <c r="U92" s="301">
        <f>'EBT - Scenario 2'!U134*$D$92/1000000</f>
        <v>-0.23036814768981934</v>
      </c>
      <c r="V92" s="301">
        <f>'EBT - Scenario 2'!V134*$D$92/1000000</f>
        <v>-0.25425910266113283</v>
      </c>
      <c r="W92" s="301">
        <f>'EBT - Scenario 2'!W134*$D$92/1000000</f>
        <v>-0.25099751943969728</v>
      </c>
      <c r="X92" s="301">
        <f>'EBT - Scenario 2'!X134*$D$92/1000000</f>
        <v>-0.25450279885101318</v>
      </c>
      <c r="Y92" s="301">
        <f>'EBT - Scenario 2'!Y134*$D$92/1000000</f>
        <v>-0.268003960105896</v>
      </c>
      <c r="Z92" s="301">
        <f>'EBT - Scenario 2'!Z134*$D$92/1000000</f>
        <v>-0.26041897507476808</v>
      </c>
      <c r="AA92" s="301">
        <f>'EBT - Scenario 2'!AA134*$D$92/1000000</f>
        <v>-0.25501647019958495</v>
      </c>
      <c r="AB92" s="301">
        <f>'EBT - Scenario 2'!AB134*$D$92/1000000</f>
        <v>-0.2552823497543335</v>
      </c>
      <c r="AC92" s="301">
        <f>'EBT - Scenario 2'!AC134*$D$92/1000000</f>
        <v>-0.26478816242218017</v>
      </c>
      <c r="AD92" s="301">
        <f>'EBT - Scenario 2'!AD134*$D$92/1000000</f>
        <v>-0.20758258291625978</v>
      </c>
      <c r="AE92" s="301">
        <f>'EBT - Scenario 2'!AE134*$D$92/1000000</f>
        <v>-0.20667557685089111</v>
      </c>
      <c r="AF92" s="301">
        <f>'EBT - Scenario 2'!AF134*$D$92/1000000</f>
        <v>-0.201034917137146</v>
      </c>
      <c r="AG92" s="301">
        <f>'EBT - Scenario 2'!AG134*$D$92/1000000</f>
        <v>-0.14328726155090332</v>
      </c>
      <c r="AH92" s="301">
        <f>'EBT - Scenario 2'!AH134*$D$92/1000000</f>
        <v>-0.14573200240325929</v>
      </c>
      <c r="AI92" s="301">
        <f>'EBT - Scenario 2'!AI134*$D$92/1000000</f>
        <v>-0.14614783069610596</v>
      </c>
      <c r="AJ92" s="301">
        <f>'EBT - Scenario 2'!AJ134*$D$92/1000000</f>
        <v>-0.1343993911895752</v>
      </c>
      <c r="AK92" s="301">
        <f>'EBT - Scenario 2'!AK134*$D$92/1000000</f>
        <v>-0.12600865220642091</v>
      </c>
      <c r="AL92" s="301">
        <f>'EBT - Scenario 2'!AL134*$D$92/1000000</f>
        <v>-8.7677694900512693E-2</v>
      </c>
    </row>
    <row r="93" spans="1:38" ht="18.5" x14ac:dyDescent="0.45">
      <c r="A93" s="83"/>
      <c r="B93" s="51" t="s">
        <v>364</v>
      </c>
      <c r="D93" s="8"/>
      <c r="E93" s="79"/>
      <c r="F93" s="79"/>
      <c r="G93" s="79"/>
      <c r="H93" s="79"/>
      <c r="I93" s="79"/>
      <c r="J93" s="79"/>
      <c r="K93" s="79"/>
      <c r="L93" s="79"/>
      <c r="M93" s="79"/>
      <c r="N93" s="79"/>
      <c r="O93" s="77"/>
      <c r="P93" s="77"/>
      <c r="Q93" s="77"/>
      <c r="R93" s="77"/>
      <c r="S93" s="77"/>
      <c r="T93" s="77"/>
      <c r="U93" s="77"/>
      <c r="V93" s="77"/>
      <c r="W93" s="77"/>
      <c r="X93" s="77"/>
      <c r="Y93" s="77"/>
      <c r="Z93" s="77"/>
      <c r="AA93" s="77"/>
      <c r="AB93" s="77"/>
      <c r="AC93" s="77"/>
      <c r="AD93" s="77"/>
      <c r="AE93" s="77"/>
      <c r="AF93" s="77"/>
      <c r="AG93" s="77"/>
      <c r="AH93" s="77"/>
      <c r="AI93" s="77"/>
      <c r="AJ93" s="77"/>
      <c r="AK93" s="77"/>
      <c r="AL93" s="77"/>
    </row>
    <row r="94" spans="1:38" x14ac:dyDescent="0.35">
      <c r="A94" s="83"/>
      <c r="B94" s="8"/>
      <c r="D94" s="8"/>
      <c r="E94" s="53" t="s">
        <v>200</v>
      </c>
      <c r="F94" s="53" t="s">
        <v>201</v>
      </c>
      <c r="G94" s="53" t="s">
        <v>148</v>
      </c>
      <c r="H94" s="53" t="s">
        <v>41</v>
      </c>
      <c r="I94" s="53" t="s">
        <v>42</v>
      </c>
      <c r="J94" s="53" t="s">
        <v>43</v>
      </c>
      <c r="K94" s="53" t="s">
        <v>44</v>
      </c>
      <c r="L94" s="53" t="s">
        <v>45</v>
      </c>
      <c r="M94" s="53" t="s">
        <v>46</v>
      </c>
      <c r="N94" s="53" t="s">
        <v>47</v>
      </c>
      <c r="O94" s="53" t="s">
        <v>48</v>
      </c>
      <c r="P94" s="53" t="s">
        <v>49</v>
      </c>
      <c r="Q94" s="53" t="s">
        <v>50</v>
      </c>
      <c r="R94" s="53" t="s">
        <v>51</v>
      </c>
      <c r="S94" s="53" t="s">
        <v>52</v>
      </c>
      <c r="T94" s="53" t="s">
        <v>53</v>
      </c>
      <c r="U94" s="53" t="s">
        <v>54</v>
      </c>
      <c r="V94" s="53" t="s">
        <v>55</v>
      </c>
      <c r="W94" s="53" t="s">
        <v>56</v>
      </c>
      <c r="X94" s="53" t="s">
        <v>57</v>
      </c>
      <c r="Y94" s="53" t="s">
        <v>58</v>
      </c>
      <c r="Z94" s="53" t="s">
        <v>59</v>
      </c>
      <c r="AA94" s="53" t="s">
        <v>60</v>
      </c>
      <c r="AB94" s="53" t="s">
        <v>61</v>
      </c>
      <c r="AC94" s="53" t="s">
        <v>62</v>
      </c>
      <c r="AD94" s="53" t="s">
        <v>63</v>
      </c>
      <c r="AE94" s="53" t="s">
        <v>64</v>
      </c>
      <c r="AF94" s="53" t="s">
        <v>65</v>
      </c>
      <c r="AG94" s="53" t="s">
        <v>66</v>
      </c>
      <c r="AH94" s="53" t="s">
        <v>67</v>
      </c>
      <c r="AI94" s="53" t="s">
        <v>68</v>
      </c>
      <c r="AJ94" s="53" t="s">
        <v>69</v>
      </c>
      <c r="AK94" s="53" t="s">
        <v>70</v>
      </c>
      <c r="AL94" s="53" t="s">
        <v>71</v>
      </c>
    </row>
    <row r="95" spans="1:38" x14ac:dyDescent="0.35">
      <c r="A95" s="83">
        <v>8</v>
      </c>
      <c r="B95" s="111" t="s">
        <v>365</v>
      </c>
      <c r="C95" s="101"/>
      <c r="D95" s="158"/>
      <c r="E95" s="139">
        <f t="shared" ref="E95:AL95" si="6">E51+E92+E87</f>
        <v>0</v>
      </c>
      <c r="F95" s="139">
        <f t="shared" si="6"/>
        <v>0</v>
      </c>
      <c r="G95" s="139">
        <f t="shared" si="6"/>
        <v>0</v>
      </c>
      <c r="H95" s="139">
        <f t="shared" si="6"/>
        <v>0</v>
      </c>
      <c r="I95" s="139">
        <f t="shared" si="6"/>
        <v>0</v>
      </c>
      <c r="J95" s="139">
        <f t="shared" si="6"/>
        <v>0</v>
      </c>
      <c r="K95" s="299">
        <f t="shared" si="6"/>
        <v>0.51416634524271043</v>
      </c>
      <c r="L95" s="299">
        <f t="shared" si="6"/>
        <v>0.53341547769468778</v>
      </c>
      <c r="M95" s="299">
        <f t="shared" si="6"/>
        <v>0.21223260848081332</v>
      </c>
      <c r="N95" s="299">
        <f t="shared" si="6"/>
        <v>0.1757419563540247</v>
      </c>
      <c r="O95" s="299">
        <f t="shared" si="6"/>
        <v>5.2769505557760915E-2</v>
      </c>
      <c r="P95" s="299">
        <f t="shared" si="6"/>
        <v>9.1516501517194412E-2</v>
      </c>
      <c r="Q95" s="299">
        <f t="shared" si="6"/>
        <v>9.9126826667656501E-2</v>
      </c>
      <c r="R95" s="299">
        <f t="shared" si="6"/>
        <v>0.17617689022314548</v>
      </c>
      <c r="S95" s="299">
        <f t="shared" si="6"/>
        <v>0.16620567694163324</v>
      </c>
      <c r="T95" s="299">
        <f t="shared" si="6"/>
        <v>0.1619181808899641</v>
      </c>
      <c r="U95" s="299">
        <f t="shared" si="6"/>
        <v>0.1629324042626023</v>
      </c>
      <c r="V95" s="299">
        <f t="shared" si="6"/>
        <v>0.12545413681715731</v>
      </c>
      <c r="W95" s="299">
        <f t="shared" si="6"/>
        <v>0.1181243961356282</v>
      </c>
      <c r="X95" s="299">
        <f t="shared" si="6"/>
        <v>7.4608974997282029E-2</v>
      </c>
      <c r="Y95" s="299">
        <f t="shared" si="6"/>
        <v>4.2323595091104449E-2</v>
      </c>
      <c r="Z95" s="299">
        <f t="shared" si="6"/>
        <v>4.5622467265486633E-2</v>
      </c>
      <c r="AA95" s="299">
        <f t="shared" si="6"/>
        <v>5.9732631891429466E-2</v>
      </c>
      <c r="AB95" s="299">
        <f t="shared" si="6"/>
        <v>4.5779881391286803E-2</v>
      </c>
      <c r="AC95" s="299">
        <f t="shared" si="6"/>
        <v>2.5853621253758619E-2</v>
      </c>
      <c r="AD95" s="299">
        <f t="shared" si="6"/>
        <v>8.1396351564154062E-2</v>
      </c>
      <c r="AE95" s="299">
        <f t="shared" si="6"/>
        <v>9.2424344283193349E-2</v>
      </c>
      <c r="AF95" s="299">
        <f t="shared" si="6"/>
        <v>9.2893184283614205E-2</v>
      </c>
      <c r="AG95" s="299">
        <f t="shared" si="6"/>
        <v>0.13875925067362188</v>
      </c>
      <c r="AH95" s="299">
        <f t="shared" si="6"/>
        <v>0.12731000204548237</v>
      </c>
      <c r="AI95" s="299">
        <f t="shared" si="6"/>
        <v>0.12600729386857148</v>
      </c>
      <c r="AJ95" s="299">
        <f t="shared" si="6"/>
        <v>0.16664799756276608</v>
      </c>
      <c r="AK95" s="299">
        <f t="shared" si="6"/>
        <v>0.17363352058917284</v>
      </c>
      <c r="AL95" s="299">
        <f t="shared" si="6"/>
        <v>0.20523764857496318</v>
      </c>
    </row>
    <row r="96" spans="1:38" ht="15" customHeight="1" x14ac:dyDescent="0.35">
      <c r="A96" s="83"/>
      <c r="E96" s="302"/>
      <c r="F96" s="302"/>
      <c r="G96" s="302"/>
      <c r="H96" s="302"/>
      <c r="I96" s="302"/>
      <c r="J96" s="302"/>
      <c r="K96" s="302"/>
      <c r="L96" s="302"/>
      <c r="M96" s="302"/>
      <c r="N96" s="27"/>
      <c r="O96" s="27"/>
    </row>
    <row r="97" spans="1:38" ht="18.5" x14ac:dyDescent="0.45">
      <c r="A97" s="83"/>
      <c r="B97" s="51" t="s">
        <v>366</v>
      </c>
    </row>
    <row r="98" spans="1:38" x14ac:dyDescent="0.35">
      <c r="A98" s="83"/>
    </row>
    <row r="99" spans="1:38" x14ac:dyDescent="0.35">
      <c r="A99" s="83" t="s">
        <v>367</v>
      </c>
      <c r="B99" s="207" t="s">
        <v>368</v>
      </c>
      <c r="E99" s="303">
        <f>'EBT - Scenario 2'!E77</f>
        <v>0</v>
      </c>
      <c r="F99" s="303">
        <f>'EBT - Scenario 2'!F77</f>
        <v>0</v>
      </c>
      <c r="G99" s="303">
        <f>'EBT - Scenario 2'!G77</f>
        <v>0</v>
      </c>
      <c r="H99" s="303">
        <f>'EBT - Scenario 2'!H77</f>
        <v>0</v>
      </c>
      <c r="I99" s="303">
        <f>'EBT - Scenario 2'!I77</f>
        <v>0</v>
      </c>
      <c r="J99" s="303">
        <f>'EBT - Scenario 2'!J77</f>
        <v>0</v>
      </c>
      <c r="K99" s="304">
        <f>'EBT - Scenario 2'!K77</f>
        <v>0</v>
      </c>
      <c r="L99" s="304">
        <f>'EBT - Scenario 2'!L77</f>
        <v>0</v>
      </c>
      <c r="M99" s="304">
        <f>'EBT - Scenario 2'!M77</f>
        <v>0</v>
      </c>
      <c r="N99" s="304">
        <f>'EBT - Scenario 2'!N77</f>
        <v>0</v>
      </c>
      <c r="O99" s="304">
        <f>'EBT - Scenario 2'!O77</f>
        <v>0</v>
      </c>
      <c r="P99" s="304">
        <f>'EBT - Scenario 2'!P77</f>
        <v>0</v>
      </c>
      <c r="Q99" s="304">
        <f>'EBT - Scenario 2'!Q77</f>
        <v>0</v>
      </c>
      <c r="R99" s="304">
        <f>'EBT - Scenario 2'!R77</f>
        <v>0</v>
      </c>
      <c r="S99" s="304">
        <f>'EBT - Scenario 2'!S77</f>
        <v>0</v>
      </c>
      <c r="T99" s="304">
        <f>'EBT - Scenario 2'!T77</f>
        <v>0</v>
      </c>
      <c r="U99" s="304">
        <f>'EBT - Scenario 2'!U77</f>
        <v>0</v>
      </c>
      <c r="V99" s="304">
        <f>'EBT - Scenario 2'!V77</f>
        <v>0</v>
      </c>
      <c r="W99" s="304">
        <f>'EBT - Scenario 2'!W77</f>
        <v>0</v>
      </c>
      <c r="X99" s="304">
        <f>'EBT - Scenario 2'!X77</f>
        <v>0</v>
      </c>
      <c r="Y99" s="304">
        <f>'EBT - Scenario 2'!Y77</f>
        <v>0</v>
      </c>
      <c r="Z99" s="304">
        <f>'EBT - Scenario 2'!Z77</f>
        <v>0</v>
      </c>
      <c r="AA99" s="304">
        <f>'EBT - Scenario 2'!AA77</f>
        <v>0</v>
      </c>
      <c r="AB99" s="304">
        <f>'EBT - Scenario 2'!AB77</f>
        <v>0</v>
      </c>
      <c r="AC99" s="304">
        <f>'EBT - Scenario 2'!AC77</f>
        <v>0</v>
      </c>
      <c r="AD99" s="304">
        <f>'EBT - Scenario 2'!AD77</f>
        <v>0</v>
      </c>
      <c r="AE99" s="304">
        <f>'EBT - Scenario 2'!AE77</f>
        <v>0</v>
      </c>
      <c r="AF99" s="304">
        <f>'EBT - Scenario 2'!AF77</f>
        <v>0</v>
      </c>
      <c r="AG99" s="304">
        <f>'EBT - Scenario 2'!AG77</f>
        <v>0</v>
      </c>
      <c r="AH99" s="304">
        <f>'EBT - Scenario 2'!AH77</f>
        <v>0</v>
      </c>
      <c r="AI99" s="304">
        <f>'EBT - Scenario 2'!AI77</f>
        <v>0</v>
      </c>
      <c r="AJ99" s="304">
        <f>'EBT - Scenario 2'!AJ77</f>
        <v>0</v>
      </c>
      <c r="AK99" s="304">
        <f>'EBT - Scenario 2'!AK77</f>
        <v>0</v>
      </c>
      <c r="AL99" s="304">
        <f>'EBT - Scenario 2'!AL77</f>
        <v>0</v>
      </c>
    </row>
    <row r="100" spans="1:38" x14ac:dyDescent="0.35">
      <c r="A100" s="83" t="s">
        <v>369</v>
      </c>
      <c r="B100" s="207" t="s">
        <v>370</v>
      </c>
      <c r="E100" s="303">
        <f>'EBT - Scenario 2'!E28</f>
        <v>0</v>
      </c>
      <c r="F100" s="303">
        <f>'EBT - Scenario 2'!F28</f>
        <v>0</v>
      </c>
      <c r="G100" s="303">
        <f>'EBT - Scenario 2'!G28</f>
        <v>0</v>
      </c>
      <c r="H100" s="303">
        <f>'EBT - Scenario 2'!H28</f>
        <v>0</v>
      </c>
      <c r="I100" s="303">
        <f>'EBT - Scenario 2'!I28</f>
        <v>0</v>
      </c>
      <c r="J100" s="303">
        <f>'EBT - Scenario 2'!J28</f>
        <v>0</v>
      </c>
      <c r="K100" s="304">
        <f>'EBT - Scenario 2'!K28</f>
        <v>0</v>
      </c>
      <c r="L100" s="304">
        <f>'EBT - Scenario 2'!L28</f>
        <v>0</v>
      </c>
      <c r="M100" s="304">
        <f>'EBT - Scenario 2'!M28</f>
        <v>0</v>
      </c>
      <c r="N100" s="304">
        <f>'EBT - Scenario 2'!N28</f>
        <v>0</v>
      </c>
      <c r="O100" s="304">
        <f>'EBT - Scenario 2'!O28</f>
        <v>0</v>
      </c>
      <c r="P100" s="304">
        <f>'EBT - Scenario 2'!P28</f>
        <v>0</v>
      </c>
      <c r="Q100" s="304">
        <f>'EBT - Scenario 2'!Q28</f>
        <v>0</v>
      </c>
      <c r="R100" s="304">
        <f>'EBT - Scenario 2'!R28</f>
        <v>0</v>
      </c>
      <c r="S100" s="304">
        <f>'EBT - Scenario 2'!S28</f>
        <v>0</v>
      </c>
      <c r="T100" s="304">
        <f>'EBT - Scenario 2'!T28</f>
        <v>0</v>
      </c>
      <c r="U100" s="304">
        <f>'EBT - Scenario 2'!U28</f>
        <v>0</v>
      </c>
      <c r="V100" s="304">
        <f>'EBT - Scenario 2'!V28</f>
        <v>0</v>
      </c>
      <c r="W100" s="304">
        <f>'EBT - Scenario 2'!W28</f>
        <v>0</v>
      </c>
      <c r="X100" s="304">
        <f>'EBT - Scenario 2'!X28</f>
        <v>0</v>
      </c>
      <c r="Y100" s="304">
        <f>'EBT - Scenario 2'!Y28</f>
        <v>0</v>
      </c>
      <c r="Z100" s="304">
        <f>'EBT - Scenario 2'!Z28</f>
        <v>0</v>
      </c>
      <c r="AA100" s="304">
        <f>'EBT - Scenario 2'!AA28</f>
        <v>0</v>
      </c>
      <c r="AB100" s="304">
        <f>'EBT - Scenario 2'!AB28</f>
        <v>0</v>
      </c>
      <c r="AC100" s="304">
        <f>'EBT - Scenario 2'!AC28</f>
        <v>0</v>
      </c>
      <c r="AD100" s="304">
        <f>'EBT - Scenario 2'!AD28</f>
        <v>0</v>
      </c>
      <c r="AE100" s="304">
        <f>'EBT - Scenario 2'!AE28</f>
        <v>0</v>
      </c>
      <c r="AF100" s="304">
        <f>'EBT - Scenario 2'!AF28</f>
        <v>0</v>
      </c>
      <c r="AG100" s="304">
        <f>'EBT - Scenario 2'!AG28</f>
        <v>0</v>
      </c>
      <c r="AH100" s="304">
        <f>'EBT - Scenario 2'!AH28</f>
        <v>0</v>
      </c>
      <c r="AI100" s="304">
        <f>'EBT - Scenario 2'!AI28</f>
        <v>0</v>
      </c>
      <c r="AJ100" s="304">
        <f>'EBT - Scenario 2'!AJ28</f>
        <v>0</v>
      </c>
      <c r="AK100" s="304">
        <f>'EBT - Scenario 2'!AK28</f>
        <v>0</v>
      </c>
      <c r="AL100" s="304">
        <f>'EBT - Scenario 2'!AL28</f>
        <v>0</v>
      </c>
    </row>
    <row r="101" spans="1:38" x14ac:dyDescent="0.35">
      <c r="A101" s="83" t="s">
        <v>371</v>
      </c>
      <c r="B101" s="207" t="s">
        <v>372</v>
      </c>
      <c r="E101" s="303">
        <f>E99+E100</f>
        <v>0</v>
      </c>
      <c r="F101" s="303">
        <f t="shared" ref="F101:AL101" si="7">F99+F100</f>
        <v>0</v>
      </c>
      <c r="G101" s="303">
        <f t="shared" si="7"/>
        <v>0</v>
      </c>
      <c r="H101" s="303">
        <f t="shared" si="7"/>
        <v>0</v>
      </c>
      <c r="I101" s="303">
        <f t="shared" si="7"/>
        <v>0</v>
      </c>
      <c r="J101" s="303">
        <f t="shared" si="7"/>
        <v>0</v>
      </c>
      <c r="K101" s="304">
        <f>K99+K100</f>
        <v>0</v>
      </c>
      <c r="L101" s="304">
        <f t="shared" si="7"/>
        <v>0</v>
      </c>
      <c r="M101" s="304">
        <f t="shared" si="7"/>
        <v>0</v>
      </c>
      <c r="N101" s="304">
        <f t="shared" si="7"/>
        <v>0</v>
      </c>
      <c r="O101" s="304">
        <f t="shared" si="7"/>
        <v>0</v>
      </c>
      <c r="P101" s="304">
        <f t="shared" si="7"/>
        <v>0</v>
      </c>
      <c r="Q101" s="304">
        <f t="shared" si="7"/>
        <v>0</v>
      </c>
      <c r="R101" s="304">
        <f t="shared" si="7"/>
        <v>0</v>
      </c>
      <c r="S101" s="304">
        <f t="shared" si="7"/>
        <v>0</v>
      </c>
      <c r="T101" s="304">
        <f t="shared" si="7"/>
        <v>0</v>
      </c>
      <c r="U101" s="304">
        <f t="shared" si="7"/>
        <v>0</v>
      </c>
      <c r="V101" s="304">
        <f t="shared" si="7"/>
        <v>0</v>
      </c>
      <c r="W101" s="304">
        <f t="shared" si="7"/>
        <v>0</v>
      </c>
      <c r="X101" s="304">
        <f t="shared" si="7"/>
        <v>0</v>
      </c>
      <c r="Y101" s="304">
        <f t="shared" si="7"/>
        <v>0</v>
      </c>
      <c r="Z101" s="304">
        <f t="shared" si="7"/>
        <v>0</v>
      </c>
      <c r="AA101" s="304">
        <f t="shared" si="7"/>
        <v>0</v>
      </c>
      <c r="AB101" s="304">
        <f t="shared" si="7"/>
        <v>0</v>
      </c>
      <c r="AC101" s="304">
        <f t="shared" si="7"/>
        <v>0</v>
      </c>
      <c r="AD101" s="304">
        <f t="shared" si="7"/>
        <v>0</v>
      </c>
      <c r="AE101" s="304">
        <f t="shared" si="7"/>
        <v>0</v>
      </c>
      <c r="AF101" s="304">
        <f t="shared" si="7"/>
        <v>0</v>
      </c>
      <c r="AG101" s="304">
        <f t="shared" si="7"/>
        <v>0</v>
      </c>
      <c r="AH101" s="304">
        <f t="shared" si="7"/>
        <v>0</v>
      </c>
      <c r="AI101" s="304">
        <f t="shared" si="7"/>
        <v>0</v>
      </c>
      <c r="AJ101" s="304">
        <f t="shared" si="7"/>
        <v>0</v>
      </c>
      <c r="AK101" s="304">
        <f t="shared" si="7"/>
        <v>0</v>
      </c>
      <c r="AL101" s="304">
        <f t="shared" si="7"/>
        <v>0</v>
      </c>
    </row>
    <row r="102" spans="1:38" x14ac:dyDescent="0.35">
      <c r="A102" s="160" t="s">
        <v>373</v>
      </c>
      <c r="B102" s="207" t="s">
        <v>374</v>
      </c>
      <c r="E102" s="303"/>
      <c r="F102" s="303"/>
      <c r="G102" s="303"/>
      <c r="H102" s="303"/>
      <c r="I102" s="303"/>
      <c r="J102" s="303"/>
      <c r="K102" s="305">
        <v>0.16227298276857019</v>
      </c>
      <c r="L102" s="305">
        <v>0.146399706473856</v>
      </c>
      <c r="M102" s="305">
        <v>0.13959972010758401</v>
      </c>
      <c r="N102" s="305">
        <v>0.13279973374131199</v>
      </c>
      <c r="O102" s="305">
        <v>0.11394977153480798</v>
      </c>
      <c r="P102" s="305">
        <v>9.5099809328303989E-2</v>
      </c>
      <c r="Q102" s="305">
        <v>8.4099831382863977E-2</v>
      </c>
      <c r="R102" s="305">
        <v>7.3099853437423992E-2</v>
      </c>
      <c r="S102" s="305">
        <v>6.6579866509763191E-2</v>
      </c>
      <c r="T102" s="305">
        <v>6.0059879582102384E-2</v>
      </c>
      <c r="U102" s="305">
        <v>5.353989265444159E-2</v>
      </c>
      <c r="V102" s="305">
        <v>4.7019905726780796E-2</v>
      </c>
      <c r="W102" s="305">
        <v>4.0499918799120002E-2</v>
      </c>
      <c r="X102" s="305">
        <v>3.7179925455587196E-2</v>
      </c>
      <c r="Y102" s="305">
        <v>3.3859932112054396E-2</v>
      </c>
      <c r="Z102" s="305">
        <v>3.0539938768521589E-2</v>
      </c>
      <c r="AA102" s="305">
        <v>2.721994542498879E-2</v>
      </c>
      <c r="AB102" s="305">
        <v>2.3899952081455997E-2</v>
      </c>
      <c r="AC102" s="305">
        <v>1.9119961665164796E-2</v>
      </c>
      <c r="AD102" s="305">
        <v>1.4339971248873597E-2</v>
      </c>
      <c r="AE102" s="305">
        <v>9.5599808325823963E-3</v>
      </c>
      <c r="AF102" s="305">
        <v>4.7799904162911981E-3</v>
      </c>
      <c r="AG102" s="305">
        <v>0</v>
      </c>
      <c r="AH102" s="305">
        <v>0</v>
      </c>
      <c r="AI102" s="305">
        <v>0</v>
      </c>
      <c r="AJ102" s="305">
        <v>0</v>
      </c>
      <c r="AK102" s="305">
        <v>0</v>
      </c>
      <c r="AL102" s="305">
        <v>0</v>
      </c>
    </row>
    <row r="103" spans="1:38" x14ac:dyDescent="0.35">
      <c r="A103" s="83" t="s">
        <v>375</v>
      </c>
      <c r="B103" s="207" t="s">
        <v>376</v>
      </c>
      <c r="E103" s="303">
        <f>E101*E102</f>
        <v>0</v>
      </c>
      <c r="F103" s="303">
        <f t="shared" ref="F103:AL103" si="8">F101*F102</f>
        <v>0</v>
      </c>
      <c r="G103" s="303">
        <f t="shared" si="8"/>
        <v>0</v>
      </c>
      <c r="H103" s="303">
        <f t="shared" si="8"/>
        <v>0</v>
      </c>
      <c r="I103" s="303">
        <f t="shared" si="8"/>
        <v>0</v>
      </c>
      <c r="J103" s="303">
        <f t="shared" si="8"/>
        <v>0</v>
      </c>
      <c r="K103" s="304">
        <f>K101*K102</f>
        <v>0</v>
      </c>
      <c r="L103" s="304">
        <f t="shared" si="8"/>
        <v>0</v>
      </c>
      <c r="M103" s="304">
        <f t="shared" si="8"/>
        <v>0</v>
      </c>
      <c r="N103" s="304">
        <f t="shared" si="8"/>
        <v>0</v>
      </c>
      <c r="O103" s="304">
        <f t="shared" si="8"/>
        <v>0</v>
      </c>
      <c r="P103" s="304">
        <f t="shared" si="8"/>
        <v>0</v>
      </c>
      <c r="Q103" s="304">
        <f t="shared" si="8"/>
        <v>0</v>
      </c>
      <c r="R103" s="304">
        <f t="shared" si="8"/>
        <v>0</v>
      </c>
      <c r="S103" s="304">
        <f t="shared" si="8"/>
        <v>0</v>
      </c>
      <c r="T103" s="304">
        <f t="shared" si="8"/>
        <v>0</v>
      </c>
      <c r="U103" s="304">
        <f t="shared" si="8"/>
        <v>0</v>
      </c>
      <c r="V103" s="304">
        <f t="shared" si="8"/>
        <v>0</v>
      </c>
      <c r="W103" s="304">
        <f t="shared" si="8"/>
        <v>0</v>
      </c>
      <c r="X103" s="304">
        <f t="shared" si="8"/>
        <v>0</v>
      </c>
      <c r="Y103" s="304">
        <f t="shared" si="8"/>
        <v>0</v>
      </c>
      <c r="Z103" s="304">
        <f t="shared" si="8"/>
        <v>0</v>
      </c>
      <c r="AA103" s="304">
        <f t="shared" si="8"/>
        <v>0</v>
      </c>
      <c r="AB103" s="304">
        <f t="shared" si="8"/>
        <v>0</v>
      </c>
      <c r="AC103" s="304">
        <f t="shared" si="8"/>
        <v>0</v>
      </c>
      <c r="AD103" s="304">
        <f t="shared" si="8"/>
        <v>0</v>
      </c>
      <c r="AE103" s="304">
        <f t="shared" si="8"/>
        <v>0</v>
      </c>
      <c r="AF103" s="304">
        <f t="shared" si="8"/>
        <v>0</v>
      </c>
      <c r="AG103" s="304">
        <f t="shared" si="8"/>
        <v>0</v>
      </c>
      <c r="AH103" s="304">
        <f t="shared" si="8"/>
        <v>0</v>
      </c>
      <c r="AI103" s="304">
        <f t="shared" si="8"/>
        <v>0</v>
      </c>
      <c r="AJ103" s="304">
        <f t="shared" si="8"/>
        <v>0</v>
      </c>
      <c r="AK103" s="304">
        <f t="shared" si="8"/>
        <v>0</v>
      </c>
      <c r="AL103" s="304">
        <f t="shared" si="8"/>
        <v>0</v>
      </c>
    </row>
    <row r="104" spans="1:38" x14ac:dyDescent="0.35">
      <c r="A104" s="83"/>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row>
    <row r="105" spans="1:38" ht="18.5" x14ac:dyDescent="0.45">
      <c r="A105" s="83"/>
      <c r="B105" s="51" t="s">
        <v>377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row>
    <row r="106" spans="1:38" x14ac:dyDescent="0.35">
      <c r="A106" s="83"/>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row>
    <row r="107" spans="1:38" x14ac:dyDescent="0.35">
      <c r="A107" s="83" t="s">
        <v>378</v>
      </c>
      <c r="B107" s="207" t="s">
        <v>379</v>
      </c>
      <c r="E107" s="303">
        <f>E95-E103</f>
        <v>0</v>
      </c>
      <c r="F107" s="303">
        <f t="shared" ref="F107:AL107" si="9">F95-F103</f>
        <v>0</v>
      </c>
      <c r="G107" s="303">
        <f t="shared" si="9"/>
        <v>0</v>
      </c>
      <c r="H107" s="303">
        <f t="shared" si="9"/>
        <v>0</v>
      </c>
      <c r="I107" s="303">
        <f t="shared" si="9"/>
        <v>0</v>
      </c>
      <c r="J107" s="303">
        <f t="shared" si="9"/>
        <v>0</v>
      </c>
      <c r="K107" s="304">
        <f t="shared" si="9"/>
        <v>0.51416634524271043</v>
      </c>
      <c r="L107" s="304">
        <f t="shared" si="9"/>
        <v>0.53341547769468778</v>
      </c>
      <c r="M107" s="304">
        <f t="shared" si="9"/>
        <v>0.21223260848081332</v>
      </c>
      <c r="N107" s="304">
        <f t="shared" si="9"/>
        <v>0.1757419563540247</v>
      </c>
      <c r="O107" s="304">
        <f t="shared" si="9"/>
        <v>5.2769505557760915E-2</v>
      </c>
      <c r="P107" s="304">
        <f t="shared" si="9"/>
        <v>9.1516501517194412E-2</v>
      </c>
      <c r="Q107" s="304">
        <f t="shared" si="9"/>
        <v>9.9126826667656501E-2</v>
      </c>
      <c r="R107" s="304">
        <f t="shared" si="9"/>
        <v>0.17617689022314548</v>
      </c>
      <c r="S107" s="304">
        <f t="shared" si="9"/>
        <v>0.16620567694163324</v>
      </c>
      <c r="T107" s="304">
        <f t="shared" si="9"/>
        <v>0.1619181808899641</v>
      </c>
      <c r="U107" s="304">
        <f t="shared" si="9"/>
        <v>0.1629324042626023</v>
      </c>
      <c r="V107" s="304">
        <f t="shared" si="9"/>
        <v>0.12545413681715731</v>
      </c>
      <c r="W107" s="304">
        <f t="shared" si="9"/>
        <v>0.1181243961356282</v>
      </c>
      <c r="X107" s="304">
        <f t="shared" si="9"/>
        <v>7.4608974997282029E-2</v>
      </c>
      <c r="Y107" s="304">
        <f t="shared" si="9"/>
        <v>4.2323595091104449E-2</v>
      </c>
      <c r="Z107" s="304">
        <f t="shared" si="9"/>
        <v>4.5622467265486633E-2</v>
      </c>
      <c r="AA107" s="304">
        <f t="shared" si="9"/>
        <v>5.9732631891429466E-2</v>
      </c>
      <c r="AB107" s="304">
        <f t="shared" si="9"/>
        <v>4.5779881391286803E-2</v>
      </c>
      <c r="AC107" s="304">
        <f t="shared" si="9"/>
        <v>2.5853621253758619E-2</v>
      </c>
      <c r="AD107" s="304">
        <f t="shared" si="9"/>
        <v>8.1396351564154062E-2</v>
      </c>
      <c r="AE107" s="304">
        <f t="shared" si="9"/>
        <v>9.2424344283193349E-2</v>
      </c>
      <c r="AF107" s="304">
        <f t="shared" si="9"/>
        <v>9.2893184283614205E-2</v>
      </c>
      <c r="AG107" s="304">
        <f t="shared" si="9"/>
        <v>0.13875925067362188</v>
      </c>
      <c r="AH107" s="304">
        <f t="shared" si="9"/>
        <v>0.12731000204548237</v>
      </c>
      <c r="AI107" s="304">
        <f t="shared" si="9"/>
        <v>0.12600729386857148</v>
      </c>
      <c r="AJ107" s="304">
        <f t="shared" si="9"/>
        <v>0.16664799756276608</v>
      </c>
      <c r="AK107" s="304">
        <f t="shared" si="9"/>
        <v>0.17363352058917284</v>
      </c>
      <c r="AL107" s="304">
        <f t="shared" si="9"/>
        <v>0.20523764857496318</v>
      </c>
    </row>
    <row r="108" spans="1:38" x14ac:dyDescent="0.35">
      <c r="A108" s="83"/>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row>
    <row r="109" spans="1:38" ht="22.5" customHeight="1" x14ac:dyDescent="0.45">
      <c r="A109" s="83"/>
      <c r="B109" s="51" t="s">
        <v>380</v>
      </c>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row>
    <row r="110" spans="1:38" x14ac:dyDescent="0.35">
      <c r="A110" s="83"/>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row>
    <row r="111" spans="1:38" x14ac:dyDescent="0.35">
      <c r="A111" s="83"/>
      <c r="B111" s="8"/>
      <c r="D111" s="8"/>
      <c r="E111" s="53" t="s">
        <v>200</v>
      </c>
      <c r="F111" s="53" t="s">
        <v>201</v>
      </c>
      <c r="G111" s="53" t="s">
        <v>148</v>
      </c>
      <c r="H111" s="53" t="s">
        <v>41</v>
      </c>
      <c r="I111" s="53" t="s">
        <v>42</v>
      </c>
      <c r="J111" s="53" t="s">
        <v>43</v>
      </c>
      <c r="K111" s="397" t="s">
        <v>44</v>
      </c>
      <c r="L111" s="397" t="s">
        <v>45</v>
      </c>
      <c r="M111" s="397" t="s">
        <v>46</v>
      </c>
      <c r="N111" s="397" t="s">
        <v>47</v>
      </c>
      <c r="O111" s="397" t="s">
        <v>48</v>
      </c>
      <c r="P111" s="397" t="s">
        <v>49</v>
      </c>
      <c r="Q111" s="397" t="s">
        <v>50</v>
      </c>
      <c r="R111" s="397" t="s">
        <v>51</v>
      </c>
      <c r="S111" s="397" t="s">
        <v>52</v>
      </c>
      <c r="T111" s="397" t="s">
        <v>53</v>
      </c>
      <c r="U111" s="397" t="s">
        <v>54</v>
      </c>
      <c r="V111" s="397" t="s">
        <v>55</v>
      </c>
      <c r="W111" s="397" t="s">
        <v>56</v>
      </c>
      <c r="X111" s="397" t="s">
        <v>57</v>
      </c>
      <c r="Y111" s="397" t="s">
        <v>58</v>
      </c>
      <c r="Z111" s="397" t="s">
        <v>59</v>
      </c>
      <c r="AA111" s="397" t="s">
        <v>60</v>
      </c>
      <c r="AB111" s="397" t="s">
        <v>61</v>
      </c>
      <c r="AC111" s="397" t="s">
        <v>62</v>
      </c>
      <c r="AD111" s="397" t="s">
        <v>63</v>
      </c>
      <c r="AE111" s="397" t="s">
        <v>64</v>
      </c>
      <c r="AF111" s="397" t="s">
        <v>65</v>
      </c>
      <c r="AG111" s="397" t="s">
        <v>66</v>
      </c>
      <c r="AH111" s="397" t="s">
        <v>67</v>
      </c>
      <c r="AI111" s="397" t="s">
        <v>68</v>
      </c>
      <c r="AJ111" s="397" t="s">
        <v>69</v>
      </c>
      <c r="AK111" s="397" t="s">
        <v>70</v>
      </c>
      <c r="AL111" s="397" t="s">
        <v>71</v>
      </c>
    </row>
    <row r="112" spans="1:38" x14ac:dyDescent="0.35">
      <c r="A112" s="83">
        <v>9</v>
      </c>
      <c r="B112" s="111" t="s">
        <v>381</v>
      </c>
      <c r="C112" s="101"/>
      <c r="D112" s="158"/>
      <c r="E112" s="139"/>
      <c r="F112" s="139"/>
      <c r="G112" s="139"/>
      <c r="H112" s="139"/>
      <c r="I112" s="139"/>
      <c r="J112" s="139"/>
      <c r="K112" s="398">
        <v>5.5062318003246416E-2</v>
      </c>
      <c r="L112" s="398">
        <v>7.0763647646091124E-2</v>
      </c>
      <c r="M112" s="398">
        <v>8.8779973929950753E-2</v>
      </c>
      <c r="N112" s="398">
        <v>0.10916653495947551</v>
      </c>
      <c r="O112" s="398">
        <v>0.13255064685698845</v>
      </c>
      <c r="P112" s="398">
        <v>0.15670995423474895</v>
      </c>
      <c r="Q112" s="398">
        <v>0.18319004367520275</v>
      </c>
      <c r="R112" s="398">
        <v>0.21144383578482315</v>
      </c>
      <c r="S112" s="398">
        <v>0.24057255169770633</v>
      </c>
      <c r="T112" s="398">
        <v>0.26164328143191923</v>
      </c>
      <c r="U112" s="398">
        <v>0.28004883976977429</v>
      </c>
      <c r="V112" s="398">
        <v>0.29582283336720028</v>
      </c>
      <c r="W112" s="398">
        <v>0.30912977803090536</v>
      </c>
      <c r="X112" s="398">
        <v>0.32020486709580365</v>
      </c>
      <c r="Y112" s="398">
        <v>0.32931077554927474</v>
      </c>
      <c r="Z112" s="398">
        <v>0.33670984626789957</v>
      </c>
      <c r="AA112" s="398">
        <v>0.34264807123607305</v>
      </c>
      <c r="AB112" s="398">
        <v>0.34734721297600279</v>
      </c>
      <c r="AC112" s="398">
        <v>0.35100209547218886</v>
      </c>
      <c r="AD112" s="398">
        <v>0.35378092295562019</v>
      </c>
      <c r="AE112" s="398">
        <v>0.35582720160980896</v>
      </c>
      <c r="AF112" s="398">
        <v>0.35726237455712995</v>
      </c>
      <c r="AG112" s="398">
        <v>0.35818864733196293</v>
      </c>
      <c r="AH112" s="398">
        <v>0.35869171781414844</v>
      </c>
      <c r="AI112" s="398">
        <v>0.35884327018595974</v>
      </c>
      <c r="AJ112" s="398">
        <v>0.35870317797487794</v>
      </c>
      <c r="AK112" s="398">
        <v>0.35832140887053682</v>
      </c>
      <c r="AL112" s="398">
        <v>0.35773964862278174</v>
      </c>
    </row>
    <row r="113" spans="1:38" x14ac:dyDescent="0.35">
      <c r="A113" s="83">
        <v>10</v>
      </c>
      <c r="B113" s="111" t="s">
        <v>382</v>
      </c>
      <c r="C113" s="101"/>
      <c r="D113" s="158"/>
      <c r="E113" s="139"/>
      <c r="F113" s="139"/>
      <c r="G113" s="139"/>
      <c r="H113" s="139"/>
      <c r="I113" s="139"/>
      <c r="J113" s="139"/>
      <c r="K113" s="398">
        <v>9.509017068868501E-3</v>
      </c>
      <c r="L113" s="398">
        <v>7.4583667261495226E-3</v>
      </c>
      <c r="M113" s="398">
        <v>8.970680293639231E-3</v>
      </c>
      <c r="N113" s="398">
        <v>1.0549517330027035E-2</v>
      </c>
      <c r="O113" s="398">
        <v>1.1049659206290698E-2</v>
      </c>
      <c r="P113" s="398">
        <v>1.0960372622892983E-2</v>
      </c>
      <c r="Q113" s="398">
        <v>1.1390152186521176E-2</v>
      </c>
      <c r="R113" s="398">
        <v>1.1487236795259368E-2</v>
      </c>
      <c r="S113" s="398">
        <v>1.1966102473179183E-2</v>
      </c>
      <c r="T113" s="398">
        <v>1.180064525183264E-2</v>
      </c>
      <c r="U113" s="398">
        <v>1.1317731743073505E-2</v>
      </c>
      <c r="V113" s="398">
        <v>1.0553257195508887E-2</v>
      </c>
      <c r="W113" s="398">
        <v>9.5473245025940751E-3</v>
      </c>
      <c r="X113" s="398">
        <v>9.1248455195225234E-3</v>
      </c>
      <c r="Y113" s="398">
        <v>8.5895888669997381E-3</v>
      </c>
      <c r="Z113" s="398">
        <v>7.9613112915647294E-3</v>
      </c>
      <c r="AA113" s="398">
        <v>7.2571408504185841E-3</v>
      </c>
      <c r="AB113" s="398">
        <v>6.491565750315338E-3</v>
      </c>
      <c r="AC113" s="398">
        <v>5.2739166619519646E-3</v>
      </c>
      <c r="AD113" s="398">
        <v>4.006420982206548E-3</v>
      </c>
      <c r="AE113" s="398">
        <v>2.6995846113471627E-3</v>
      </c>
      <c r="AF113" s="398">
        <v>1.3618573053288893E-3</v>
      </c>
      <c r="AG113" s="398">
        <v>0</v>
      </c>
      <c r="AH113" s="398">
        <v>0</v>
      </c>
      <c r="AI113" s="398">
        <v>0</v>
      </c>
      <c r="AJ113" s="398">
        <v>0</v>
      </c>
      <c r="AK113" s="398">
        <v>0</v>
      </c>
      <c r="AL113" s="398">
        <v>0</v>
      </c>
    </row>
    <row r="114" spans="1:38" x14ac:dyDescent="0.35">
      <c r="A114" s="83"/>
      <c r="B114" s="307"/>
      <c r="C114" s="307"/>
      <c r="D114" s="307"/>
      <c r="E114" s="307"/>
      <c r="F114" s="307"/>
      <c r="G114" s="307"/>
      <c r="H114" s="307"/>
      <c r="I114" s="307"/>
      <c r="J114" s="307"/>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row>
    <row r="115" spans="1:38" x14ac:dyDescent="0.35">
      <c r="A115" s="83">
        <v>11</v>
      </c>
      <c r="B115" s="408" t="s">
        <v>383</v>
      </c>
      <c r="C115" s="409"/>
      <c r="D115" s="410"/>
      <c r="E115" s="139"/>
      <c r="F115" s="139"/>
      <c r="G115" s="139"/>
      <c r="H115" s="139"/>
      <c r="I115" s="139"/>
      <c r="J115" s="139"/>
      <c r="K115" s="398">
        <v>8.4737214458127999E-3</v>
      </c>
      <c r="L115" s="398">
        <v>1.4694800185749243E-2</v>
      </c>
      <c r="M115" s="398">
        <v>9.7782792242111505E-2</v>
      </c>
      <c r="N115" s="398">
        <v>0.15843575762810552</v>
      </c>
      <c r="O115" s="398">
        <v>0.23789902705073168</v>
      </c>
      <c r="P115" s="398">
        <v>0.3328072592203779</v>
      </c>
      <c r="Q115" s="398">
        <v>0.43263427707008234</v>
      </c>
      <c r="R115" s="398">
        <v>0.53494159799562202</v>
      </c>
      <c r="S115" s="398">
        <v>0.66311464799992692</v>
      </c>
      <c r="T115" s="398">
        <v>0.78931124058081847</v>
      </c>
      <c r="U115" s="398">
        <v>0.99686376118084719</v>
      </c>
      <c r="V115" s="398">
        <v>1.1847326315253479</v>
      </c>
      <c r="W115" s="398">
        <v>1.3767666195350063</v>
      </c>
      <c r="X115" s="398">
        <v>1.5695455977077741</v>
      </c>
      <c r="Y115" s="398">
        <v>1.7714630071775503</v>
      </c>
      <c r="Z115" s="398">
        <v>1.9834133066669546</v>
      </c>
      <c r="AA115" s="398">
        <v>2.2064640130993971</v>
      </c>
      <c r="AB115" s="398">
        <v>2.4416994975253359</v>
      </c>
      <c r="AC115" s="398">
        <v>2.6901023395847852</v>
      </c>
      <c r="AD115" s="398">
        <v>2.9524714189249104</v>
      </c>
      <c r="AE115" s="398">
        <v>3.2293716321623842</v>
      </c>
      <c r="AF115" s="398">
        <v>3.5211087531323462</v>
      </c>
      <c r="AG115" s="398">
        <v>3.8277231789240687</v>
      </c>
      <c r="AH115" s="398">
        <v>4.1489972236881707</v>
      </c>
      <c r="AI115" s="398">
        <v>4.4844717140223889</v>
      </c>
      <c r="AJ115" s="398">
        <v>4.833468648089438</v>
      </c>
      <c r="AK115" s="398">
        <v>5.1951175104577487</v>
      </c>
      <c r="AL115" s="398">
        <v>5.5683834750795782</v>
      </c>
    </row>
    <row r="116" spans="1:38" x14ac:dyDescent="0.35">
      <c r="A116" s="83">
        <v>12</v>
      </c>
      <c r="B116" s="408" t="s">
        <v>384</v>
      </c>
      <c r="C116" s="409"/>
      <c r="D116" s="410"/>
      <c r="E116" s="139"/>
      <c r="F116" s="139"/>
      <c r="G116" s="139"/>
      <c r="H116" s="139"/>
      <c r="I116" s="139"/>
      <c r="J116" s="139"/>
      <c r="K116" s="398">
        <v>5.8455420313129301E-5</v>
      </c>
      <c r="L116" s="398">
        <v>6.1868085192124362E-5</v>
      </c>
      <c r="M116" s="398">
        <v>3.9467740860066238E-4</v>
      </c>
      <c r="N116" s="398">
        <v>6.1159754950462439E-4</v>
      </c>
      <c r="O116" s="398">
        <v>7.9218965281507348E-4</v>
      </c>
      <c r="P116" s="398">
        <v>9.298031078651633E-4</v>
      </c>
      <c r="Q116" s="398">
        <v>1.0745287826919921E-3</v>
      </c>
      <c r="R116" s="398">
        <v>1.1609042017038753E-3</v>
      </c>
      <c r="S116" s="398">
        <v>1.3175427994415786E-3</v>
      </c>
      <c r="T116" s="398">
        <v>1.4220469091358998E-3</v>
      </c>
      <c r="U116" s="398">
        <v>1.6092773324874895E-3</v>
      </c>
      <c r="V116" s="398">
        <v>1.6882806704332373E-3</v>
      </c>
      <c r="W116" s="398">
        <v>1.6985198908051804E-3</v>
      </c>
      <c r="X116" s="398">
        <v>1.7866562232446812E-3</v>
      </c>
      <c r="Y116" s="398">
        <v>1.8457292320106762E-3</v>
      </c>
      <c r="Z116" s="398">
        <v>1.8733178828181092E-3</v>
      </c>
      <c r="AA116" s="398">
        <v>1.8667388961001441E-3</v>
      </c>
      <c r="AB116" s="398">
        <v>1.8228348494317124E-3</v>
      </c>
      <c r="AC116" s="398">
        <v>1.6145883824246526E-3</v>
      </c>
      <c r="AD116" s="398">
        <v>1.335602860930721E-3</v>
      </c>
      <c r="AE116" s="398">
        <v>9.7869031834441913E-4</v>
      </c>
      <c r="AF116" s="398">
        <v>5.3615854351033582E-4</v>
      </c>
      <c r="AG116" s="398">
        <v>0</v>
      </c>
      <c r="AH116" s="398">
        <v>0</v>
      </c>
      <c r="AI116" s="398">
        <v>0</v>
      </c>
      <c r="AJ116" s="398">
        <v>0</v>
      </c>
      <c r="AK116" s="398">
        <v>0</v>
      </c>
      <c r="AL116" s="398">
        <v>0</v>
      </c>
    </row>
    <row r="117" spans="1:38" x14ac:dyDescent="0.35">
      <c r="A117" s="83"/>
    </row>
    <row r="118" spans="1:38" x14ac:dyDescent="0.35">
      <c r="A118" s="83"/>
    </row>
    <row r="119" spans="1:38" x14ac:dyDescent="0.35">
      <c r="A119" s="83"/>
    </row>
    <row r="120" spans="1:38" x14ac:dyDescent="0.35">
      <c r="A120" s="83"/>
    </row>
    <row r="121" spans="1:38" x14ac:dyDescent="0.35">
      <c r="A121" s="83"/>
    </row>
    <row r="122" spans="1:38" x14ac:dyDescent="0.35">
      <c r="A122" s="83"/>
    </row>
    <row r="123" spans="1:38" x14ac:dyDescent="0.35">
      <c r="A123" s="83"/>
    </row>
    <row r="124" spans="1:38" x14ac:dyDescent="0.35">
      <c r="A124" s="83"/>
    </row>
    <row r="125" spans="1:38" x14ac:dyDescent="0.35">
      <c r="A125" s="83"/>
    </row>
    <row r="126" spans="1:38" x14ac:dyDescent="0.35">
      <c r="A126" s="83"/>
    </row>
    <row r="127" spans="1:38" x14ac:dyDescent="0.35">
      <c r="A127" s="83"/>
    </row>
    <row r="128" spans="1:38" x14ac:dyDescent="0.35">
      <c r="A128" s="83"/>
    </row>
    <row r="129" spans="1:1" x14ac:dyDescent="0.35">
      <c r="A129" s="83"/>
    </row>
    <row r="130" spans="1:1" x14ac:dyDescent="0.35">
      <c r="A130" s="83"/>
    </row>
    <row r="131" spans="1:1" x14ac:dyDescent="0.35">
      <c r="A131" s="83"/>
    </row>
    <row r="132" spans="1:1" x14ac:dyDescent="0.35">
      <c r="A132" s="83"/>
    </row>
    <row r="133" spans="1:1" x14ac:dyDescent="0.35">
      <c r="A133" s="83"/>
    </row>
    <row r="134" spans="1:1" x14ac:dyDescent="0.35">
      <c r="A134" s="83"/>
    </row>
    <row r="135" spans="1:1" x14ac:dyDescent="0.35">
      <c r="A135" s="83"/>
    </row>
    <row r="136" spans="1:1" x14ac:dyDescent="0.35">
      <c r="A136" s="83"/>
    </row>
    <row r="137" spans="1:1" x14ac:dyDescent="0.35">
      <c r="A137" s="83"/>
    </row>
    <row r="138" spans="1:1" x14ac:dyDescent="0.35">
      <c r="A138" s="83"/>
    </row>
    <row r="139" spans="1:1" x14ac:dyDescent="0.35">
      <c r="A139" s="83"/>
    </row>
    <row r="140" spans="1:1" x14ac:dyDescent="0.35">
      <c r="A140" s="83"/>
    </row>
    <row r="141" spans="1:1" x14ac:dyDescent="0.35">
      <c r="A141" s="83"/>
    </row>
    <row r="142" spans="1:1" x14ac:dyDescent="0.35">
      <c r="A142" s="83"/>
    </row>
    <row r="143" spans="1:1" x14ac:dyDescent="0.35">
      <c r="A143" s="83"/>
    </row>
    <row r="144" spans="1:1" x14ac:dyDescent="0.35">
      <c r="A144" s="83"/>
    </row>
    <row r="145" spans="1:1" x14ac:dyDescent="0.35">
      <c r="A145" s="83"/>
    </row>
    <row r="146" spans="1:1" x14ac:dyDescent="0.35">
      <c r="A146" s="83"/>
    </row>
    <row r="147" spans="1:1" x14ac:dyDescent="0.35">
      <c r="A147" s="83"/>
    </row>
    <row r="148" spans="1:1" x14ac:dyDescent="0.35">
      <c r="A148" s="83"/>
    </row>
    <row r="149" spans="1:1" x14ac:dyDescent="0.35">
      <c r="A149" s="83"/>
    </row>
    <row r="150" spans="1:1" x14ac:dyDescent="0.35">
      <c r="A150" s="83"/>
    </row>
    <row r="151" spans="1:1" x14ac:dyDescent="0.35">
      <c r="A151" s="83"/>
    </row>
    <row r="152" spans="1:1" x14ac:dyDescent="0.35">
      <c r="A152" s="83"/>
    </row>
    <row r="153" spans="1:1" x14ac:dyDescent="0.35">
      <c r="A153" s="83"/>
    </row>
    <row r="154" spans="1:1" x14ac:dyDescent="0.35">
      <c r="A154" s="83"/>
    </row>
  </sheetData>
  <dataConsolidate/>
  <mergeCells count="2">
    <mergeCell ref="B115:D115"/>
    <mergeCell ref="B116:D116"/>
  </mergeCells>
  <printOptions horizontalCentered="1"/>
  <pageMargins left="0.25" right="0.25" top="0.75" bottom="0.75" header="0.3" footer="0.3"/>
  <pageSetup scale="19"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2de9c8-6f44-4115-ac02-e721546f1de7">
      <Terms xmlns="http://schemas.microsoft.com/office/infopath/2007/PartnerControls"/>
    </lcf76f155ced4ddcb4097134ff3c332f>
    <TaxCatchAll xmlns="0e5b1c9f-2597-4914-a4bc-0f7de019ce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781A0CD9017846A64571F6DCD1AF4F" ma:contentTypeVersion="10" ma:contentTypeDescription="Create a new document." ma:contentTypeScope="" ma:versionID="36cf5c0a49d1f2fb26d018876c7901d6">
  <xsd:schema xmlns:xsd="http://www.w3.org/2001/XMLSchema" xmlns:xs="http://www.w3.org/2001/XMLSchema" xmlns:p="http://schemas.microsoft.com/office/2006/metadata/properties" xmlns:ns2="a22de9c8-6f44-4115-ac02-e721546f1de7" xmlns:ns3="0e5b1c9f-2597-4914-a4bc-0f7de019ced8" targetNamespace="http://schemas.microsoft.com/office/2006/metadata/properties" ma:root="true" ma:fieldsID="e35d91f5a42423313ff3f6e9eb152521" ns2:_="" ns3:_="">
    <xsd:import namespace="a22de9c8-6f44-4115-ac02-e721546f1de7"/>
    <xsd:import namespace="0e5b1c9f-2597-4914-a4bc-0f7de019ced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de9c8-6f44-4115-ac02-e721546f1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9b43192-474d-4b81-acbe-fa15836f10f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5b1c9f-2597-4914-a4bc-0f7de019ced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56eb09-d0b3-40bc-b60c-583de78dfcaa}" ma:internalName="TaxCatchAll" ma:showField="CatchAllData" ma:web="0e5b1c9f-2597-4914-a4bc-0f7de019c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0C8D2E-78D0-4743-9CB2-3A614F09DA72}">
  <ds:schemaRefs>
    <ds:schemaRef ds:uri="http://schemas.openxmlformats.org/package/2006/metadata/core-properties"/>
    <ds:schemaRef ds:uri="http://schemas.microsoft.com/office/2006/documentManagement/types"/>
    <ds:schemaRef ds:uri="http://purl.org/dc/terms/"/>
    <ds:schemaRef ds:uri="0e5b1c9f-2597-4914-a4bc-0f7de019ced8"/>
    <ds:schemaRef ds:uri="http://schemas.microsoft.com/office/2006/metadata/properties"/>
    <ds:schemaRef ds:uri="http://schemas.microsoft.com/office/infopath/2007/PartnerControls"/>
    <ds:schemaRef ds:uri="http://purl.org/dc/dcmitype/"/>
    <ds:schemaRef ds:uri="a22de9c8-6f44-4115-ac02-e721546f1de7"/>
    <ds:schemaRef ds:uri="http://www.w3.org/XML/1998/namespace"/>
    <ds:schemaRef ds:uri="http://purl.org/dc/elements/1.1/"/>
  </ds:schemaRefs>
</ds:datastoreItem>
</file>

<file path=customXml/itemProps2.xml><?xml version="1.0" encoding="utf-8"?>
<ds:datastoreItem xmlns:ds="http://schemas.openxmlformats.org/officeDocument/2006/customXml" ds:itemID="{AF1CA2D6-3C36-4F81-A57B-18CE66C114DF}">
  <ds:schemaRefs>
    <ds:schemaRef ds:uri="http://schemas.microsoft.com/sharepoint/v3/contenttype/forms"/>
  </ds:schemaRefs>
</ds:datastoreItem>
</file>

<file path=customXml/itemProps3.xml><?xml version="1.0" encoding="utf-8"?>
<ds:datastoreItem xmlns:ds="http://schemas.openxmlformats.org/officeDocument/2006/customXml" ds:itemID="{13D4B899-93AE-4136-88DA-D9A6E9C43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2de9c8-6f44-4115-ac02-e721546f1de7"/>
    <ds:schemaRef ds:uri="0e5b1c9f-2597-4914-a4bc-0f7de019c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Cover sheet</vt:lpstr>
      <vt:lpstr>Admin Info</vt:lpstr>
      <vt:lpstr>CRAT - Scenario 1</vt:lpstr>
      <vt:lpstr>EBT - Scenario 1</vt:lpstr>
      <vt:lpstr>GEAT - Scenario 1</vt:lpstr>
      <vt:lpstr>RPT - Scenario 1</vt:lpstr>
      <vt:lpstr>CRAT - Scenario 2</vt:lpstr>
      <vt:lpstr>EBT - Scenario 2</vt:lpstr>
      <vt:lpstr>GEAT - Scenario 2</vt:lpstr>
      <vt:lpstr>RPT - Scenario 2</vt:lpstr>
      <vt:lpstr>CRAT - Scenario 3</vt:lpstr>
      <vt:lpstr>EBT - Scenario 3</vt:lpstr>
      <vt:lpstr>GEAT - Scenario 3</vt:lpstr>
      <vt:lpstr>RPT - Scenario 3</vt:lpstr>
      <vt:lpstr>CRAT - Scenario 4</vt:lpstr>
      <vt:lpstr>EBT - Scenario 4</vt:lpstr>
      <vt:lpstr>GEAT - Scenario 4</vt:lpstr>
      <vt:lpstr>RPT - Scenario 4</vt:lpstr>
      <vt:lpstr>CRAT - Scenario 5</vt:lpstr>
      <vt:lpstr>EBT - Scenario 5</vt:lpstr>
      <vt:lpstr>GEAT - Scenario 5</vt:lpstr>
      <vt:lpstr>RPT - Scenario 5</vt:lpstr>
      <vt:lpstr>'Cover sheet'!Print_Area</vt:lpstr>
      <vt:lpstr>'CRAT - Scenario 1'!Print_Titles</vt:lpstr>
      <vt:lpstr>'CRAT - Scenario 2'!Print_Titles</vt:lpstr>
      <vt:lpstr>'CRAT - Scenario 3'!Print_Titles</vt:lpstr>
      <vt:lpstr>'CRAT - Scenario 4'!Print_Titles</vt:lpstr>
      <vt:lpstr>'CRAT - Scenario 5'!Print_Titles</vt:lpstr>
      <vt:lpstr>'EBT - Scenario 1'!Print_Titles</vt:lpstr>
      <vt:lpstr>'EBT - Scenario 2'!Print_Titles</vt:lpstr>
      <vt:lpstr>'EBT - Scenario 3'!Print_Titles</vt:lpstr>
      <vt:lpstr>'EBT - Scenario 4'!Print_Titles</vt:lpstr>
      <vt:lpstr>'EBT - Scenario 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Brocks</dc:creator>
  <cp:keywords/>
  <dc:description/>
  <cp:lastModifiedBy>Tarasi, Jason</cp:lastModifiedBy>
  <cp:revision/>
  <cp:lastPrinted>2023-12-20T20:09:06Z</cp:lastPrinted>
  <dcterms:created xsi:type="dcterms:W3CDTF">2015-06-05T18:17:20Z</dcterms:created>
  <dcterms:modified xsi:type="dcterms:W3CDTF">2023-12-28T22:09:20Z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0x010100A2781A0CD9017846A64571F6DCD1AF4F</vt:lpwstr>
  </property>
  <property fmtid="{D5CDD505-2E9C-101B-9397-08002B2CF9AE}" pid="3" name="MediaServiceImageTags">
    <vt:lpwstr/>
  </property>
</Properties>
</file>