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_DR1\MortonBay\MortonBay_DRR1_FINAL\"/>
    </mc:Choice>
  </mc:AlternateContent>
  <xr:revisionPtr revIDLastSave="0" documentId="13_ncr:1_{C9253AD6-D5F6-41C5-B15C-6512DF1DF072}" xr6:coauthVersionLast="47" xr6:coauthVersionMax="47" xr10:uidLastSave="{00000000-0000-0000-0000-000000000000}"/>
  <workbookProtection workbookAlgorithmName="SHA-512" workbookHashValue="kUaNEmuMxP8DgoU8UxF6GkJmWMILx/Q9YQyoaYwZwINAKphjjgVKsk4zg1VHWWbo5orfxbJliMgf15UxS58KiA==" workbookSaltValue="0jKvokqhdCZ+3l1nKmLHag==" workbookSpinCount="100000" lockStructure="1"/>
  <bookViews>
    <workbookView xWindow="-28920" yWindow="-120" windowWidth="29040" windowHeight="15840" xr2:uid="{C695AEDF-BF0E-4D5F-B400-C7A5BB00C96C}"/>
  </bookViews>
  <sheets>
    <sheet name="Op_Sources" sheetId="7" r:id="rId1"/>
    <sheet name="Op_Emissions" sheetId="8" r:id="rId2"/>
    <sheet name="Buildings" sheetId="9" r:id="rId3"/>
    <sheet name="Tanks" sheetId="10" r:id="rId4"/>
    <sheet name="Summary" sheetId="2" state="hidden" r:id="rId5"/>
    <sheet name="Pivot" sheetId="4" state="hidden" r:id="rId6"/>
    <sheet name="RawData" sheetId="11" state="hidden" r:id="rId7"/>
  </sheets>
  <definedNames>
    <definedName name="_Toc436998789" localSheetId="4">Summary!$M$60</definedName>
    <definedName name="_Toc436999249" localSheetId="4">Summary!$M$9</definedName>
    <definedName name="_xlnm.Print_Area" localSheetId="1">Op_Emissions!$A$1:$S$75</definedName>
    <definedName name="_xlnm.Print_Area" localSheetId="0">Op_Sources!$A$1:$K$52</definedName>
    <definedName name="_xlnm.Print_Area" localSheetId="4">Summary!$A$1:$I$83</definedName>
    <definedName name="_xlnm.Print_Titles" localSheetId="1">Op_Emissions!$A:$D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8" l="1"/>
  <c r="A1" i="8"/>
  <c r="A2" i="9"/>
  <c r="A1" i="9"/>
  <c r="A2" i="10"/>
  <c r="A1" i="10"/>
  <c r="A4" i="10"/>
  <c r="A4" i="9"/>
  <c r="A4" i="8"/>
  <c r="C71" i="2"/>
  <c r="C51" i="2"/>
  <c r="C13" i="2"/>
  <c r="C25" i="2"/>
  <c r="C43" i="2"/>
  <c r="C79" i="2"/>
  <c r="C72" i="2"/>
  <c r="C81" i="2"/>
  <c r="C76" i="2"/>
  <c r="C77" i="2"/>
  <c r="C78" i="2"/>
  <c r="C44" i="2"/>
  <c r="C45" i="2"/>
  <c r="C73" i="2"/>
  <c r="C41" i="2"/>
  <c r="C74" i="2"/>
  <c r="C80" i="2"/>
  <c r="C75" i="2"/>
  <c r="C70" i="2"/>
  <c r="C82" i="2" l="1"/>
  <c r="E43" i="2"/>
  <c r="C55" i="2"/>
  <c r="H51" i="2"/>
  <c r="C17" i="2"/>
  <c r="C53" i="2"/>
  <c r="C24" i="2"/>
  <c r="C10" i="2"/>
  <c r="C54" i="2" l="1"/>
  <c r="C40" i="2"/>
  <c r="C46" i="2"/>
  <c r="D42" i="2"/>
  <c r="H41" i="2"/>
  <c r="I43" i="2"/>
  <c r="H47" i="2"/>
  <c r="H49" i="2"/>
  <c r="H53" i="2"/>
  <c r="I54" i="2"/>
  <c r="H55" i="2"/>
  <c r="I40" i="2"/>
  <c r="D55" i="2"/>
  <c r="D54" i="2"/>
  <c r="D53" i="2"/>
  <c r="D52" i="2"/>
  <c r="D50" i="2"/>
  <c r="D51" i="2"/>
  <c r="D49" i="2"/>
  <c r="D48" i="2"/>
  <c r="D47" i="2"/>
  <c r="D46" i="2"/>
  <c r="D45" i="2"/>
  <c r="D44" i="2"/>
  <c r="D41" i="2"/>
  <c r="D40" i="2"/>
  <c r="C49" i="2"/>
  <c r="C52" i="2"/>
  <c r="C47" i="2"/>
  <c r="C42" i="2"/>
  <c r="C48" i="2"/>
  <c r="E54" i="2" l="1"/>
  <c r="H54" i="2" s="1"/>
  <c r="E40" i="2"/>
  <c r="H40" i="2" s="1"/>
  <c r="E46" i="2"/>
  <c r="H46" i="2" s="1"/>
  <c r="E42" i="2"/>
  <c r="I42" i="2" s="1"/>
  <c r="E41" i="2"/>
  <c r="I41" i="2" s="1"/>
  <c r="H43" i="2"/>
  <c r="E44" i="2"/>
  <c r="E45" i="2"/>
  <c r="E47" i="2"/>
  <c r="I47" i="2" s="1"/>
  <c r="E48" i="2"/>
  <c r="E49" i="2"/>
  <c r="I49" i="2" s="1"/>
  <c r="E51" i="2"/>
  <c r="I51" i="2" s="1"/>
  <c r="E52" i="2"/>
  <c r="E53" i="2"/>
  <c r="I53" i="2" s="1"/>
  <c r="E55" i="2"/>
  <c r="I55" i="2" s="1"/>
  <c r="I46" i="2" l="1"/>
  <c r="I48" i="2"/>
  <c r="H48" i="2"/>
  <c r="H45" i="2"/>
  <c r="I45" i="2"/>
  <c r="H44" i="2"/>
  <c r="I44" i="2"/>
  <c r="H42" i="2"/>
  <c r="E24" i="2" l="1"/>
  <c r="E17" i="2"/>
  <c r="E14" i="2"/>
  <c r="E13" i="2"/>
  <c r="E10" i="2"/>
  <c r="C22" i="2"/>
  <c r="C23" i="2"/>
  <c r="C21" i="2"/>
  <c r="C16" i="2"/>
  <c r="C20" i="2"/>
  <c r="C12" i="2"/>
  <c r="C11" i="2"/>
  <c r="C19" i="2"/>
  <c r="C15" i="2"/>
  <c r="C18" i="2"/>
  <c r="C50" i="2" l="1"/>
  <c r="E12" i="2"/>
  <c r="E15" i="2"/>
  <c r="E16" i="2"/>
  <c r="E18" i="2"/>
  <c r="E19" i="2"/>
  <c r="E20" i="2"/>
  <c r="E21" i="2"/>
  <c r="E22" i="2"/>
  <c r="E25" i="2"/>
  <c r="E23" i="2"/>
  <c r="E11" i="2"/>
  <c r="E50" i="2" l="1"/>
</calcChain>
</file>

<file path=xl/sharedStrings.xml><?xml version="1.0" encoding="utf-8"?>
<sst xmlns="http://schemas.openxmlformats.org/spreadsheetml/2006/main" count="12761" uniqueCount="423">
  <si>
    <t>Pollutant</t>
  </si>
  <si>
    <t>CO</t>
  </si>
  <si>
    <t>1-HR</t>
  </si>
  <si>
    <t>ALL</t>
  </si>
  <si>
    <t>1ST</t>
  </si>
  <si>
    <t>KIPL__2015.SFC</t>
  </si>
  <si>
    <t>2ND</t>
  </si>
  <si>
    <t>ROUT</t>
  </si>
  <si>
    <t>PTU</t>
  </si>
  <si>
    <t>8-HR</t>
  </si>
  <si>
    <t>H2S</t>
  </si>
  <si>
    <t>NO2</t>
  </si>
  <si>
    <t>ANNUAL</t>
  </si>
  <si>
    <t>PM10</t>
  </si>
  <si>
    <t>24-HR</t>
  </si>
  <si>
    <t>3RD</t>
  </si>
  <si>
    <t>4TH</t>
  </si>
  <si>
    <t>5TH</t>
  </si>
  <si>
    <t>6TH</t>
  </si>
  <si>
    <t>SO2</t>
  </si>
  <si>
    <t>3-HR</t>
  </si>
  <si>
    <t>1ST-HIGHEST MAX DAILY  1-HR</t>
  </si>
  <si>
    <t>KIPL_2015-2018_2021_ADJU.SFC</t>
  </si>
  <si>
    <t>8TH-HIGHEST MAX DAILY  1-HR</t>
  </si>
  <si>
    <t>PM25</t>
  </si>
  <si>
    <t>1ST-HIGHEST 24-HR</t>
  </si>
  <si>
    <t>8TH-HIGHEST 24-HR</t>
  </si>
  <si>
    <t>4TH-HIGHEST MAX DAILY  1-HR</t>
  </si>
  <si>
    <t>KIPL__2016.SFC</t>
  </si>
  <si>
    <t>KIPL__2017.SFC</t>
  </si>
  <si>
    <t>KIPL__2018.SFC</t>
  </si>
  <si>
    <t>KIPL__2021.SFC</t>
  </si>
  <si>
    <t>Maximum Concentration</t>
  </si>
  <si>
    <r>
      <t>(µg/m</t>
    </r>
    <r>
      <rPr>
        <b/>
        <vertAlign val="superscript"/>
        <sz val="11"/>
        <color rgb="FFFFFFFF"/>
        <rFont val="Jacobs Chronos Light"/>
        <family val="2"/>
      </rPr>
      <t>3</t>
    </r>
    <r>
      <rPr>
        <b/>
        <sz val="11"/>
        <color rgb="FFFFFFFF"/>
        <rFont val="Jacobs Chronos Light"/>
        <family val="2"/>
      </rPr>
      <t>)</t>
    </r>
  </si>
  <si>
    <t>Class II SIL</t>
  </si>
  <si>
    <t>Exceeds Class II SIL?</t>
  </si>
  <si>
    <t>1-hour maximum (CAAQS)</t>
  </si>
  <si>
    <t xml:space="preserve">Annual maximum </t>
  </si>
  <si>
    <r>
      <t>H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>S</t>
    </r>
  </si>
  <si>
    <t>1-hour maximum</t>
  </si>
  <si>
    <t>Ozone</t>
  </si>
  <si>
    <t>8-hour maximum</t>
  </si>
  <si>
    <r>
      <t>SO</t>
    </r>
    <r>
      <rPr>
        <vertAlign val="subscript"/>
        <sz val="9"/>
        <color theme="1"/>
        <rFont val="Jacobs Chronos Light"/>
        <family val="2"/>
      </rPr>
      <t>2</t>
    </r>
  </si>
  <si>
    <t>3-hour maximum</t>
  </si>
  <si>
    <t>24-hour maximum</t>
  </si>
  <si>
    <t>Annual maximum</t>
  </si>
  <si>
    <r>
      <t>PM</t>
    </r>
    <r>
      <rPr>
        <vertAlign val="subscript"/>
        <sz val="9"/>
        <color theme="1"/>
        <rFont val="Jacobs Chronos Light"/>
        <family val="2"/>
      </rPr>
      <t>10</t>
    </r>
  </si>
  <si>
    <r>
      <t>PM</t>
    </r>
    <r>
      <rPr>
        <vertAlign val="subscript"/>
        <sz val="9"/>
        <color theme="1"/>
        <rFont val="Jacobs Chronos Light"/>
        <family val="2"/>
      </rPr>
      <t>2.5</t>
    </r>
  </si>
  <si>
    <t>Annual maximum (CAAQS)</t>
  </si>
  <si>
    <t>5-year average of annual concentrations (NAAQS)</t>
  </si>
  <si>
    <t>Total</t>
  </si>
  <si>
    <t>CAAQS</t>
  </si>
  <si>
    <t>NAAQS</t>
  </si>
  <si>
    <t>5-year average of 1-hour yearly 98th percentiles (NAAQS)</t>
  </si>
  <si>
    <r>
      <t>5-year average of 24-hour yearly 98th</t>
    </r>
    <r>
      <rPr>
        <vertAlign val="superscript"/>
        <sz val="9"/>
        <color theme="1"/>
        <rFont val="Jacobs Chronos Light"/>
        <family val="2"/>
      </rPr>
      <t xml:space="preserve"> </t>
    </r>
    <r>
      <rPr>
        <sz val="9"/>
        <color theme="1"/>
        <rFont val="Jacobs Chronos Light"/>
        <family val="2"/>
      </rPr>
      <t>percentiles (NAAQS)</t>
    </r>
  </si>
  <si>
    <t>Row Labels</t>
  </si>
  <si>
    <t>Grand Total</t>
  </si>
  <si>
    <t>Max of Conc/Dep</t>
  </si>
  <si>
    <t>Column Labels</t>
  </si>
  <si>
    <t>--</t>
  </si>
  <si>
    <t>24-hour maximum (CAAQS)</t>
  </si>
  <si>
    <r>
      <t>Table 5.1-5</t>
    </r>
    <r>
      <rPr>
        <sz val="8"/>
        <rFont val="Jacobs Chronos"/>
        <family val="2"/>
      </rPr>
      <t>  </t>
    </r>
    <r>
      <rPr>
        <b/>
        <sz val="10"/>
        <color rgb="FF333333"/>
        <rFont val="Jacobs Chronos"/>
        <family val="2"/>
      </rPr>
      <t>. Background Air Quality Data</t>
    </r>
  </si>
  <si>
    <t>Pollutant and Averaging Time</t>
  </si>
  <si>
    <r>
      <t>Background Value (µg/m</t>
    </r>
    <r>
      <rPr>
        <b/>
        <vertAlign val="superscript"/>
        <sz val="11"/>
        <color rgb="FFFFFFFF"/>
        <rFont val="Jacobs Chronos Light"/>
        <family val="2"/>
      </rPr>
      <t>3</t>
    </r>
    <r>
      <rPr>
        <b/>
        <sz val="11"/>
        <color rgb="FFFFFFFF"/>
        <rFont val="Jacobs Chronos Light"/>
        <family val="2"/>
      </rPr>
      <t xml:space="preserve">) </t>
    </r>
    <r>
      <rPr>
        <b/>
        <vertAlign val="superscript"/>
        <sz val="11"/>
        <color rgb="FFFFFFFF"/>
        <rFont val="Jacobs Chronos Light"/>
        <family val="2"/>
      </rPr>
      <t>a</t>
    </r>
  </si>
  <si>
    <r>
      <t>Ozone</t>
    </r>
    <r>
      <rPr>
        <sz val="8"/>
        <color theme="1"/>
        <rFont val="Jacobs Chronos"/>
        <family val="2"/>
      </rPr>
      <t> </t>
    </r>
    <r>
      <rPr>
        <sz val="9"/>
        <color theme="1"/>
        <rFont val="Jacobs Chronos Light"/>
        <family val="2"/>
      </rPr>
      <t xml:space="preserve"> – 1-hour Maximum CAAQS</t>
    </r>
    <r>
      <rPr>
        <sz val="8"/>
        <color theme="1"/>
        <rFont val="Jacobs Chronos"/>
        <family val="2"/>
      </rPr>
      <t>  </t>
    </r>
  </si>
  <si>
    <t>Ozone – 8-hour Maximum CAAQS/NAAQS</t>
  </si>
  <si>
    <r>
      <t>PM</t>
    </r>
    <r>
      <rPr>
        <vertAlign val="subscript"/>
        <sz val="9"/>
        <color theme="1"/>
        <rFont val="Jacobs Chronos Light"/>
        <family val="2"/>
      </rPr>
      <t>10</t>
    </r>
    <r>
      <rPr>
        <sz val="9"/>
        <color theme="1"/>
        <rFont val="Jacobs Chronos Light"/>
        <family val="2"/>
      </rPr>
      <t xml:space="preserve"> – 24-hour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</si>
  <si>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10 </t>
    </r>
    <r>
      <rPr>
        <sz val="9"/>
        <color theme="1"/>
        <rFont val="Jacobs Chronos Light"/>
        <family val="2"/>
      </rPr>
      <t xml:space="preserve">– 24-hour High, 2nd High NAAQS </t>
    </r>
    <r>
      <rPr>
        <vertAlign val="superscript"/>
        <sz val="9"/>
        <color theme="1"/>
        <rFont val="Jacobs Chronos Light"/>
        <family val="2"/>
      </rPr>
      <t>b</t>
    </r>
  </si>
  <si>
    <r>
      <t>PM</t>
    </r>
    <r>
      <rPr>
        <vertAlign val="subscript"/>
        <sz val="9"/>
        <color theme="1"/>
        <rFont val="Jacobs Chronos Light"/>
        <family val="2"/>
      </rPr>
      <t>10</t>
    </r>
    <r>
      <rPr>
        <sz val="9"/>
        <color theme="1"/>
        <rFont val="Jacobs Chronos Light"/>
        <family val="2"/>
      </rPr>
      <t xml:space="preserve"> – Annual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</si>
  <si>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3-Year Average of Annual 24-hour 98th Percentiles NAAQS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</si>
  <si>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Annual Maximum CAAQS</t>
    </r>
  </si>
  <si>
    <r>
      <t>PM</t>
    </r>
    <r>
      <rPr>
        <vertAlign val="subscript"/>
        <sz val="9"/>
        <color theme="1"/>
        <rFont val="Jacobs Chronos Light"/>
        <family val="2"/>
      </rPr>
      <t xml:space="preserve">2.5 </t>
    </r>
    <r>
      <rPr>
        <sz val="9"/>
        <color theme="1"/>
        <rFont val="Jacobs Chronos Light"/>
        <family val="2"/>
      </rPr>
      <t>– 3-Year Average of Annual Values NAAQS</t>
    </r>
  </si>
  <si>
    <r>
      <t>CO – 1-hour Maximum CAAQS/NAAQS</t>
    </r>
    <r>
      <rPr>
        <sz val="8"/>
        <color theme="1"/>
        <rFont val="Jacobs Chronos"/>
        <family val="2"/>
      </rPr>
      <t>  </t>
    </r>
  </si>
  <si>
    <t>CO – 8-hour Maximum CAAQS/NAAQS</t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</si>
  <si>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1-hour Maximum CAAQS</t>
    </r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</si>
  <si>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3-Year Average of Max Daily Annual 1-hour 98th Percentiles NAAQS</t>
    </r>
    <r>
      <rPr>
        <sz val="8"/>
        <color theme="1"/>
        <rFont val="Jacobs Chronos"/>
        <family val="2"/>
      </rPr>
      <t>  </t>
    </r>
  </si>
  <si>
    <r>
      <t>NO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Annual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</si>
  <si>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1-hour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</si>
  <si>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3-hour Maximum NAAQS </t>
    </r>
    <r>
      <rPr>
        <vertAlign val="superscript"/>
        <sz val="9"/>
        <color theme="1"/>
        <rFont val="Jacobs Chronos Light"/>
        <family val="2"/>
      </rPr>
      <t>c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</si>
  <si>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24-hour Maximum CAAQS/NAAQS</t>
    </r>
  </si>
  <si>
    <r>
      <t>SO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 xml:space="preserve"> – Annual Maximum NAAQS</t>
    </r>
  </si>
  <si>
    <t>Exceeds CAAQS?</t>
  </si>
  <si>
    <t>Exceeds NAAQS?</t>
  </si>
  <si>
    <t>1-hour maximum (CAAQS and NAAQS)</t>
  </si>
  <si>
    <t>3-hour maximum (NAAQS)</t>
  </si>
  <si>
    <t>24-hour maximum (CAAQS and NAAQS)</t>
  </si>
  <si>
    <t>Annual maximum (NAAQS)</t>
  </si>
  <si>
    <t>24-hour average high-sixth-high (NAAQS)</t>
  </si>
  <si>
    <t>8-hour maximum (CAAQS and NAAQS)</t>
  </si>
  <si>
    <t>Base Case</t>
  </si>
  <si>
    <t>Model</t>
  </si>
  <si>
    <t>File</t>
  </si>
  <si>
    <t>Average</t>
  </si>
  <si>
    <t>Group</t>
  </si>
  <si>
    <t>Rank</t>
  </si>
  <si>
    <t>Conc/Dep</t>
  </si>
  <si>
    <t>East (X)</t>
  </si>
  <si>
    <t>North (Y)</t>
  </si>
  <si>
    <t>Elev</t>
  </si>
  <si>
    <t>Hill</t>
  </si>
  <si>
    <t>Flag</t>
  </si>
  <si>
    <t>Time</t>
  </si>
  <si>
    <t>Met File</t>
  </si>
  <si>
    <t>Sources</t>
  </si>
  <si>
    <t>Groups</t>
  </si>
  <si>
    <t>Receptors</t>
  </si>
  <si>
    <t>1 YEARS</t>
  </si>
  <si>
    <t>5 YEARS</t>
  </si>
  <si>
    <t>Berkshire Hathway Energy Renewables</t>
  </si>
  <si>
    <t>Black Rock Operational Air Quality Impacts Analysis</t>
  </si>
  <si>
    <t>February 2023</t>
  </si>
  <si>
    <t>Operational AQIA Results</t>
  </si>
  <si>
    <r>
      <t>(µg/m</t>
    </r>
    <r>
      <rPr>
        <b/>
        <vertAlign val="superscript"/>
        <sz val="9"/>
        <color rgb="FFFFFFFF"/>
        <rFont val="Arial"/>
        <family val="2"/>
      </rPr>
      <t>3</t>
    </r>
    <r>
      <rPr>
        <b/>
        <sz val="9"/>
        <color rgb="FFFFFFFF"/>
        <rFont val="Arial"/>
        <family val="2"/>
      </rPr>
      <t>)</t>
    </r>
  </si>
  <si>
    <t>"--" = Standard not established and or not applicable</t>
  </si>
  <si>
    <t>SIL = Significant Impact Level</t>
  </si>
  <si>
    <t>CAAQS = California Ambient Air Quality Standard</t>
  </si>
  <si>
    <t>NAAQS = National Ambient Air Quality Standard</t>
  </si>
  <si>
    <r>
      <t>NO</t>
    </r>
    <r>
      <rPr>
        <vertAlign val="subscript"/>
        <sz val="9"/>
        <color theme="1"/>
        <rFont val="Jacobs Chronos Light"/>
        <family val="2"/>
      </rPr>
      <t>2</t>
    </r>
  </si>
  <si>
    <t>Averaging Period and Format of Result</t>
  </si>
  <si>
    <t>5-year average of 1-hour average daily yearly maxima (NAAQS)</t>
  </si>
  <si>
    <t>5-year average of 24-hour average yearly maxima (NAAQS)</t>
  </si>
  <si>
    <t>Background Concentration</t>
  </si>
  <si>
    <t>Not Applicable as the area is designated as nonattainment</t>
  </si>
  <si>
    <r>
      <t>H</t>
    </r>
    <r>
      <rPr>
        <vertAlign val="subscript"/>
        <sz val="9"/>
        <color theme="1"/>
        <rFont val="Jacobs Chronos Light"/>
        <family val="2"/>
      </rPr>
      <t>2</t>
    </r>
    <r>
      <rPr>
        <sz val="9"/>
        <color theme="1"/>
        <rFont val="Jacobs Chronos Light"/>
        <family val="2"/>
      </rPr>
      <t>S</t>
    </r>
    <r>
      <rPr>
        <sz val="9"/>
        <rFont val="Arial"/>
        <family val="2"/>
      </rPr>
      <t xml:space="preserve"> </t>
    </r>
    <r>
      <rPr>
        <vertAlign val="superscript"/>
        <sz val="9"/>
        <rFont val="Arial"/>
        <family val="2"/>
      </rPr>
      <t>a</t>
    </r>
  </si>
  <si>
    <r>
      <rPr>
        <vertAlign val="superscript"/>
        <sz val="8"/>
        <color theme="1"/>
        <rFont val="Jacobs Chronos"/>
        <family val="2"/>
      </rPr>
      <t>a</t>
    </r>
    <r>
      <rPr>
        <sz val="8"/>
        <color theme="1"/>
        <rFont val="Jacobs Chronos"/>
        <family val="2"/>
      </rPr>
      <t xml:space="preserve"> = H</t>
    </r>
    <r>
      <rPr>
        <vertAlign val="subscript"/>
        <sz val="8"/>
        <color theme="1"/>
        <rFont val="Jacobs Chronos"/>
        <family val="2"/>
      </rPr>
      <t>2</t>
    </r>
    <r>
      <rPr>
        <sz val="8"/>
        <color theme="1"/>
        <rFont val="Jacobs Chronos"/>
        <family val="2"/>
      </rPr>
      <t>S results represent the maximum modeled concetration greater than one mile from the facility based upon the methodology presented in Section 5.1.</t>
    </r>
  </si>
  <si>
    <t>Source Group</t>
  </si>
  <si>
    <t>Parameter</t>
  </si>
  <si>
    <t>Class II SIL Results</t>
  </si>
  <si>
    <t>March 2023</t>
  </si>
  <si>
    <t>CAAQS/NAAQS Results</t>
  </si>
  <si>
    <r>
      <t>µg/m</t>
    </r>
    <r>
      <rPr>
        <vertAlign val="superscript"/>
        <sz val="8"/>
        <color theme="1"/>
        <rFont val="Jacobs Chronos"/>
        <family val="2"/>
      </rPr>
      <t>3</t>
    </r>
    <r>
      <rPr>
        <sz val="8"/>
        <color theme="1"/>
        <rFont val="Jacobs Chronos"/>
        <family val="2"/>
      </rPr>
      <t xml:space="preserve"> = microgram(s) per cubic meter</t>
    </r>
  </si>
  <si>
    <r>
      <t>Ambient Air Quality Standards (µg/m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>) </t>
    </r>
  </si>
  <si>
    <t>Source ID</t>
  </si>
  <si>
    <t>Source Type</t>
  </si>
  <si>
    <t>Stack Release Type</t>
  </si>
  <si>
    <t>Source Description</t>
  </si>
  <si>
    <t>Easting (X)</t>
  </si>
  <si>
    <t>Northing (Y)</t>
  </si>
  <si>
    <t>Base Elevation</t>
  </si>
  <si>
    <t>Stack Height</t>
  </si>
  <si>
    <t>Temperature</t>
  </si>
  <si>
    <t>Exit Velocity</t>
  </si>
  <si>
    <t>Stack Diameter</t>
  </si>
  <si>
    <t>(m)</t>
  </si>
  <si>
    <t>(K)</t>
  </si>
  <si>
    <t>(m/s)</t>
  </si>
  <si>
    <t>CT1</t>
  </si>
  <si>
    <t>POINT</t>
  </si>
  <si>
    <t>DEFAULT</t>
  </si>
  <si>
    <t>CT2</t>
  </si>
  <si>
    <t>CT3</t>
  </si>
  <si>
    <t>CT4</t>
  </si>
  <si>
    <t>CT5</t>
  </si>
  <si>
    <t>CT6</t>
  </si>
  <si>
    <t>CT7</t>
  </si>
  <si>
    <t>FPUMP</t>
  </si>
  <si>
    <t>G2_1</t>
  </si>
  <si>
    <t>G2_2</t>
  </si>
  <si>
    <t>G2_3</t>
  </si>
  <si>
    <t>G3_1</t>
  </si>
  <si>
    <t>G3_2</t>
  </si>
  <si>
    <t>G3_3</t>
  </si>
  <si>
    <t>G1_1</t>
  </si>
  <si>
    <t>G1_2</t>
  </si>
  <si>
    <t>G1_3</t>
  </si>
  <si>
    <t>RMP</t>
  </si>
  <si>
    <t>Rock Muffler</t>
  </si>
  <si>
    <t>Note: Coordinates presented are UTM NAD83 Zone 11</t>
  </si>
  <si>
    <t>m = meter(s)</t>
  </si>
  <si>
    <t>K = Kelvin</t>
  </si>
  <si>
    <t>m/s = meter(s) per second</t>
  </si>
  <si>
    <t>CO8</t>
  </si>
  <si>
    <t>NO2A</t>
  </si>
  <si>
    <t>PM25A</t>
  </si>
  <si>
    <t>PM10A</t>
  </si>
  <si>
    <t>SO23</t>
  </si>
  <si>
    <t>SO24</t>
  </si>
  <si>
    <t>SO2A</t>
  </si>
  <si>
    <t>HNO3</t>
  </si>
  <si>
    <t>(g/s)</t>
  </si>
  <si>
    <t>Notes:</t>
  </si>
  <si>
    <r>
      <t>H2S emission rates correspond to the 1-hour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 averaging period.</t>
    </r>
  </si>
  <si>
    <t>CO emission rates correspond to the 1-hour CO averaging period.</t>
  </si>
  <si>
    <t>CO8 emission rates correspond to the 8-hour CO averaging period.</t>
  </si>
  <si>
    <r>
      <t>NO2A emission rates correspond to the Annual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</si>
  <si>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PM25 emission rates correspond to the 24-hour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</si>
  <si>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PM25A emission rates correspond to the Annual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</si>
  <si>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PM10 emission rates correspond to the 24-hour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</si>
  <si>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PM10A emission rates correspond to the Annual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</si>
  <si>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SO2 emission rates correspond to the 1-hour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</si>
  <si>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SO23 emission rates correspond to the 3-hour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</si>
  <si>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SO24 emission rates correspond to the 24-hour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</si>
  <si>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SO2A emission rates correspond to the Annual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</si>
  <si>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t>g/s = gram(s) per second</t>
  </si>
  <si>
    <t>Building Name</t>
  </si>
  <si>
    <t>Number of Tiers</t>
  </si>
  <si>
    <t>Tier Number</t>
  </si>
  <si>
    <t>Note</t>
  </si>
  <si>
    <t>Tier Height</t>
  </si>
  <si>
    <t>Number of Corners</t>
  </si>
  <si>
    <t>Corner 1 East (X)</t>
  </si>
  <si>
    <t>Corner 1 North (Y)</t>
  </si>
  <si>
    <t>Corner 2 East (X)</t>
  </si>
  <si>
    <t>Corner 2 North (Y)</t>
  </si>
  <si>
    <t>Corner 3 East (X)</t>
  </si>
  <si>
    <t>Corner 3 North (Y)</t>
  </si>
  <si>
    <t>Corner 4 East (X)</t>
  </si>
  <si>
    <t>Corner 4 North (Y)</t>
  </si>
  <si>
    <t>(ft)</t>
  </si>
  <si>
    <t>BLD1</t>
  </si>
  <si>
    <t>G2_B</t>
  </si>
  <si>
    <t>G3_B</t>
  </si>
  <si>
    <t>G1_B</t>
  </si>
  <si>
    <t>FPUMP_B</t>
  </si>
  <si>
    <t>FP Enc</t>
  </si>
  <si>
    <t>RM_B</t>
  </si>
  <si>
    <t>RM Enc</t>
  </si>
  <si>
    <t>ft = feet</t>
  </si>
  <si>
    <t>Tank Name</t>
  </si>
  <si>
    <t>Notes</t>
  </si>
  <si>
    <t>Center  East (X)</t>
  </si>
  <si>
    <t>Center  North (Y)</t>
  </si>
  <si>
    <t>Tank Height</t>
  </si>
  <si>
    <t>Tank Diameter</t>
  </si>
  <si>
    <t>Tank1</t>
  </si>
  <si>
    <t>Tank2</t>
  </si>
  <si>
    <t>Tank3</t>
  </si>
  <si>
    <t>Cooling Tower 1</t>
  </si>
  <si>
    <t>Cooling Tower 11</t>
  </si>
  <si>
    <t>Cooling Tower 3</t>
  </si>
  <si>
    <t>Cooling Tower 4</t>
  </si>
  <si>
    <t>Cooling Tower 5</t>
  </si>
  <si>
    <t>Cooling Tower 6</t>
  </si>
  <si>
    <t>Cooling Tower 7</t>
  </si>
  <si>
    <t>PTU with Warm-up AFT</t>
  </si>
  <si>
    <t>Fire Water Pump</t>
  </si>
  <si>
    <t>Elmore North Operational Air Quality Impacts Analysis</t>
  </si>
  <si>
    <t>PTU_1</t>
  </si>
  <si>
    <t>PTU_2</t>
  </si>
  <si>
    <t>CT8</t>
  </si>
  <si>
    <t>CT9</t>
  </si>
  <si>
    <t>CT10</t>
  </si>
  <si>
    <t>CT11</t>
  </si>
  <si>
    <t>CT12</t>
  </si>
  <si>
    <t>CT13</t>
  </si>
  <si>
    <t>CT14</t>
  </si>
  <si>
    <t>Cooling Tower 8</t>
  </si>
  <si>
    <t>Cooling Tower 9</t>
  </si>
  <si>
    <t>Cooling Tower 10</t>
  </si>
  <si>
    <t>Cooling Tower 12</t>
  </si>
  <si>
    <t>Cooling Tower 13</t>
  </si>
  <si>
    <t>Cooling Tower 14</t>
  </si>
  <si>
    <t>2ND-HIGHEST MAX DAILY  1-HR</t>
  </si>
  <si>
    <t>NO2C</t>
  </si>
  <si>
    <r>
      <t>NO2C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 for the CAAQS analysis.</t>
    </r>
  </si>
  <si>
    <t>Morton Bay Operational Air Quality Impacts Analysis</t>
  </si>
  <si>
    <t>BHER Morton Bay Operational AQIA Class II SIL Results</t>
  </si>
  <si>
    <t>BHER Morton Bay Operational AQIA CAAQS/NAAQS Results</t>
  </si>
  <si>
    <t>Short-term emissions from cooling tower operation exclude non-routine operations. Short-term emissions from all other emission sources assume the worst-case operating hour.</t>
  </si>
  <si>
    <t>Annual emissions from all emission sources represent the maximum of a routine operation year with or without startups, shutdowns, and emission control downtime (i.e., excluding a commissioning year).</t>
  </si>
  <si>
    <t>Cooling tower emission rates represent the sum of cooling tower and sparger emissions as both vent from the cooling tower.</t>
  </si>
  <si>
    <t>24-hour emission rates from the diesel fire water pump and diesel-fired emergency generators assume 1 hour per day and 2 hours per day, respectively.</t>
  </si>
  <si>
    <t>Descriptions of pollutant IDs and their associated averaging periods are as follows:</t>
  </si>
  <si>
    <t>Emission rates were derived from Appendix 5.1A, Operational Emissions Inventory, based on the following:</t>
  </si>
  <si>
    <t>Cooling Tower 2</t>
  </si>
  <si>
    <r>
      <t>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emissions for nitrogen deposition assume all nitrogen emitted in the form of NO</t>
    </r>
    <r>
      <rPr>
        <vertAlign val="subscript"/>
        <sz val="8"/>
        <rFont val="Arial"/>
        <family val="2"/>
      </rPr>
      <t>X</t>
    </r>
    <r>
      <rPr>
        <sz val="8"/>
        <rFont val="Arial"/>
        <family val="2"/>
      </rPr>
      <t xml:space="preserve"> and NH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converts to 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in the atmosphere.</t>
    </r>
  </si>
  <si>
    <r>
      <t>HNO3 emission rates correspond to the Annual HNO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 xml:space="preserve"> averaging period for nitrogen deposition.</t>
    </r>
  </si>
  <si>
    <t>DO NOT PRINT</t>
  </si>
  <si>
    <t>TAC</t>
  </si>
  <si>
    <t>PERIOD</t>
  </si>
  <si>
    <t>43824 HRS</t>
  </si>
  <si>
    <t>CT</t>
  </si>
  <si>
    <t>G1</t>
  </si>
  <si>
    <t>G2</t>
  </si>
  <si>
    <t>G3</t>
  </si>
  <si>
    <t>AERMOD 22112</t>
  </si>
  <si>
    <t>MortonBay_10202023_2015_CO.SUM</t>
  </si>
  <si>
    <t>GEN</t>
  </si>
  <si>
    <t>FP</t>
  </si>
  <si>
    <t>MortonBay_10202023_2015_CO8.SUM</t>
  </si>
  <si>
    <t>MortonBay_10202023_2015_H2S.SUM</t>
  </si>
  <si>
    <t>MTU</t>
  </si>
  <si>
    <t>MTU1</t>
  </si>
  <si>
    <t>MTU2</t>
  </si>
  <si>
    <t>MTU3</t>
  </si>
  <si>
    <t>MTU4</t>
  </si>
  <si>
    <t>MTU5</t>
  </si>
  <si>
    <t>MTU6</t>
  </si>
  <si>
    <t>MTU7</t>
  </si>
  <si>
    <t>MTU8</t>
  </si>
  <si>
    <t>MTU9</t>
  </si>
  <si>
    <t>MTU10</t>
  </si>
  <si>
    <t>MTU11</t>
  </si>
  <si>
    <t>MTU12</t>
  </si>
  <si>
    <t>PTU1</t>
  </si>
  <si>
    <t>PTU2</t>
  </si>
  <si>
    <t>MortonBay_10202023_2015_HNO3.SUM</t>
  </si>
  <si>
    <t>MortonBay_10202023_2015_NO2.SUM</t>
  </si>
  <si>
    <t>MortonBay_10202023_2015_NO2A.SUM</t>
  </si>
  <si>
    <t>MortonBay_10202023_2015_NO2C.SUM</t>
  </si>
  <si>
    <t>MortonBay_10202023_2015_PM10.SUM</t>
  </si>
  <si>
    <t>MortonBay_10202023_2015_PM10A.SUM</t>
  </si>
  <si>
    <t>MortonBay_10202023_2015_PM25.SUM</t>
  </si>
  <si>
    <t>MortonBay_10202023_2015_PM25A.SUM</t>
  </si>
  <si>
    <t>MortonBay_10202023_2015_SO2.SUM</t>
  </si>
  <si>
    <t>MortonBay_10202023_2015_SO23.SUM</t>
  </si>
  <si>
    <t>MortonBay_10202023_2015_SO24.SUM</t>
  </si>
  <si>
    <t>MortonBay_10202023_2015_SO2A.SUM</t>
  </si>
  <si>
    <t>MortonBay_10202023_2015-2021_NO2.SUM</t>
  </si>
  <si>
    <t>MortonBay_10202023_2015-2021_PM10.SUM</t>
  </si>
  <si>
    <t>MortonBay_10202023_2015-2021_PM25.SUM</t>
  </si>
  <si>
    <t>MortonBay_10202023_2015-2021_PM25A.SUM</t>
  </si>
  <si>
    <t>MortonBay_10202023_2015-2021_SO2.SUM</t>
  </si>
  <si>
    <t>MortonBay_10202023_2015-2021_TAC.SUM</t>
  </si>
  <si>
    <t>MortonBay_10202023_2016_CO.SUM</t>
  </si>
  <si>
    <t>MortonBay_10202023_2016_CO8.SUM</t>
  </si>
  <si>
    <t>MortonBay_10202023_2016_H2S.SUM</t>
  </si>
  <si>
    <t>MortonBay_10202023_2016_HNO3.SUM</t>
  </si>
  <si>
    <t>MortonBay_10202023_2016_NO2.SUM</t>
  </si>
  <si>
    <t>MortonBay_10202023_2016_NO2A.SUM</t>
  </si>
  <si>
    <t>MortonBay_10202023_2016_NO2C.SUM</t>
  </si>
  <si>
    <t>MortonBay_10202023_2016_PM10.SUM</t>
  </si>
  <si>
    <t>MortonBay_10202023_2016_PM10A.SUM</t>
  </si>
  <si>
    <t>MortonBay_10202023_2016_PM25.SUM</t>
  </si>
  <si>
    <t>MortonBay_10202023_2016_PM25A.SUM</t>
  </si>
  <si>
    <t>MortonBay_10202023_2016_SO2.SUM</t>
  </si>
  <si>
    <t>MortonBay_10202023_2016_SO23.SUM</t>
  </si>
  <si>
    <t>MortonBay_10202023_2016_SO24.SUM</t>
  </si>
  <si>
    <t>MortonBay_10202023_2016_SO2A.SUM</t>
  </si>
  <si>
    <t>MortonBay_10202023_2017_CO.SUM</t>
  </si>
  <si>
    <t>MortonBay_10202023_2017_CO8.SUM</t>
  </si>
  <si>
    <t>MortonBay_10202023_2017_H2S.SUM</t>
  </si>
  <si>
    <t>MortonBay_10202023_2017_HNO3.SUM</t>
  </si>
  <si>
    <t>MortonBay_10202023_2017_NO2.SUM</t>
  </si>
  <si>
    <t>MortonBay_10202023_2017_NO2A.SUM</t>
  </si>
  <si>
    <t>MortonBay_10202023_2017_NO2C.SUM</t>
  </si>
  <si>
    <t>MortonBay_10202023_2017_PM10.SUM</t>
  </si>
  <si>
    <t>MortonBay_10202023_2017_PM10A.SUM</t>
  </si>
  <si>
    <t>MortonBay_10202023_2017_PM25.SUM</t>
  </si>
  <si>
    <t>MortonBay_10202023_2017_PM25A.SUM</t>
  </si>
  <si>
    <t>MortonBay_10202023_2017_SO2.SUM</t>
  </si>
  <si>
    <t>MortonBay_10202023_2017_SO23.SUM</t>
  </si>
  <si>
    <t>MortonBay_10202023_2017_SO24.SUM</t>
  </si>
  <si>
    <t>MortonBay_10202023_2017_SO2A.SUM</t>
  </si>
  <si>
    <t>MortonBay_10202023_2018_CO.SUM</t>
  </si>
  <si>
    <t>MortonBay_10202023_2018_CO8.SUM</t>
  </si>
  <si>
    <t>MortonBay_10202023_2018_H2S.SUM</t>
  </si>
  <si>
    <t>MortonBay_10202023_2018_HNO3.SUM</t>
  </si>
  <si>
    <t>MortonBay_10202023_2018_NO2.SUM</t>
  </si>
  <si>
    <t>MortonBay_10202023_2018_NO2A.SUM</t>
  </si>
  <si>
    <t>MortonBay_10202023_2018_NO2C.SUM</t>
  </si>
  <si>
    <t>MortonBay_10202023_2018_PM10.SUM</t>
  </si>
  <si>
    <t>MortonBay_10202023_2018_PM10A.SUM</t>
  </si>
  <si>
    <t>MortonBay_10202023_2018_PM25.SUM</t>
  </si>
  <si>
    <t>MortonBay_10202023_2018_PM25A.SUM</t>
  </si>
  <si>
    <t>MortonBay_10202023_2018_SO2.SUM</t>
  </si>
  <si>
    <t>MortonBay_10202023_2018_SO23.SUM</t>
  </si>
  <si>
    <t>MortonBay_10202023_2018_SO24.SUM</t>
  </si>
  <si>
    <t>MortonBay_10202023_2018_SO2A.SUM</t>
  </si>
  <si>
    <t>MortonBay_10202023_2021_CO.SUM</t>
  </si>
  <si>
    <t>MortonBay_10202023_2021_CO8.SUM</t>
  </si>
  <si>
    <t>MortonBay_10202023_2021_H2S.SUM</t>
  </si>
  <si>
    <t>MortonBay_10202023_2021_HNO3.SUM</t>
  </si>
  <si>
    <t>MortonBay_10202023_2021_NO2.SUM</t>
  </si>
  <si>
    <t>MortonBay_10202023_2021_NO2A.SUM</t>
  </si>
  <si>
    <t>MortonBay_10202023_2021_NO2C.SUM</t>
  </si>
  <si>
    <t>MortonBay_10202023_2021_PM10.SUM</t>
  </si>
  <si>
    <t>MortonBay_10202023_2021_PM10A.SUM</t>
  </si>
  <si>
    <t>MortonBay_10202023_2021_PM25.SUM</t>
  </si>
  <si>
    <t>MortonBay_10202023_2021_PM25A.SUM</t>
  </si>
  <si>
    <t>MortonBay_10202023_2021_SO2.SUM</t>
  </si>
  <si>
    <t>MortonBay_10202023_2021_SO23.SUM</t>
  </si>
  <si>
    <t>MortonBay_10202023_2021_SO24.SUM</t>
  </si>
  <si>
    <t>MortonBay_10202023_2021_SO2A.SUM</t>
  </si>
  <si>
    <r>
      <t>BHER Black Rock Commissioning MTU H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S Results</t>
    </r>
  </si>
  <si>
    <r>
      <t>Maximum 1-Hour Average Concentration (ug/m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>)</t>
    </r>
  </si>
  <si>
    <t>1-Hour Average Concentration</t>
  </si>
  <si>
    <t>MAX</t>
  </si>
  <si>
    <t>HCLS</t>
  </si>
  <si>
    <t>MTU Wellpad 1</t>
  </si>
  <si>
    <t>MTU Wellpad 2</t>
  </si>
  <si>
    <t>MTU Wellpad 3</t>
  </si>
  <si>
    <t>MTU Wellpad 4</t>
  </si>
  <si>
    <t>MTU Wellpad 5</t>
  </si>
  <si>
    <t>MTU Wellpad 6</t>
  </si>
  <si>
    <t>MTU Wellpad 7</t>
  </si>
  <si>
    <t>MTU Wellpad 8</t>
  </si>
  <si>
    <t>MTU Wellpad 9</t>
  </si>
  <si>
    <t>MTU Wellpad 10</t>
  </si>
  <si>
    <t>MTU Wellpad 11</t>
  </si>
  <si>
    <t>MTU Wellpad 12</t>
  </si>
  <si>
    <t>HCl Tank Scrubber</t>
  </si>
  <si>
    <t>Generator 2 (3.25 MW) Stack 1</t>
  </si>
  <si>
    <t>Generator 1 (3.25 MW) Stack 1</t>
  </si>
  <si>
    <t>Generator 3 (3.25 MW) Stack 1</t>
  </si>
  <si>
    <t>Generator 3 (3.25 MW) Stack 2</t>
  </si>
  <si>
    <t>Generator 3 (3.25 MW) Stack 3</t>
  </si>
  <si>
    <t>Generator 1 (3.25 MW) Stack 2</t>
  </si>
  <si>
    <t>Generator 1 (3.25 MW) Stack 3</t>
  </si>
  <si>
    <t>Generator 2 (3.25 MW) Stack 2</t>
  </si>
  <si>
    <t>Generator 2 (3.25 MW) Stack 3</t>
  </si>
  <si>
    <t>Updated November 2023</t>
  </si>
  <si>
    <t>CT_B</t>
  </si>
  <si>
    <t>Maintenance and Control Building</t>
  </si>
  <si>
    <t>Cooling Tower Buidling</t>
  </si>
  <si>
    <t>3.25 MW Gen Enc</t>
  </si>
  <si>
    <t>Tank4</t>
  </si>
  <si>
    <t>#8 TK-2801 THICKENER</t>
  </si>
  <si>
    <t>#11 TK-2601 SEC. CLARIFIER 150-0 DIA.</t>
  </si>
  <si>
    <t>#12 TK-2501 PRIM. CLARIFIER 160-0 DIA.</t>
  </si>
  <si>
    <t>HclConc</t>
  </si>
  <si>
    <t>Morton Bay Geothermal Project</t>
  </si>
  <si>
    <t>MBGP Operational Air Quality Impacts Analysis</t>
  </si>
  <si>
    <t>Table 1. Source Parameters</t>
  </si>
  <si>
    <t>MBGP Operational Modeled Source Parameters</t>
  </si>
  <si>
    <t>Table 2. Source Emission Rates</t>
  </si>
  <si>
    <t>Table 3. Building Data</t>
  </si>
  <si>
    <t>Table 4. Tank Data</t>
  </si>
  <si>
    <t>MBGP Operational Modeled Source Emission Rates</t>
  </si>
  <si>
    <t>MBGP Operational Modeled Building Data</t>
  </si>
  <si>
    <t>MBGP Operational Modeled Tank Data</t>
  </si>
  <si>
    <r>
      <t>For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NAAQS, the diesel-fired emergency generators and diesel fire water pump were modeled using an average annual hourly emission rate based on EPA's guidance for intermittent source operations.</t>
    </r>
  </si>
  <si>
    <r>
      <t>NO2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 for the NAAQS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</si>
</sst>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b/>
      <sz val="11"/>
      <color rgb="FFFFFFFF"/>
      <name val="Jacobs Chronos Light"/>
      <family val="2"/>
    </font>
    <font>
      <b/>
      <vertAlign val="superscript"/>
      <sz val="11"/>
      <color rgb="FFFFFFFF"/>
      <name val="Jacobs Chronos Light"/>
      <family val="2"/>
    </font>
    <font>
      <sz val="9"/>
      <color theme="1"/>
      <name val="Jacobs Chronos Light"/>
      <family val="2"/>
    </font>
    <font>
      <vertAlign val="subscript"/>
      <sz val="9"/>
      <color theme="1"/>
      <name val="Jacobs Chronos Light"/>
      <family val="2"/>
    </font>
    <font>
      <vertAlign val="superscript"/>
      <sz val="9"/>
      <color theme="1"/>
      <name val="Jacobs Chronos Light"/>
      <family val="2"/>
    </font>
    <font>
      <sz val="8"/>
      <color theme="1"/>
      <name val="Jacobs Chronos"/>
      <family val="2"/>
    </font>
    <font>
      <b/>
      <sz val="10"/>
      <color rgb="FF333333"/>
      <name val="Jacobs Chronos"/>
      <family val="2"/>
    </font>
    <font>
      <sz val="8"/>
      <name val="Jacobs Chronos"/>
      <family val="2"/>
    </font>
    <font>
      <b/>
      <sz val="13"/>
      <color theme="1"/>
      <name val="Jacobs Chronos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vertAlign val="superscript"/>
      <sz val="9"/>
      <color rgb="FFFFFFFF"/>
      <name val="Arial"/>
      <family val="2"/>
    </font>
    <font>
      <b/>
      <sz val="9"/>
      <color rgb="FFFFFFFF"/>
      <name val="Arial"/>
      <family val="2"/>
    </font>
    <font>
      <vertAlign val="superscript"/>
      <sz val="9"/>
      <name val="Arial"/>
      <family val="2"/>
    </font>
    <font>
      <vertAlign val="superscript"/>
      <sz val="8"/>
      <color theme="1"/>
      <name val="Jacobs Chronos"/>
      <family val="2"/>
    </font>
    <font>
      <vertAlign val="subscript"/>
      <sz val="8"/>
      <color theme="1"/>
      <name val="Jacobs Chronos"/>
      <family val="2"/>
    </font>
    <font>
      <b/>
      <vertAlign val="superscript"/>
      <sz val="9"/>
      <color theme="0"/>
      <name val="Arial"/>
      <family val="2"/>
    </font>
    <font>
      <sz val="8"/>
      <name val="Arial"/>
      <family val="2"/>
    </font>
    <font>
      <vertAlign val="subscript"/>
      <sz val="8"/>
      <name val="Arial"/>
      <family val="2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vertAlign val="sub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31EDC"/>
        <bgColor indexed="64"/>
      </patternFill>
    </fill>
    <fill>
      <patternFill patternType="solid">
        <fgColor rgb="FF00338D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231EDC"/>
      </right>
      <top style="medium">
        <color rgb="FF231EDC"/>
      </top>
      <bottom style="medium">
        <color rgb="FF231EDC"/>
      </bottom>
      <diagonal/>
    </border>
    <border>
      <left/>
      <right style="medium">
        <color rgb="FF231EDC"/>
      </right>
      <top/>
      <bottom style="medium">
        <color rgb="FF231EDC"/>
      </bottom>
      <diagonal/>
    </border>
    <border>
      <left/>
      <right/>
      <top style="medium">
        <color rgb="FF231EDC"/>
      </top>
      <bottom style="medium">
        <color rgb="FF231EDC"/>
      </bottom>
      <diagonal/>
    </border>
    <border>
      <left/>
      <right/>
      <top style="medium">
        <color rgb="FF231EDC"/>
      </top>
      <bottom/>
      <diagonal/>
    </border>
    <border>
      <left/>
      <right/>
      <top/>
      <bottom style="medium">
        <color rgb="FF231EDC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8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/>
    <xf numFmtId="17" fontId="11" fillId="0" borderId="0" xfId="0" quotePrefix="1" applyNumberFormat="1" applyFont="1"/>
    <xf numFmtId="0" fontId="11" fillId="0" borderId="0" xfId="1" applyFont="1" applyAlignment="1">
      <alignment vertical="center"/>
    </xf>
    <xf numFmtId="0" fontId="13" fillId="3" borderId="6" xfId="1" applyFont="1" applyFill="1" applyBorder="1" applyAlignment="1">
      <alignment horizontal="center" wrapText="1"/>
    </xf>
    <xf numFmtId="4" fontId="14" fillId="0" borderId="8" xfId="1" applyNumberFormat="1" applyFont="1" applyBorder="1" applyAlignment="1">
      <alignment horizontal="center" vertical="center" wrapText="1"/>
    </xf>
    <xf numFmtId="0" fontId="6" fillId="0" borderId="0" xfId="0" quotePrefix="1" applyFont="1" applyAlignment="1">
      <alignment vertical="center"/>
    </xf>
    <xf numFmtId="4" fontId="14" fillId="0" borderId="8" xfId="1" quotePrefix="1" applyNumberFormat="1" applyFont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wrapText="1"/>
    </xf>
    <xf numFmtId="164" fontId="14" fillId="0" borderId="8" xfId="1" applyNumberFormat="1" applyFont="1" applyBorder="1" applyAlignment="1">
      <alignment horizontal="center" vertical="center" wrapText="1"/>
    </xf>
    <xf numFmtId="3" fontId="14" fillId="0" borderId="8" xfId="1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11" fontId="0" fillId="0" borderId="0" xfId="0" applyNumberFormat="1"/>
    <xf numFmtId="3" fontId="14" fillId="0" borderId="8" xfId="1" quotePrefix="1" applyNumberFormat="1" applyFont="1" applyBorder="1" applyAlignment="1">
      <alignment horizontal="center" vertical="center" wrapText="1"/>
    </xf>
    <xf numFmtId="0" fontId="21" fillId="0" borderId="0" xfId="0" quotePrefix="1" applyFont="1" applyAlignment="1">
      <alignment horizontal="left" vertical="center" indent="2"/>
    </xf>
    <xf numFmtId="0" fontId="21" fillId="0" borderId="0" xfId="0" applyFont="1" applyAlignment="1">
      <alignment horizontal="left" vertical="center" indent="2"/>
    </xf>
    <xf numFmtId="0" fontId="24" fillId="0" borderId="0" xfId="0" applyFont="1"/>
    <xf numFmtId="11" fontId="21" fillId="0" borderId="12" xfId="1" applyNumberFormat="1" applyFont="1" applyBorder="1" applyAlignment="1">
      <alignment horizontal="left" vertical="center"/>
    </xf>
    <xf numFmtId="0" fontId="13" fillId="3" borderId="6" xfId="1" applyFont="1" applyFill="1" applyBorder="1" applyAlignment="1">
      <alignment horizontal="center" wrapText="1"/>
    </xf>
    <xf numFmtId="4" fontId="14" fillId="0" borderId="8" xfId="1" applyNumberFormat="1" applyFont="1" applyFill="1" applyBorder="1" applyAlignment="1">
      <alignment horizontal="center" vertical="center" wrapText="1"/>
    </xf>
    <xf numFmtId="11" fontId="14" fillId="0" borderId="8" xfId="1" applyNumberFormat="1" applyFont="1" applyFill="1" applyBorder="1" applyAlignment="1">
      <alignment horizontal="center" vertical="center" wrapText="1"/>
    </xf>
    <xf numFmtId="17" fontId="11" fillId="0" borderId="0" xfId="0" quotePrefix="1" applyNumberFormat="1" applyFont="1" applyFill="1"/>
    <xf numFmtId="0" fontId="13" fillId="3" borderId="6" xfId="1" applyFont="1" applyFill="1" applyBorder="1" applyAlignment="1">
      <alignment horizontal="center" wrapText="1"/>
    </xf>
    <xf numFmtId="0" fontId="13" fillId="3" borderId="9" xfId="1" applyFont="1" applyFill="1" applyBorder="1" applyAlignment="1">
      <alignment horizontal="center" wrapText="1"/>
    </xf>
    <xf numFmtId="0" fontId="21" fillId="0" borderId="0" xfId="0" quotePrefix="1" applyFont="1" applyAlignment="1">
      <alignment horizontal="left" vertical="center" wrapText="1" indent="2"/>
    </xf>
    <xf numFmtId="4" fontId="14" fillId="0" borderId="6" xfId="1" applyNumberFormat="1" applyFont="1" applyBorder="1" applyAlignment="1">
      <alignment horizontal="center" vertical="center" wrapText="1"/>
    </xf>
    <xf numFmtId="4" fontId="14" fillId="0" borderId="7" xfId="1" applyNumberFormat="1" applyFont="1" applyBorder="1" applyAlignment="1">
      <alignment horizontal="center" vertical="center" wrapText="1"/>
    </xf>
    <xf numFmtId="4" fontId="14" fillId="0" borderId="9" xfId="1" applyNumberFormat="1" applyFont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wrapText="1"/>
    </xf>
    <xf numFmtId="0" fontId="13" fillId="3" borderId="11" xfId="1" applyFont="1" applyFill="1" applyBorder="1" applyAlignment="1">
      <alignment horizontal="center" wrapText="1"/>
    </xf>
    <xf numFmtId="0" fontId="13" fillId="3" borderId="7" xfId="1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14" fillId="0" borderId="10" xfId="1" applyNumberFormat="1" applyFont="1" applyBorder="1" applyAlignment="1">
      <alignment horizontal="center" vertical="center" wrapText="1"/>
    </xf>
    <xf numFmtId="4" fontId="14" fillId="0" borderId="11" xfId="1" applyNumberFormat="1" applyFont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wrapText="1"/>
    </xf>
    <xf numFmtId="0" fontId="13" fillId="3" borderId="14" xfId="1" applyFont="1" applyFill="1" applyBorder="1" applyAlignment="1">
      <alignment horizontal="center" wrapText="1"/>
    </xf>
  </cellXfs>
  <cellStyles count="2">
    <cellStyle name="Normal" xfId="0" builtinId="0"/>
    <cellStyle name="Normal 2" xfId="1" xr:uid="{B9DF34CD-30BF-484E-9892-44A45C0B7E8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unavent, Andrew" refreshedDate="45226.390893402779" createdVersion="8" refreshedVersion="8" minRefreshableVersion="3" recordCount="1585" xr:uid="{5FD23F23-D141-45E0-A9B7-4D044EFE481B}">
  <cacheSource type="worksheet">
    <worksheetSource ref="A1:Q1586" sheet="RawData"/>
  </cacheSource>
  <cacheFields count="17">
    <cacheField name="Model" numFmtId="0">
      <sharedItems/>
    </cacheField>
    <cacheField name="File" numFmtId="0">
      <sharedItems/>
    </cacheField>
    <cacheField name="Pollutant" numFmtId="0">
      <sharedItems count="8">
        <s v="CO"/>
        <s v="H2S"/>
        <s v="HNO3"/>
        <s v="NO2"/>
        <s v="PM10"/>
        <s v="PM25"/>
        <s v="SO2"/>
        <s v="TAC"/>
      </sharedItems>
    </cacheField>
    <cacheField name="Average" numFmtId="0">
      <sharedItems count="12">
        <s v="1-HR"/>
        <s v="8-HR"/>
        <s v="ANNUAL"/>
        <s v="1ST-HIGHEST MAX DAILY  1-HR"/>
        <s v="8TH-HIGHEST MAX DAILY  1-HR"/>
        <s v="2ND-HIGHEST MAX DAILY  1-HR"/>
        <s v="24-HR"/>
        <s v="1ST-HIGHEST 24-HR"/>
        <s v="8TH-HIGHEST 24-HR"/>
        <s v="4TH-HIGHEST MAX DAILY  1-HR"/>
        <s v="3-HR"/>
        <s v="PERIOD"/>
      </sharedItems>
    </cacheField>
    <cacheField name="Group" numFmtId="0">
      <sharedItems count="25">
        <s v="ALL"/>
        <s v="GEN"/>
        <s v="G1"/>
        <s v="G2"/>
        <s v="G3"/>
        <s v="FP"/>
        <s v="ROUT"/>
        <s v="CT"/>
        <s v="MTU"/>
        <s v="MTU1"/>
        <s v="MTU2"/>
        <s v="MTU3"/>
        <s v="MTU4"/>
        <s v="MTU5"/>
        <s v="MTU6"/>
        <s v="MTU7"/>
        <s v="MTU8"/>
        <s v="MTU9"/>
        <s v="MTU10"/>
        <s v="MTU11"/>
        <s v="MTU12"/>
        <s v="PTU"/>
        <s v="PTU1"/>
        <s v="PTU2"/>
        <s v="RMP"/>
      </sharedItems>
    </cacheField>
    <cacheField name="Rank" numFmtId="0">
      <sharedItems count="6">
        <s v="1ST"/>
        <s v="2ND"/>
        <s v="3RD"/>
        <s v="4TH"/>
        <s v="5TH"/>
        <s v="6TH"/>
      </sharedItems>
    </cacheField>
    <cacheField name="Conc/Dep" numFmtId="0">
      <sharedItems containsSemiMixedTypes="0" containsString="0" containsNumber="1" minValue="0" maxValue="2040.7909299999999"/>
    </cacheField>
    <cacheField name="East (X)" numFmtId="0">
      <sharedItems containsSemiMixedTypes="0" containsString="0" containsNumber="1" minValue="630500" maxValue="635500"/>
    </cacheField>
    <cacheField name="North (Y)" numFmtId="0">
      <sharedItems containsSemiMixedTypes="0" containsString="0" containsNumber="1" minValue="3673500" maxValue="3675750"/>
    </cacheField>
    <cacheField name="Elev" numFmtId="0">
      <sharedItems containsSemiMixedTypes="0" containsString="0" containsNumber="1" minValue="-69.510000000000005" maxValue="-62.42"/>
    </cacheField>
    <cacheField name="Hill" numFmtId="0">
      <sharedItems containsSemiMixedTypes="0" containsString="0" containsNumber="1" minValue="-69.510000000000005" maxValue="-62.42"/>
    </cacheField>
    <cacheField name="Flag" numFmtId="0">
      <sharedItems containsSemiMixedTypes="0" containsString="0" containsNumber="1" containsInteger="1" minValue="0" maxValue="0"/>
    </cacheField>
    <cacheField name="Time" numFmtId="0">
      <sharedItems containsMixedTypes="1" containsNumber="1" containsInteger="1" minValue="15022224" maxValue="21122606"/>
    </cacheField>
    <cacheField name="Met File" numFmtId="0">
      <sharedItems count="6">
        <s v="KIPL__2015.SFC"/>
        <s v="KIPL_2015-2018_2021_ADJU.SFC"/>
        <s v="KIPL__2016.SFC"/>
        <s v="KIPL__2017.SFC"/>
        <s v="KIPL__2018.SFC"/>
        <s v="KIPL__2021.SFC"/>
      </sharedItems>
    </cacheField>
    <cacheField name="Sources" numFmtId="0">
      <sharedItems containsSemiMixedTypes="0" containsString="0" containsNumber="1" containsInteger="1" minValue="10" maxValue="39"/>
    </cacheField>
    <cacheField name="Groups" numFmtId="0">
      <sharedItems containsSemiMixedTypes="0" containsString="0" containsNumber="1" containsInteger="1" minValue="7" maxValue="25"/>
    </cacheField>
    <cacheField name="Receptors" numFmtId="0">
      <sharedItems containsSemiMixedTypes="0" containsString="0" containsNumber="1" containsInteger="1" minValue="5964" maxValue="59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85">
  <r>
    <s v="AERMOD 22112"/>
    <s v="MortonBay_10202023_2015_CO.SUM"/>
    <x v="0"/>
    <x v="0"/>
    <x v="0"/>
    <x v="0"/>
    <n v="1326.6444799999999"/>
    <n v="632025"/>
    <n v="3674675"/>
    <n v="-69.02"/>
    <n v="-69.02"/>
    <n v="0"/>
    <n v="15050319"/>
    <x v="0"/>
    <n v="10"/>
    <n v="7"/>
    <n v="5964"/>
  </r>
  <r>
    <s v="AERMOD 22112"/>
    <s v="MortonBay_10202023_2015_CO.SUM"/>
    <x v="0"/>
    <x v="0"/>
    <x v="0"/>
    <x v="1"/>
    <n v="1221.1595"/>
    <n v="632025"/>
    <n v="3674675"/>
    <n v="-69.02"/>
    <n v="-69.02"/>
    <n v="0"/>
    <n v="15090119"/>
    <x v="0"/>
    <n v="10"/>
    <n v="7"/>
    <n v="5964"/>
  </r>
  <r>
    <s v="AERMOD 22112"/>
    <s v="MortonBay_10202023_2015_CO.SUM"/>
    <x v="0"/>
    <x v="0"/>
    <x v="1"/>
    <x v="0"/>
    <n v="1326.6444799999999"/>
    <n v="632025"/>
    <n v="3674675"/>
    <n v="-69.02"/>
    <n v="-69.02"/>
    <n v="0"/>
    <n v="15050319"/>
    <x v="0"/>
    <n v="10"/>
    <n v="7"/>
    <n v="5964"/>
  </r>
  <r>
    <s v="AERMOD 22112"/>
    <s v="MortonBay_10202023_2015_CO.SUM"/>
    <x v="0"/>
    <x v="0"/>
    <x v="1"/>
    <x v="1"/>
    <n v="1221.1595"/>
    <n v="632025"/>
    <n v="3674675"/>
    <n v="-69.02"/>
    <n v="-69.02"/>
    <n v="0"/>
    <n v="15090119"/>
    <x v="0"/>
    <n v="10"/>
    <n v="7"/>
    <n v="5964"/>
  </r>
  <r>
    <s v="AERMOD 22112"/>
    <s v="MortonBay_10202023_2015_CO.SUM"/>
    <x v="0"/>
    <x v="0"/>
    <x v="2"/>
    <x v="0"/>
    <n v="530.58622000000003"/>
    <n v="632025"/>
    <n v="3674675"/>
    <n v="-69.02"/>
    <n v="-69.02"/>
    <n v="0"/>
    <n v="15050319"/>
    <x v="0"/>
    <n v="10"/>
    <n v="7"/>
    <n v="5964"/>
  </r>
  <r>
    <s v="AERMOD 22112"/>
    <s v="MortonBay_10202023_2015_CO.SUM"/>
    <x v="0"/>
    <x v="0"/>
    <x v="2"/>
    <x v="1"/>
    <n v="511.84875"/>
    <n v="632025"/>
    <n v="3674675"/>
    <n v="-69.02"/>
    <n v="-69.02"/>
    <n v="0"/>
    <n v="15090119"/>
    <x v="0"/>
    <n v="10"/>
    <n v="7"/>
    <n v="5964"/>
  </r>
  <r>
    <s v="AERMOD 22112"/>
    <s v="MortonBay_10202023_2015_CO.SUM"/>
    <x v="0"/>
    <x v="0"/>
    <x v="3"/>
    <x v="0"/>
    <n v="521.11451"/>
    <n v="632035.30000000005"/>
    <n v="3674674.37"/>
    <n v="-69.040000000000006"/>
    <n v="-69.040000000000006"/>
    <n v="0"/>
    <n v="15090519"/>
    <x v="0"/>
    <n v="10"/>
    <n v="7"/>
    <n v="5964"/>
  </r>
  <r>
    <s v="AERMOD 22112"/>
    <s v="MortonBay_10202023_2015_CO.SUM"/>
    <x v="0"/>
    <x v="0"/>
    <x v="3"/>
    <x v="1"/>
    <n v="492.81017000000003"/>
    <n v="632035.30000000005"/>
    <n v="3674674.37"/>
    <n v="-69.040000000000006"/>
    <n v="-69.040000000000006"/>
    <n v="0"/>
    <n v="15090520"/>
    <x v="0"/>
    <n v="10"/>
    <n v="7"/>
    <n v="5964"/>
  </r>
  <r>
    <s v="AERMOD 22112"/>
    <s v="MortonBay_10202023_2015_CO.SUM"/>
    <x v="0"/>
    <x v="0"/>
    <x v="4"/>
    <x v="0"/>
    <n v="361.65687000000003"/>
    <n v="632200"/>
    <n v="3674675"/>
    <n v="-68.78"/>
    <n v="-68.78"/>
    <n v="0"/>
    <n v="15121322"/>
    <x v="0"/>
    <n v="10"/>
    <n v="7"/>
    <n v="5964"/>
  </r>
  <r>
    <s v="AERMOD 22112"/>
    <s v="MortonBay_10202023_2015_CO.SUM"/>
    <x v="0"/>
    <x v="0"/>
    <x v="4"/>
    <x v="1"/>
    <n v="309.59541000000002"/>
    <n v="632025"/>
    <n v="3674675"/>
    <n v="-69.02"/>
    <n v="-69.02"/>
    <n v="0"/>
    <n v="15090519"/>
    <x v="0"/>
    <n v="10"/>
    <n v="7"/>
    <n v="5964"/>
  </r>
  <r>
    <s v="AERMOD 22112"/>
    <s v="MortonBay_10202023_2015_CO.SUM"/>
    <x v="0"/>
    <x v="0"/>
    <x v="5"/>
    <x v="0"/>
    <n v="15.26328"/>
    <n v="632301.9"/>
    <n v="3674508.48"/>
    <n v="-68.69"/>
    <n v="-68.69"/>
    <n v="0"/>
    <n v="15042220"/>
    <x v="0"/>
    <n v="10"/>
    <n v="7"/>
    <n v="5964"/>
  </r>
  <r>
    <s v="AERMOD 22112"/>
    <s v="MortonBay_10202023_2015_CO.SUM"/>
    <x v="0"/>
    <x v="0"/>
    <x v="5"/>
    <x v="1"/>
    <n v="15.22776"/>
    <n v="632301.9"/>
    <n v="3674508.48"/>
    <n v="-68.69"/>
    <n v="-68.69"/>
    <n v="0"/>
    <n v="15050601"/>
    <x v="0"/>
    <n v="10"/>
    <n v="7"/>
    <n v="5964"/>
  </r>
  <r>
    <s v="AERMOD 22112"/>
    <s v="MortonBay_10202023_2015_CO.SUM"/>
    <x v="0"/>
    <x v="0"/>
    <x v="6"/>
    <x v="0"/>
    <n v="1326.6444799999999"/>
    <n v="632025"/>
    <n v="3674675"/>
    <n v="-69.02"/>
    <n v="-69.02"/>
    <n v="0"/>
    <n v="15050319"/>
    <x v="0"/>
    <n v="10"/>
    <n v="7"/>
    <n v="5964"/>
  </r>
  <r>
    <s v="AERMOD 22112"/>
    <s v="MortonBay_10202023_2015_CO.SUM"/>
    <x v="0"/>
    <x v="0"/>
    <x v="6"/>
    <x v="1"/>
    <n v="1221.1595"/>
    <n v="632025"/>
    <n v="3674675"/>
    <n v="-69.02"/>
    <n v="-69.02"/>
    <n v="0"/>
    <n v="15090119"/>
    <x v="0"/>
    <n v="10"/>
    <n v="7"/>
    <n v="5964"/>
  </r>
  <r>
    <s v="AERMOD 22112"/>
    <s v="MortonBay_10202023_2015_CO8.SUM"/>
    <x v="0"/>
    <x v="1"/>
    <x v="0"/>
    <x v="0"/>
    <n v="76.140180000000001"/>
    <n v="632011.06999999995"/>
    <n v="3674674.37"/>
    <n v="-69.02"/>
    <n v="-69.02"/>
    <n v="0"/>
    <n v="15070524"/>
    <x v="0"/>
    <n v="10"/>
    <n v="7"/>
    <n v="5964"/>
  </r>
  <r>
    <s v="AERMOD 22112"/>
    <s v="MortonBay_10202023_2015_CO8.SUM"/>
    <x v="0"/>
    <x v="1"/>
    <x v="0"/>
    <x v="1"/>
    <n v="66.170529999999999"/>
    <n v="632301.9"/>
    <n v="3674579.58"/>
    <n v="-68.739999999999995"/>
    <n v="-68.739999999999995"/>
    <n v="0"/>
    <n v="15051408"/>
    <x v="0"/>
    <n v="10"/>
    <n v="7"/>
    <n v="5964"/>
  </r>
  <r>
    <s v="AERMOD 22112"/>
    <s v="MortonBay_10202023_2015_CO8.SUM"/>
    <x v="0"/>
    <x v="1"/>
    <x v="1"/>
    <x v="0"/>
    <n v="76.140180000000001"/>
    <n v="632011.06999999995"/>
    <n v="3674674.37"/>
    <n v="-69.02"/>
    <n v="-69.02"/>
    <n v="0"/>
    <n v="15070524"/>
    <x v="0"/>
    <n v="10"/>
    <n v="7"/>
    <n v="5964"/>
  </r>
  <r>
    <s v="AERMOD 22112"/>
    <s v="MortonBay_10202023_2015_CO8.SUM"/>
    <x v="0"/>
    <x v="1"/>
    <x v="1"/>
    <x v="1"/>
    <n v="66.170529999999999"/>
    <n v="632301.9"/>
    <n v="3674579.58"/>
    <n v="-68.739999999999995"/>
    <n v="-68.739999999999995"/>
    <n v="0"/>
    <n v="15051408"/>
    <x v="0"/>
    <n v="10"/>
    <n v="7"/>
    <n v="5964"/>
  </r>
  <r>
    <s v="AERMOD 22112"/>
    <s v="MortonBay_10202023_2015_CO8.SUM"/>
    <x v="0"/>
    <x v="1"/>
    <x v="2"/>
    <x v="0"/>
    <n v="29.122910000000001"/>
    <n v="632011.06999999995"/>
    <n v="3674674.37"/>
    <n v="-69.02"/>
    <n v="-69.02"/>
    <n v="0"/>
    <n v="15070524"/>
    <x v="0"/>
    <n v="10"/>
    <n v="7"/>
    <n v="5964"/>
  </r>
  <r>
    <s v="AERMOD 22112"/>
    <s v="MortonBay_10202023_2015_CO8.SUM"/>
    <x v="0"/>
    <x v="1"/>
    <x v="2"/>
    <x v="1"/>
    <n v="26.313859999999998"/>
    <n v="632011.06999999995"/>
    <n v="3674674.37"/>
    <n v="-69.02"/>
    <n v="-69.02"/>
    <n v="0"/>
    <n v="15070424"/>
    <x v="0"/>
    <n v="10"/>
    <n v="7"/>
    <n v="5964"/>
  </r>
  <r>
    <s v="AERMOD 22112"/>
    <s v="MortonBay_10202023_2015_CO8.SUM"/>
    <x v="0"/>
    <x v="1"/>
    <x v="3"/>
    <x v="0"/>
    <n v="29.180299999999999"/>
    <n v="632011.06999999995"/>
    <n v="3674674.37"/>
    <n v="-69.02"/>
    <n v="-69.02"/>
    <n v="0"/>
    <n v="15070524"/>
    <x v="0"/>
    <n v="10"/>
    <n v="7"/>
    <n v="5964"/>
  </r>
  <r>
    <s v="AERMOD 22112"/>
    <s v="MortonBay_10202023_2015_CO8.SUM"/>
    <x v="0"/>
    <x v="1"/>
    <x v="3"/>
    <x v="1"/>
    <n v="24.067910000000001"/>
    <n v="632000"/>
    <n v="3674675"/>
    <n v="-69"/>
    <n v="-69"/>
    <n v="0"/>
    <n v="15070424"/>
    <x v="0"/>
    <n v="10"/>
    <n v="7"/>
    <n v="5964"/>
  </r>
  <r>
    <s v="AERMOD 22112"/>
    <s v="MortonBay_10202023_2015_CO8.SUM"/>
    <x v="0"/>
    <x v="1"/>
    <x v="4"/>
    <x v="0"/>
    <n v="25.794170000000001"/>
    <n v="632301.9"/>
    <n v="3674603.27"/>
    <n v="-68.73"/>
    <n v="-68.73"/>
    <n v="0"/>
    <n v="15122324"/>
    <x v="0"/>
    <n v="10"/>
    <n v="7"/>
    <n v="5964"/>
  </r>
  <r>
    <s v="AERMOD 22112"/>
    <s v="MortonBay_10202023_2015_CO8.SUM"/>
    <x v="0"/>
    <x v="1"/>
    <x v="4"/>
    <x v="1"/>
    <n v="22.646809999999999"/>
    <n v="632301.9"/>
    <n v="3674603.27"/>
    <n v="-68.73"/>
    <n v="-68.73"/>
    <n v="0"/>
    <n v="15111524"/>
    <x v="0"/>
    <n v="10"/>
    <n v="7"/>
    <n v="5964"/>
  </r>
  <r>
    <s v="AERMOD 22112"/>
    <s v="MortonBay_10202023_2015_CO8.SUM"/>
    <x v="0"/>
    <x v="1"/>
    <x v="5"/>
    <x v="0"/>
    <n v="1.3628899999999999"/>
    <n v="632301.9"/>
    <n v="3674532.18"/>
    <n v="-68.72"/>
    <n v="-68.72"/>
    <n v="0"/>
    <n v="15102008"/>
    <x v="0"/>
    <n v="10"/>
    <n v="7"/>
    <n v="5964"/>
  </r>
  <r>
    <s v="AERMOD 22112"/>
    <s v="MortonBay_10202023_2015_CO8.SUM"/>
    <x v="0"/>
    <x v="1"/>
    <x v="5"/>
    <x v="1"/>
    <n v="1.3024"/>
    <n v="632301.9"/>
    <n v="3674532.18"/>
    <n v="-68.72"/>
    <n v="-68.72"/>
    <n v="0"/>
    <n v="15050708"/>
    <x v="0"/>
    <n v="10"/>
    <n v="7"/>
    <n v="5964"/>
  </r>
  <r>
    <s v="AERMOD 22112"/>
    <s v="MortonBay_10202023_2015_CO8.SUM"/>
    <x v="0"/>
    <x v="1"/>
    <x v="6"/>
    <x v="0"/>
    <n v="76.140180000000001"/>
    <n v="632011.06999999995"/>
    <n v="3674674.37"/>
    <n v="-69.02"/>
    <n v="-69.02"/>
    <n v="0"/>
    <n v="15070524"/>
    <x v="0"/>
    <n v="10"/>
    <n v="7"/>
    <n v="5964"/>
  </r>
  <r>
    <s v="AERMOD 22112"/>
    <s v="MortonBay_10202023_2015_CO8.SUM"/>
    <x v="0"/>
    <x v="1"/>
    <x v="6"/>
    <x v="1"/>
    <n v="66.170529999999999"/>
    <n v="632301.9"/>
    <n v="3674579.58"/>
    <n v="-68.739999999999995"/>
    <n v="-68.739999999999995"/>
    <n v="0"/>
    <n v="15051408"/>
    <x v="0"/>
    <n v="10"/>
    <n v="7"/>
    <n v="5964"/>
  </r>
  <r>
    <s v="AERMOD 22112"/>
    <s v="MortonBay_10202023_2015_H2S.SUM"/>
    <x v="1"/>
    <x v="0"/>
    <x v="0"/>
    <x v="0"/>
    <n v="319.07587999999998"/>
    <n v="631841.41"/>
    <n v="3674295.19"/>
    <n v="-68.7"/>
    <n v="-68.7"/>
    <n v="0"/>
    <n v="15041505"/>
    <x v="0"/>
    <n v="29"/>
    <n v="20"/>
    <n v="5964"/>
  </r>
  <r>
    <s v="AERMOD 22112"/>
    <s v="MortonBay_10202023_2015_H2S.SUM"/>
    <x v="1"/>
    <x v="0"/>
    <x v="0"/>
    <x v="1"/>
    <n v="245.76939999999999"/>
    <n v="631817.18000000005"/>
    <n v="3674295.19"/>
    <n v="-68.540000000000006"/>
    <n v="-68.540000000000006"/>
    <n v="0"/>
    <n v="15030613"/>
    <x v="0"/>
    <n v="29"/>
    <n v="20"/>
    <n v="5964"/>
  </r>
  <r>
    <s v="AERMOD 22112"/>
    <s v="MortonBay_10202023_2015_H2S.SUM"/>
    <x v="1"/>
    <x v="0"/>
    <x v="7"/>
    <x v="0"/>
    <n v="20.03791"/>
    <n v="631300"/>
    <n v="3673600"/>
    <n v="-69.27"/>
    <n v="-69.27"/>
    <n v="0"/>
    <n v="15092818"/>
    <x v="0"/>
    <n v="29"/>
    <n v="20"/>
    <n v="5964"/>
  </r>
  <r>
    <s v="AERMOD 22112"/>
    <s v="MortonBay_10202023_2015_H2S.SUM"/>
    <x v="1"/>
    <x v="0"/>
    <x v="7"/>
    <x v="1"/>
    <n v="13.57056"/>
    <n v="632000"/>
    <n v="3675400"/>
    <n v="-68.849999999999994"/>
    <n v="-68.22"/>
    <n v="0"/>
    <n v="15062520"/>
    <x v="0"/>
    <n v="29"/>
    <n v="20"/>
    <n v="5964"/>
  </r>
  <r>
    <s v="AERMOD 22112"/>
    <s v="MortonBay_10202023_2015_H2S.SUM"/>
    <x v="1"/>
    <x v="0"/>
    <x v="8"/>
    <x v="0"/>
    <n v="163.50832"/>
    <n v="633738.18000000005"/>
    <n v="3674484.67"/>
    <n v="-66.180000000000007"/>
    <n v="-64.73"/>
    <n v="0"/>
    <n v="15070102"/>
    <x v="0"/>
    <n v="29"/>
    <n v="20"/>
    <n v="5964"/>
  </r>
  <r>
    <s v="AERMOD 22112"/>
    <s v="MortonBay_10202023_2015_H2S.SUM"/>
    <x v="1"/>
    <x v="0"/>
    <x v="8"/>
    <x v="1"/>
    <n v="149.30838"/>
    <n v="633500"/>
    <n v="3674750"/>
    <n v="-66.680000000000007"/>
    <n v="-66.680000000000007"/>
    <n v="0"/>
    <n v="15070101"/>
    <x v="0"/>
    <n v="29"/>
    <n v="20"/>
    <n v="5964"/>
  </r>
  <r>
    <s v="AERMOD 22112"/>
    <s v="MortonBay_10202023_2015_H2S.SUM"/>
    <x v="1"/>
    <x v="0"/>
    <x v="9"/>
    <x v="0"/>
    <n v="135.78832"/>
    <n v="632050"/>
    <n v="3674275"/>
    <n v="-68.760000000000005"/>
    <n v="-68.760000000000005"/>
    <n v="0"/>
    <n v="15050723"/>
    <x v="0"/>
    <n v="29"/>
    <n v="20"/>
    <n v="5964"/>
  </r>
  <r>
    <s v="AERMOD 22112"/>
    <s v="MortonBay_10202023_2015_H2S.SUM"/>
    <x v="1"/>
    <x v="0"/>
    <x v="9"/>
    <x v="1"/>
    <n v="123.40115"/>
    <n v="632075"/>
    <n v="3674250"/>
    <n v="-68.78"/>
    <n v="-68.78"/>
    <n v="0"/>
    <n v="15040702"/>
    <x v="0"/>
    <n v="29"/>
    <n v="20"/>
    <n v="5964"/>
  </r>
  <r>
    <s v="AERMOD 22112"/>
    <s v="MortonBay_10202023_2015_H2S.SUM"/>
    <x v="1"/>
    <x v="0"/>
    <x v="10"/>
    <x v="0"/>
    <n v="96.226749999999996"/>
    <n v="631550"/>
    <n v="3674725"/>
    <n v="-69.319999999999993"/>
    <n v="-69.319999999999993"/>
    <n v="0"/>
    <n v="15070102"/>
    <x v="0"/>
    <n v="29"/>
    <n v="20"/>
    <n v="5964"/>
  </r>
  <r>
    <s v="AERMOD 22112"/>
    <s v="MortonBay_10202023_2015_H2S.SUM"/>
    <x v="1"/>
    <x v="0"/>
    <x v="10"/>
    <x v="1"/>
    <n v="72.718969999999999"/>
    <n v="632035.30000000005"/>
    <n v="3674674.37"/>
    <n v="-69.040000000000006"/>
    <n v="-69.040000000000006"/>
    <n v="0"/>
    <n v="15122217"/>
    <x v="0"/>
    <n v="29"/>
    <n v="20"/>
    <n v="5964"/>
  </r>
  <r>
    <s v="AERMOD 22112"/>
    <s v="MortonBay_10202023_2015_H2S.SUM"/>
    <x v="1"/>
    <x v="0"/>
    <x v="11"/>
    <x v="0"/>
    <n v="137.8707"/>
    <n v="631900"/>
    <n v="3674850"/>
    <n v="-69.14"/>
    <n v="-69.14"/>
    <n v="0"/>
    <n v="15050723"/>
    <x v="0"/>
    <n v="29"/>
    <n v="20"/>
    <n v="5964"/>
  </r>
  <r>
    <s v="AERMOD 22112"/>
    <s v="MortonBay_10202023_2015_H2S.SUM"/>
    <x v="1"/>
    <x v="0"/>
    <x v="11"/>
    <x v="1"/>
    <n v="125.43641"/>
    <n v="631925"/>
    <n v="3674825"/>
    <n v="-69.03"/>
    <n v="-69.03"/>
    <n v="0"/>
    <n v="15040702"/>
    <x v="0"/>
    <n v="29"/>
    <n v="20"/>
    <n v="5964"/>
  </r>
  <r>
    <s v="AERMOD 22112"/>
    <s v="MortonBay_10202023_2015_H2S.SUM"/>
    <x v="1"/>
    <x v="0"/>
    <x v="12"/>
    <x v="0"/>
    <n v="120.12315"/>
    <n v="634250"/>
    <n v="3673750"/>
    <n v="-65.260000000000005"/>
    <n v="-65.260000000000005"/>
    <n v="0"/>
    <n v="15110220"/>
    <x v="0"/>
    <n v="29"/>
    <n v="20"/>
    <n v="5964"/>
  </r>
  <r>
    <s v="AERMOD 22112"/>
    <s v="MortonBay_10202023_2015_H2S.SUM"/>
    <x v="1"/>
    <x v="0"/>
    <x v="12"/>
    <x v="1"/>
    <n v="118.64977"/>
    <n v="634250"/>
    <n v="3673750"/>
    <n v="-65.260000000000005"/>
    <n v="-65.260000000000005"/>
    <n v="0"/>
    <n v="15040702"/>
    <x v="0"/>
    <n v="29"/>
    <n v="20"/>
    <n v="5964"/>
  </r>
  <r>
    <s v="AERMOD 22112"/>
    <s v="MortonBay_10202023_2015_H2S.SUM"/>
    <x v="1"/>
    <x v="0"/>
    <x v="13"/>
    <x v="0"/>
    <n v="131.60874000000001"/>
    <n v="632100"/>
    <n v="3675300"/>
    <n v="-69.19"/>
    <n v="-69.19"/>
    <n v="0"/>
    <n v="15110220"/>
    <x v="0"/>
    <n v="29"/>
    <n v="20"/>
    <n v="5964"/>
  </r>
  <r>
    <s v="AERMOD 22112"/>
    <s v="MortonBay_10202023_2015_H2S.SUM"/>
    <x v="1"/>
    <x v="0"/>
    <x v="13"/>
    <x v="1"/>
    <n v="125.89454000000001"/>
    <n v="632100"/>
    <n v="3675300"/>
    <n v="-69.19"/>
    <n v="-69.19"/>
    <n v="0"/>
    <n v="15040702"/>
    <x v="0"/>
    <n v="29"/>
    <n v="20"/>
    <n v="5964"/>
  </r>
  <r>
    <s v="AERMOD 22112"/>
    <s v="MortonBay_10202023_2015_H2S.SUM"/>
    <x v="1"/>
    <x v="0"/>
    <x v="14"/>
    <x v="0"/>
    <n v="87.125659999999996"/>
    <n v="632400"/>
    <n v="3675600"/>
    <n v="-68.569999999999993"/>
    <n v="-68.569999999999993"/>
    <n v="0"/>
    <n v="15042424"/>
    <x v="0"/>
    <n v="29"/>
    <n v="20"/>
    <n v="5964"/>
  </r>
  <r>
    <s v="AERMOD 22112"/>
    <s v="MortonBay_10202023_2015_H2S.SUM"/>
    <x v="1"/>
    <x v="0"/>
    <x v="14"/>
    <x v="1"/>
    <n v="86.000609999999995"/>
    <n v="632400"/>
    <n v="3675600"/>
    <n v="-68.569999999999993"/>
    <n v="-68.569999999999993"/>
    <n v="0"/>
    <n v="15060301"/>
    <x v="0"/>
    <n v="29"/>
    <n v="20"/>
    <n v="5964"/>
  </r>
  <r>
    <s v="AERMOD 22112"/>
    <s v="MortonBay_10202023_2015_H2S.SUM"/>
    <x v="1"/>
    <x v="0"/>
    <x v="15"/>
    <x v="0"/>
    <n v="89.622100000000003"/>
    <n v="633646.75"/>
    <n v="3674393.25"/>
    <n v="-66.459999999999994"/>
    <n v="-66.459999999999994"/>
    <n v="0"/>
    <n v="15050721"/>
    <x v="0"/>
    <n v="29"/>
    <n v="20"/>
    <n v="5964"/>
  </r>
  <r>
    <s v="AERMOD 22112"/>
    <s v="MortonBay_10202023_2015_H2S.SUM"/>
    <x v="1"/>
    <x v="0"/>
    <x v="15"/>
    <x v="1"/>
    <n v="89.198210000000003"/>
    <n v="633646.75"/>
    <n v="3674393.25"/>
    <n v="-66.459999999999994"/>
    <n v="-66.459999999999994"/>
    <n v="0"/>
    <n v="15060319"/>
    <x v="0"/>
    <n v="29"/>
    <n v="20"/>
    <n v="5964"/>
  </r>
  <r>
    <s v="AERMOD 22112"/>
    <s v="MortonBay_10202023_2015_H2S.SUM"/>
    <x v="1"/>
    <x v="0"/>
    <x v="16"/>
    <x v="0"/>
    <n v="111.90582999999999"/>
    <n v="634000"/>
    <n v="3674500"/>
    <n v="-65.47"/>
    <n v="-65.47"/>
    <n v="0"/>
    <n v="15050723"/>
    <x v="0"/>
    <n v="29"/>
    <n v="20"/>
    <n v="5964"/>
  </r>
  <r>
    <s v="AERMOD 22112"/>
    <s v="MortonBay_10202023_2015_H2S.SUM"/>
    <x v="1"/>
    <x v="0"/>
    <x v="16"/>
    <x v="1"/>
    <n v="111.33329000000001"/>
    <n v="634000"/>
    <n v="3674500"/>
    <n v="-65.47"/>
    <n v="-65.47"/>
    <n v="0"/>
    <n v="15072619"/>
    <x v="0"/>
    <n v="29"/>
    <n v="20"/>
    <n v="5964"/>
  </r>
  <r>
    <s v="AERMOD 22112"/>
    <s v="MortonBay_10202023_2015_H2S.SUM"/>
    <x v="1"/>
    <x v="0"/>
    <x v="17"/>
    <x v="0"/>
    <n v="92.481229999999996"/>
    <n v="633925.53"/>
    <n v="3674233.47"/>
    <n v="-65.8"/>
    <n v="-64.349999999999994"/>
    <n v="0"/>
    <n v="15070102"/>
    <x v="0"/>
    <n v="29"/>
    <n v="20"/>
    <n v="5964"/>
  </r>
  <r>
    <s v="AERMOD 22112"/>
    <s v="MortonBay_10202023_2015_H2S.SUM"/>
    <x v="1"/>
    <x v="0"/>
    <x v="17"/>
    <x v="1"/>
    <n v="69.195049999999995"/>
    <n v="633834.11"/>
    <n v="3674323"/>
    <n v="-65.430000000000007"/>
    <n v="-64.89"/>
    <n v="0"/>
    <n v="15070101"/>
    <x v="0"/>
    <n v="29"/>
    <n v="20"/>
    <n v="5964"/>
  </r>
  <r>
    <s v="AERMOD 22112"/>
    <s v="MortonBay_10202023_2015_H2S.SUM"/>
    <x v="1"/>
    <x v="0"/>
    <x v="18"/>
    <x v="0"/>
    <n v="114.40779999999999"/>
    <n v="630900"/>
    <n v="3674400"/>
    <n v="-69.510000000000005"/>
    <n v="-69.510000000000005"/>
    <n v="0"/>
    <n v="15050721"/>
    <x v="0"/>
    <n v="29"/>
    <n v="20"/>
    <n v="5964"/>
  </r>
  <r>
    <s v="AERMOD 22112"/>
    <s v="MortonBay_10202023_2015_H2S.SUM"/>
    <x v="1"/>
    <x v="0"/>
    <x v="18"/>
    <x v="1"/>
    <n v="101.74235"/>
    <n v="631000"/>
    <n v="3674400"/>
    <n v="-69.05"/>
    <n v="-67.47"/>
    <n v="0"/>
    <n v="15070819"/>
    <x v="0"/>
    <n v="29"/>
    <n v="20"/>
    <n v="5964"/>
  </r>
  <r>
    <s v="AERMOD 22112"/>
    <s v="MortonBay_10202023_2015_H2S.SUM"/>
    <x v="1"/>
    <x v="0"/>
    <x v="19"/>
    <x v="0"/>
    <n v="97.104749999999996"/>
    <n v="633738.18000000005"/>
    <n v="3674484.67"/>
    <n v="-66.180000000000007"/>
    <n v="-64.73"/>
    <n v="0"/>
    <n v="15070102"/>
    <x v="0"/>
    <n v="29"/>
    <n v="20"/>
    <n v="5964"/>
  </r>
  <r>
    <s v="AERMOD 22112"/>
    <s v="MortonBay_10202023_2015_H2S.SUM"/>
    <x v="1"/>
    <x v="0"/>
    <x v="19"/>
    <x v="1"/>
    <n v="84.818709999999996"/>
    <n v="634210.39"/>
    <n v="3674214.18"/>
    <n v="-65.92"/>
    <n v="-63.99"/>
    <n v="0"/>
    <n v="15060301"/>
    <x v="0"/>
    <n v="29"/>
    <n v="20"/>
    <n v="5964"/>
  </r>
  <r>
    <s v="AERMOD 22112"/>
    <s v="MortonBay_10202023_2015_H2S.SUM"/>
    <x v="1"/>
    <x v="0"/>
    <x v="20"/>
    <x v="0"/>
    <n v="78.479680000000002"/>
    <n v="634250"/>
    <n v="3673500"/>
    <n v="-65.33"/>
    <n v="-65.33"/>
    <n v="0"/>
    <n v="15110220"/>
    <x v="0"/>
    <n v="29"/>
    <n v="20"/>
    <n v="5964"/>
  </r>
  <r>
    <s v="AERMOD 22112"/>
    <s v="MortonBay_10202023_2015_H2S.SUM"/>
    <x v="1"/>
    <x v="0"/>
    <x v="20"/>
    <x v="1"/>
    <n v="70.040379999999999"/>
    <n v="634500"/>
    <n v="3673500"/>
    <n v="-64.64"/>
    <n v="-64.64"/>
    <n v="0"/>
    <n v="15070822"/>
    <x v="0"/>
    <n v="29"/>
    <n v="20"/>
    <n v="5964"/>
  </r>
  <r>
    <s v="AERMOD 22112"/>
    <s v="MortonBay_10202023_2015_H2S.SUM"/>
    <x v="1"/>
    <x v="0"/>
    <x v="21"/>
    <x v="0"/>
    <n v="138.17170999999999"/>
    <n v="631962.59"/>
    <n v="3674674.37"/>
    <n v="-68.86"/>
    <n v="-68.86"/>
    <n v="0"/>
    <n v="15050723"/>
    <x v="0"/>
    <n v="29"/>
    <n v="20"/>
    <n v="5964"/>
  </r>
  <r>
    <s v="AERMOD 22112"/>
    <s v="MortonBay_10202023_2015_H2S.SUM"/>
    <x v="1"/>
    <x v="0"/>
    <x v="21"/>
    <x v="1"/>
    <n v="113.06447"/>
    <n v="631986.82999999996"/>
    <n v="3674674.37"/>
    <n v="-68.98"/>
    <n v="-68.98"/>
    <n v="0"/>
    <n v="15070819"/>
    <x v="0"/>
    <n v="29"/>
    <n v="20"/>
    <n v="5964"/>
  </r>
  <r>
    <s v="AERMOD 22112"/>
    <s v="MortonBay_10202023_2015_H2S.SUM"/>
    <x v="1"/>
    <x v="0"/>
    <x v="22"/>
    <x v="0"/>
    <n v="69.168310000000005"/>
    <n v="631962.59"/>
    <n v="3674674.37"/>
    <n v="-68.86"/>
    <n v="-68.86"/>
    <n v="0"/>
    <n v="15050723"/>
    <x v="0"/>
    <n v="29"/>
    <n v="20"/>
    <n v="5964"/>
  </r>
  <r>
    <s v="AERMOD 22112"/>
    <s v="MortonBay_10202023_2015_H2S.SUM"/>
    <x v="1"/>
    <x v="0"/>
    <x v="22"/>
    <x v="1"/>
    <n v="56.546979999999998"/>
    <n v="631986.82999999996"/>
    <n v="3674674.37"/>
    <n v="-68.98"/>
    <n v="-68.98"/>
    <n v="0"/>
    <n v="15070819"/>
    <x v="0"/>
    <n v="29"/>
    <n v="20"/>
    <n v="5964"/>
  </r>
  <r>
    <s v="AERMOD 22112"/>
    <s v="MortonBay_10202023_2015_H2S.SUM"/>
    <x v="1"/>
    <x v="0"/>
    <x v="23"/>
    <x v="0"/>
    <n v="69.003399999999999"/>
    <n v="631962.59"/>
    <n v="3674674.37"/>
    <n v="-68.86"/>
    <n v="-68.86"/>
    <n v="0"/>
    <n v="15050723"/>
    <x v="0"/>
    <n v="29"/>
    <n v="20"/>
    <n v="5964"/>
  </r>
  <r>
    <s v="AERMOD 22112"/>
    <s v="MortonBay_10202023_2015_H2S.SUM"/>
    <x v="1"/>
    <x v="0"/>
    <x v="23"/>
    <x v="1"/>
    <n v="56.517490000000002"/>
    <n v="631986.82999999996"/>
    <n v="3674674.37"/>
    <n v="-68.98"/>
    <n v="-68.98"/>
    <n v="0"/>
    <n v="15070819"/>
    <x v="0"/>
    <n v="29"/>
    <n v="20"/>
    <n v="5964"/>
  </r>
  <r>
    <s v="AERMOD 22112"/>
    <s v="MortonBay_10202023_2015_H2S.SUM"/>
    <x v="1"/>
    <x v="0"/>
    <x v="6"/>
    <x v="0"/>
    <n v="20.03791"/>
    <n v="631300"/>
    <n v="3673600"/>
    <n v="-69.27"/>
    <n v="-69.27"/>
    <n v="0"/>
    <n v="15092818"/>
    <x v="0"/>
    <n v="29"/>
    <n v="20"/>
    <n v="5964"/>
  </r>
  <r>
    <s v="AERMOD 22112"/>
    <s v="MortonBay_10202023_2015_H2S.SUM"/>
    <x v="1"/>
    <x v="0"/>
    <x v="6"/>
    <x v="1"/>
    <n v="13.57056"/>
    <n v="632000"/>
    <n v="3675400"/>
    <n v="-68.849999999999994"/>
    <n v="-68.22"/>
    <n v="0"/>
    <n v="15062520"/>
    <x v="0"/>
    <n v="29"/>
    <n v="20"/>
    <n v="5964"/>
  </r>
  <r>
    <s v="AERMOD 22112"/>
    <s v="MortonBay_10202023_2015_H2S.SUM"/>
    <x v="1"/>
    <x v="0"/>
    <x v="24"/>
    <x v="0"/>
    <n v="318.87333000000001"/>
    <n v="631841.41"/>
    <n v="3674295.19"/>
    <n v="-68.7"/>
    <n v="-68.7"/>
    <n v="0"/>
    <n v="15041505"/>
    <x v="0"/>
    <n v="29"/>
    <n v="20"/>
    <n v="5964"/>
  </r>
  <r>
    <s v="AERMOD 22112"/>
    <s v="MortonBay_10202023_2015_H2S.SUM"/>
    <x v="1"/>
    <x v="0"/>
    <x v="24"/>
    <x v="1"/>
    <n v="244.89981"/>
    <n v="631817.18000000005"/>
    <n v="3674295.19"/>
    <n v="-68.540000000000006"/>
    <n v="-68.540000000000006"/>
    <n v="0"/>
    <n v="15030613"/>
    <x v="0"/>
    <n v="29"/>
    <n v="20"/>
    <n v="5964"/>
  </r>
  <r>
    <s v="AERMOD 22112"/>
    <s v="MortonBay_10202023_2015_HNO3.SUM"/>
    <x v="2"/>
    <x v="2"/>
    <x v="0"/>
    <x v="0"/>
    <n v="98.684920000000005"/>
    <n v="632301.9"/>
    <n v="3674437.38"/>
    <n v="-68.569999999999993"/>
    <n v="-68.569999999999993"/>
    <n v="0"/>
    <s v="1 YEARS"/>
    <x v="0"/>
    <n v="39"/>
    <n v="25"/>
    <n v="5964"/>
  </r>
  <r>
    <s v="AERMOD 22112"/>
    <s v="MortonBay_10202023_2015_HNO3.SUM"/>
    <x v="2"/>
    <x v="2"/>
    <x v="7"/>
    <x v="0"/>
    <n v="98.558109999999999"/>
    <n v="632301.9"/>
    <n v="3674437.38"/>
    <n v="-68.569999999999993"/>
    <n v="-68.569999999999993"/>
    <n v="0"/>
    <s v="1 YEARS"/>
    <x v="0"/>
    <n v="39"/>
    <n v="25"/>
    <n v="5964"/>
  </r>
  <r>
    <s v="AERMOD 22112"/>
    <s v="MortonBay_10202023_2015_HNO3.SUM"/>
    <x v="2"/>
    <x v="2"/>
    <x v="1"/>
    <x v="0"/>
    <n v="0.32440999999999998"/>
    <n v="632301.9"/>
    <n v="3674555.88"/>
    <n v="-68.75"/>
    <n v="-68.75"/>
    <n v="0"/>
    <s v="1 YEARS"/>
    <x v="0"/>
    <n v="39"/>
    <n v="25"/>
    <n v="5964"/>
  </r>
  <r>
    <s v="AERMOD 22112"/>
    <s v="MortonBay_10202023_2015_HNO3.SUM"/>
    <x v="2"/>
    <x v="2"/>
    <x v="8"/>
    <x v="0"/>
    <n v="2.0199999999999999E-2"/>
    <n v="633646.75"/>
    <n v="3674393.25"/>
    <n v="-66.459999999999994"/>
    <n v="-66.459999999999994"/>
    <n v="0"/>
    <s v="1 YEARS"/>
    <x v="0"/>
    <n v="39"/>
    <n v="25"/>
    <n v="5964"/>
  </r>
  <r>
    <s v="AERMOD 22112"/>
    <s v="MortonBay_10202023_2015_HNO3.SUM"/>
    <x v="2"/>
    <x v="2"/>
    <x v="9"/>
    <x v="0"/>
    <n v="6.2899999999999996E-3"/>
    <n v="632150"/>
    <n v="3674275"/>
    <n v="-68.760000000000005"/>
    <n v="-68.760000000000005"/>
    <n v="0"/>
    <s v="1 YEARS"/>
    <x v="0"/>
    <n v="39"/>
    <n v="25"/>
    <n v="5964"/>
  </r>
  <r>
    <s v="AERMOD 22112"/>
    <s v="MortonBay_10202023_2015_HNO3.SUM"/>
    <x v="2"/>
    <x v="2"/>
    <x v="10"/>
    <x v="0"/>
    <n v="4.4799999999999996E-3"/>
    <n v="631500"/>
    <n v="3674625"/>
    <n v="-69.430000000000007"/>
    <n v="-69.430000000000007"/>
    <n v="0"/>
    <s v="1 YEARS"/>
    <x v="0"/>
    <n v="39"/>
    <n v="25"/>
    <n v="5964"/>
  </r>
  <r>
    <s v="AERMOD 22112"/>
    <s v="MortonBay_10202023_2015_HNO3.SUM"/>
    <x v="2"/>
    <x v="2"/>
    <x v="11"/>
    <x v="0"/>
    <n v="6.3499999999999997E-3"/>
    <n v="632000"/>
    <n v="3674850"/>
    <n v="-68.97"/>
    <n v="-68.97"/>
    <n v="0"/>
    <s v="1 YEARS"/>
    <x v="0"/>
    <n v="39"/>
    <n v="25"/>
    <n v="5964"/>
  </r>
  <r>
    <s v="AERMOD 22112"/>
    <s v="MortonBay_10202023_2015_HNO3.SUM"/>
    <x v="2"/>
    <x v="2"/>
    <x v="12"/>
    <x v="0"/>
    <n v="5.4999999999999997E-3"/>
    <n v="634250"/>
    <n v="3673750"/>
    <n v="-65.260000000000005"/>
    <n v="-65.260000000000005"/>
    <n v="0"/>
    <s v="1 YEARS"/>
    <x v="0"/>
    <n v="39"/>
    <n v="25"/>
    <n v="5964"/>
  </r>
  <r>
    <s v="AERMOD 22112"/>
    <s v="MortonBay_10202023_2015_HNO3.SUM"/>
    <x v="2"/>
    <x v="2"/>
    <x v="13"/>
    <x v="0"/>
    <n v="5.8599999999999998E-3"/>
    <n v="632200"/>
    <n v="3675300"/>
    <n v="-69.23"/>
    <n v="-69.23"/>
    <n v="0"/>
    <s v="1 YEARS"/>
    <x v="0"/>
    <n v="39"/>
    <n v="25"/>
    <n v="5964"/>
  </r>
  <r>
    <s v="AERMOD 22112"/>
    <s v="MortonBay_10202023_2015_HNO3.SUM"/>
    <x v="2"/>
    <x v="2"/>
    <x v="14"/>
    <x v="0"/>
    <n v="5.6600000000000001E-3"/>
    <n v="632500"/>
    <n v="3675750"/>
    <n v="-68.47"/>
    <n v="-68.47"/>
    <n v="0"/>
    <s v="1 YEARS"/>
    <x v="0"/>
    <n v="39"/>
    <n v="25"/>
    <n v="5964"/>
  </r>
  <r>
    <s v="AERMOD 22112"/>
    <s v="MortonBay_10202023_2015_HNO3.SUM"/>
    <x v="2"/>
    <x v="2"/>
    <x v="15"/>
    <x v="0"/>
    <n v="5.4000000000000003E-3"/>
    <n v="633669.61"/>
    <n v="3674393.25"/>
    <n v="-66.41"/>
    <n v="-66.41"/>
    <n v="0"/>
    <s v="1 YEARS"/>
    <x v="0"/>
    <n v="39"/>
    <n v="25"/>
    <n v="5964"/>
  </r>
  <r>
    <s v="AERMOD 22112"/>
    <s v="MortonBay_10202023_2015_HNO3.SUM"/>
    <x v="2"/>
    <x v="2"/>
    <x v="16"/>
    <x v="0"/>
    <n v="6.2100000000000002E-3"/>
    <n v="634000"/>
    <n v="3674500"/>
    <n v="-65.47"/>
    <n v="-65.47"/>
    <n v="0"/>
    <s v="1 YEARS"/>
    <x v="0"/>
    <n v="39"/>
    <n v="25"/>
    <n v="5964"/>
  </r>
  <r>
    <s v="AERMOD 22112"/>
    <s v="MortonBay_10202023_2015_HNO3.SUM"/>
    <x v="2"/>
    <x v="2"/>
    <x v="17"/>
    <x v="0"/>
    <n v="4.1099999999999999E-3"/>
    <n v="633811.26"/>
    <n v="3674233.47"/>
    <n v="-65.58"/>
    <n v="-64.959999999999994"/>
    <n v="0"/>
    <s v="1 YEARS"/>
    <x v="0"/>
    <n v="39"/>
    <n v="25"/>
    <n v="5964"/>
  </r>
  <r>
    <s v="AERMOD 22112"/>
    <s v="MortonBay_10202023_2015_HNO3.SUM"/>
    <x v="2"/>
    <x v="2"/>
    <x v="18"/>
    <x v="0"/>
    <n v="6.2199999999999998E-3"/>
    <n v="631000"/>
    <n v="3674400"/>
    <n v="-69.05"/>
    <n v="-67.47"/>
    <n v="0"/>
    <s v="1 YEARS"/>
    <x v="0"/>
    <n v="39"/>
    <n v="25"/>
    <n v="5964"/>
  </r>
  <r>
    <s v="AERMOD 22112"/>
    <s v="MortonBay_10202023_2015_HNO3.SUM"/>
    <x v="2"/>
    <x v="2"/>
    <x v="19"/>
    <x v="0"/>
    <n v="4.5399999999999998E-3"/>
    <n v="633692.46"/>
    <n v="3674393.25"/>
    <n v="-66.040000000000006"/>
    <n v="-65.13"/>
    <n v="0"/>
    <s v="1 YEARS"/>
    <x v="0"/>
    <n v="39"/>
    <n v="25"/>
    <n v="5964"/>
  </r>
  <r>
    <s v="AERMOD 22112"/>
    <s v="MortonBay_10202023_2015_HNO3.SUM"/>
    <x v="2"/>
    <x v="2"/>
    <x v="20"/>
    <x v="0"/>
    <n v="4.1999999999999997E-3"/>
    <n v="634500"/>
    <n v="3673500"/>
    <n v="-64.64"/>
    <n v="-64.64"/>
    <n v="0"/>
    <s v="1 YEARS"/>
    <x v="0"/>
    <n v="39"/>
    <n v="25"/>
    <n v="5964"/>
  </r>
  <r>
    <s v="AERMOD 22112"/>
    <s v="MortonBay_10202023_2015_HNO3.SUM"/>
    <x v="2"/>
    <x v="2"/>
    <x v="21"/>
    <x v="0"/>
    <n v="4.2500000000000003E-3"/>
    <n v="632050"/>
    <n v="3674675"/>
    <n v="-69.08"/>
    <n v="-69.08"/>
    <n v="0"/>
    <s v="1 YEARS"/>
    <x v="0"/>
    <n v="39"/>
    <n v="25"/>
    <n v="5964"/>
  </r>
  <r>
    <s v="AERMOD 22112"/>
    <s v="MortonBay_10202023_2015_HNO3.SUM"/>
    <x v="2"/>
    <x v="2"/>
    <x v="22"/>
    <x v="0"/>
    <n v="2.1199999999999999E-3"/>
    <n v="632050"/>
    <n v="3674675"/>
    <n v="-69.08"/>
    <n v="-69.08"/>
    <n v="0"/>
    <s v="1 YEARS"/>
    <x v="0"/>
    <n v="39"/>
    <n v="25"/>
    <n v="5964"/>
  </r>
  <r>
    <s v="AERMOD 22112"/>
    <s v="MortonBay_10202023_2015_HNO3.SUM"/>
    <x v="2"/>
    <x v="2"/>
    <x v="23"/>
    <x v="0"/>
    <n v="2.1199999999999999E-3"/>
    <n v="632050"/>
    <n v="3674675"/>
    <n v="-69.08"/>
    <n v="-69.08"/>
    <n v="0"/>
    <s v="1 YEARS"/>
    <x v="0"/>
    <n v="39"/>
    <n v="25"/>
    <n v="5964"/>
  </r>
  <r>
    <s v="AERMOD 22112"/>
    <s v="MortonBay_10202023_2015_HNO3.SUM"/>
    <x v="2"/>
    <x v="2"/>
    <x v="2"/>
    <x v="0"/>
    <n v="8.4400000000000003E-2"/>
    <n v="632301.9"/>
    <n v="3674603.27"/>
    <n v="-68.73"/>
    <n v="-68.73"/>
    <n v="0"/>
    <s v="1 YEARS"/>
    <x v="0"/>
    <n v="39"/>
    <n v="25"/>
    <n v="5964"/>
  </r>
  <r>
    <s v="AERMOD 22112"/>
    <s v="MortonBay_10202023_2015_HNO3.SUM"/>
    <x v="2"/>
    <x v="2"/>
    <x v="3"/>
    <x v="0"/>
    <n v="8.4159999999999999E-2"/>
    <n v="632301.9"/>
    <n v="3674603.27"/>
    <n v="-68.73"/>
    <n v="-68.73"/>
    <n v="0"/>
    <s v="1 YEARS"/>
    <x v="0"/>
    <n v="39"/>
    <n v="25"/>
    <n v="5964"/>
  </r>
  <r>
    <s v="AERMOD 22112"/>
    <s v="MortonBay_10202023_2015_HNO3.SUM"/>
    <x v="2"/>
    <x v="2"/>
    <x v="4"/>
    <x v="0"/>
    <n v="8.4110000000000004E-2"/>
    <n v="632301.9"/>
    <n v="3674579.58"/>
    <n v="-68.739999999999995"/>
    <n v="-68.739999999999995"/>
    <n v="0"/>
    <s v="1 YEARS"/>
    <x v="0"/>
    <n v="39"/>
    <n v="25"/>
    <n v="5964"/>
  </r>
  <r>
    <s v="AERMOD 22112"/>
    <s v="MortonBay_10202023_2015_HNO3.SUM"/>
    <x v="2"/>
    <x v="2"/>
    <x v="5"/>
    <x v="0"/>
    <n v="0.14433000000000001"/>
    <n v="632301.9"/>
    <n v="3674532.18"/>
    <n v="-68.72"/>
    <n v="-68.72"/>
    <n v="0"/>
    <s v="1 YEARS"/>
    <x v="0"/>
    <n v="39"/>
    <n v="25"/>
    <n v="5964"/>
  </r>
  <r>
    <s v="AERMOD 22112"/>
    <s v="MortonBay_10202023_2015_HNO3.SUM"/>
    <x v="2"/>
    <x v="2"/>
    <x v="6"/>
    <x v="0"/>
    <n v="98.6648"/>
    <n v="632301.9"/>
    <n v="3674437.38"/>
    <n v="-68.569999999999993"/>
    <n v="-68.569999999999993"/>
    <n v="0"/>
    <s v="1 YEARS"/>
    <x v="0"/>
    <n v="39"/>
    <n v="25"/>
    <n v="5964"/>
  </r>
  <r>
    <s v="AERMOD 22112"/>
    <s v="MortonBay_10202023_2015_HNO3.SUM"/>
    <x v="2"/>
    <x v="2"/>
    <x v="24"/>
    <x v="0"/>
    <n v="1.634E-2"/>
    <n v="632301.9"/>
    <n v="3674555.88"/>
    <n v="-68.75"/>
    <n v="-68.75"/>
    <n v="0"/>
    <s v="1 YEARS"/>
    <x v="0"/>
    <n v="39"/>
    <n v="25"/>
    <n v="5964"/>
  </r>
  <r>
    <s v="AERMOD 22112"/>
    <s v="MortonBay_10202023_2015_HNO3.SUM"/>
    <x v="2"/>
    <x v="2"/>
    <x v="0"/>
    <x v="0"/>
    <n v="95.844830000000002"/>
    <n v="632301.9"/>
    <n v="3674437.38"/>
    <n v="-68.569999999999993"/>
    <n v="-68.569999999999993"/>
    <n v="0"/>
    <s v="1 YEARS"/>
    <x v="0"/>
    <n v="39"/>
    <n v="25"/>
    <n v="5964"/>
  </r>
  <r>
    <s v="AERMOD 22112"/>
    <s v="MortonBay_10202023_2015_HNO3.SUM"/>
    <x v="2"/>
    <x v="2"/>
    <x v="7"/>
    <x v="0"/>
    <n v="95.76437"/>
    <n v="632301.9"/>
    <n v="3674437.38"/>
    <n v="-68.569999999999993"/>
    <n v="-68.569999999999993"/>
    <n v="0"/>
    <s v="1 YEARS"/>
    <x v="0"/>
    <n v="39"/>
    <n v="25"/>
    <n v="5964"/>
  </r>
  <r>
    <s v="AERMOD 22112"/>
    <s v="MortonBay_10202023_2015_HNO3.SUM"/>
    <x v="2"/>
    <x v="2"/>
    <x v="1"/>
    <x v="0"/>
    <n v="0.30864000000000003"/>
    <n v="632301.9"/>
    <n v="3674579.58"/>
    <n v="-68.739999999999995"/>
    <n v="-68.739999999999995"/>
    <n v="0"/>
    <s v="1 YEARS"/>
    <x v="0"/>
    <n v="39"/>
    <n v="25"/>
    <n v="5964"/>
  </r>
  <r>
    <s v="AERMOD 22112"/>
    <s v="MortonBay_10202023_2015_HNO3.SUM"/>
    <x v="2"/>
    <x v="2"/>
    <x v="8"/>
    <x v="0"/>
    <n v="1.678E-2"/>
    <n v="633646.75"/>
    <n v="3674393.25"/>
    <n v="-66.459999999999994"/>
    <n v="-66.459999999999994"/>
    <n v="0"/>
    <s v="1 YEARS"/>
    <x v="0"/>
    <n v="39"/>
    <n v="25"/>
    <n v="5964"/>
  </r>
  <r>
    <s v="AERMOD 22112"/>
    <s v="MortonBay_10202023_2015_HNO3.SUM"/>
    <x v="2"/>
    <x v="2"/>
    <x v="9"/>
    <x v="0"/>
    <n v="7.0800000000000004E-3"/>
    <n v="632156.48"/>
    <n v="3674295.19"/>
    <n v="-68.760000000000005"/>
    <n v="-68.760000000000005"/>
    <n v="0"/>
    <s v="1 YEARS"/>
    <x v="0"/>
    <n v="39"/>
    <n v="25"/>
    <n v="5964"/>
  </r>
  <r>
    <s v="AERMOD 22112"/>
    <s v="MortonBay_10202023_2015_HNO3.SUM"/>
    <x v="2"/>
    <x v="2"/>
    <x v="10"/>
    <x v="0"/>
    <n v="4.8700000000000002E-3"/>
    <n v="632301.9"/>
    <n v="3674603.27"/>
    <n v="-68.73"/>
    <n v="-68.73"/>
    <n v="0"/>
    <s v="1 YEARS"/>
    <x v="0"/>
    <n v="39"/>
    <n v="25"/>
    <n v="5964"/>
  </r>
  <r>
    <s v="AERMOD 22112"/>
    <s v="MortonBay_10202023_2015_HNO3.SUM"/>
    <x v="2"/>
    <x v="2"/>
    <x v="11"/>
    <x v="0"/>
    <n v="7.0800000000000004E-3"/>
    <n v="632000"/>
    <n v="3674850"/>
    <n v="-68.97"/>
    <n v="-68.97"/>
    <n v="0"/>
    <s v="1 YEARS"/>
    <x v="0"/>
    <n v="39"/>
    <n v="25"/>
    <n v="5964"/>
  </r>
  <r>
    <s v="AERMOD 22112"/>
    <s v="MortonBay_10202023_2015_HNO3.SUM"/>
    <x v="2"/>
    <x v="2"/>
    <x v="12"/>
    <x v="0"/>
    <n v="5.7200000000000003E-3"/>
    <n v="634250"/>
    <n v="3673750"/>
    <n v="-65.260000000000005"/>
    <n v="-65.260000000000005"/>
    <n v="0"/>
    <s v="1 YEARS"/>
    <x v="0"/>
    <n v="39"/>
    <n v="25"/>
    <n v="5964"/>
  </r>
  <r>
    <s v="AERMOD 22112"/>
    <s v="MortonBay_10202023_2015_HNO3.SUM"/>
    <x v="2"/>
    <x v="2"/>
    <x v="13"/>
    <x v="0"/>
    <n v="6.2500000000000003E-3"/>
    <n v="632200"/>
    <n v="3675300"/>
    <n v="-69.23"/>
    <n v="-69.23"/>
    <n v="0"/>
    <s v="1 YEARS"/>
    <x v="0"/>
    <n v="39"/>
    <n v="25"/>
    <n v="5964"/>
  </r>
  <r>
    <s v="AERMOD 22112"/>
    <s v="MortonBay_10202023_2015_HNO3.SUM"/>
    <x v="2"/>
    <x v="2"/>
    <x v="14"/>
    <x v="0"/>
    <n v="6.4400000000000004E-3"/>
    <n v="632500"/>
    <n v="3675750"/>
    <n v="-68.47"/>
    <n v="-68.47"/>
    <n v="0"/>
    <s v="1 YEARS"/>
    <x v="0"/>
    <n v="39"/>
    <n v="25"/>
    <n v="5964"/>
  </r>
  <r>
    <s v="AERMOD 22112"/>
    <s v="MortonBay_10202023_2015_HNO3.SUM"/>
    <x v="2"/>
    <x v="2"/>
    <x v="15"/>
    <x v="0"/>
    <n v="6.1199999999999996E-3"/>
    <n v="633715.31999999995"/>
    <n v="3674393.25"/>
    <n v="-66.790000000000006"/>
    <n v="-66.790000000000006"/>
    <n v="0"/>
    <s v="1 YEARS"/>
    <x v="0"/>
    <n v="39"/>
    <n v="25"/>
    <n v="5964"/>
  </r>
  <r>
    <s v="AERMOD 22112"/>
    <s v="MortonBay_10202023_2015_HNO3.SUM"/>
    <x v="2"/>
    <x v="2"/>
    <x v="16"/>
    <x v="0"/>
    <n v="6.96E-3"/>
    <n v="634000"/>
    <n v="3674500"/>
    <n v="-65.47"/>
    <n v="-65.47"/>
    <n v="0"/>
    <s v="1 YEARS"/>
    <x v="0"/>
    <n v="39"/>
    <n v="25"/>
    <n v="5964"/>
  </r>
  <r>
    <s v="AERMOD 22112"/>
    <s v="MortonBay_10202023_2015_HNO3.SUM"/>
    <x v="2"/>
    <x v="2"/>
    <x v="17"/>
    <x v="0"/>
    <n v="3.5899999999999999E-3"/>
    <n v="634750"/>
    <n v="3674250"/>
    <n v="-64.150000000000006"/>
    <n v="-64.150000000000006"/>
    <n v="0"/>
    <s v="1 YEARS"/>
    <x v="0"/>
    <n v="39"/>
    <n v="25"/>
    <n v="5964"/>
  </r>
  <r>
    <s v="AERMOD 22112"/>
    <s v="MortonBay_10202023_2015_HNO3.SUM"/>
    <x v="2"/>
    <x v="2"/>
    <x v="18"/>
    <x v="0"/>
    <n v="7.0600000000000003E-3"/>
    <n v="631000"/>
    <n v="3674400"/>
    <n v="-69.05"/>
    <n v="-67.47"/>
    <n v="0"/>
    <s v="1 YEARS"/>
    <x v="0"/>
    <n v="39"/>
    <n v="25"/>
    <n v="5964"/>
  </r>
  <r>
    <s v="AERMOD 22112"/>
    <s v="MortonBay_10202023_2015_HNO3.SUM"/>
    <x v="2"/>
    <x v="2"/>
    <x v="19"/>
    <x v="0"/>
    <n v="4.1700000000000001E-3"/>
    <n v="634250"/>
    <n v="3674250"/>
    <n v="-64.739999999999995"/>
    <n v="-64.739999999999995"/>
    <n v="0"/>
    <s v="1 YEARS"/>
    <x v="0"/>
    <n v="39"/>
    <n v="25"/>
    <n v="5964"/>
  </r>
  <r>
    <s v="AERMOD 22112"/>
    <s v="MortonBay_10202023_2015_HNO3.SUM"/>
    <x v="2"/>
    <x v="2"/>
    <x v="20"/>
    <x v="0"/>
    <n v="4.2300000000000003E-3"/>
    <n v="634500"/>
    <n v="3673500"/>
    <n v="-64.64"/>
    <n v="-64.64"/>
    <n v="0"/>
    <s v="1 YEARS"/>
    <x v="0"/>
    <n v="39"/>
    <n v="25"/>
    <n v="5964"/>
  </r>
  <r>
    <s v="AERMOD 22112"/>
    <s v="MortonBay_10202023_2015_HNO3.SUM"/>
    <x v="2"/>
    <x v="2"/>
    <x v="21"/>
    <x v="0"/>
    <n v="4.9399999999999999E-3"/>
    <n v="632050"/>
    <n v="3674675"/>
    <n v="-69.08"/>
    <n v="-69.08"/>
    <n v="0"/>
    <s v="1 YEARS"/>
    <x v="0"/>
    <n v="39"/>
    <n v="25"/>
    <n v="5964"/>
  </r>
  <r>
    <s v="AERMOD 22112"/>
    <s v="MortonBay_10202023_2015_HNO3.SUM"/>
    <x v="2"/>
    <x v="2"/>
    <x v="22"/>
    <x v="0"/>
    <n v="2.47E-3"/>
    <n v="632050"/>
    <n v="3674675"/>
    <n v="-69.08"/>
    <n v="-69.08"/>
    <n v="0"/>
    <s v="1 YEARS"/>
    <x v="0"/>
    <n v="39"/>
    <n v="25"/>
    <n v="5964"/>
  </r>
  <r>
    <s v="AERMOD 22112"/>
    <s v="MortonBay_10202023_2015_HNO3.SUM"/>
    <x v="2"/>
    <x v="2"/>
    <x v="23"/>
    <x v="0"/>
    <n v="2.47E-3"/>
    <n v="632050"/>
    <n v="3674675"/>
    <n v="-69.08"/>
    <n v="-69.08"/>
    <n v="0"/>
    <s v="1 YEARS"/>
    <x v="0"/>
    <n v="39"/>
    <n v="25"/>
    <n v="5964"/>
  </r>
  <r>
    <s v="AERMOD 22112"/>
    <s v="MortonBay_10202023_2015_HNO3.SUM"/>
    <x v="2"/>
    <x v="2"/>
    <x v="2"/>
    <x v="0"/>
    <n v="8.6319999999999994E-2"/>
    <n v="632301.9"/>
    <n v="3674603.27"/>
    <n v="-68.73"/>
    <n v="-68.73"/>
    <n v="0"/>
    <s v="1 YEARS"/>
    <x v="0"/>
    <n v="39"/>
    <n v="25"/>
    <n v="5964"/>
  </r>
  <r>
    <s v="AERMOD 22112"/>
    <s v="MortonBay_10202023_2015_HNO3.SUM"/>
    <x v="2"/>
    <x v="2"/>
    <x v="3"/>
    <x v="0"/>
    <n v="8.6699999999999999E-2"/>
    <n v="632301.9"/>
    <n v="3674603.27"/>
    <n v="-68.73"/>
    <n v="-68.73"/>
    <n v="0"/>
    <s v="1 YEARS"/>
    <x v="0"/>
    <n v="39"/>
    <n v="25"/>
    <n v="5964"/>
  </r>
  <r>
    <s v="AERMOD 22112"/>
    <s v="MortonBay_10202023_2015_HNO3.SUM"/>
    <x v="2"/>
    <x v="2"/>
    <x v="4"/>
    <x v="0"/>
    <n v="8.566E-2"/>
    <n v="632301.9"/>
    <n v="3674579.58"/>
    <n v="-68.739999999999995"/>
    <n v="-68.739999999999995"/>
    <n v="0"/>
    <s v="1 YEARS"/>
    <x v="0"/>
    <n v="39"/>
    <n v="25"/>
    <n v="5964"/>
  </r>
  <r>
    <s v="AERMOD 22112"/>
    <s v="MortonBay_10202023_2015_HNO3.SUM"/>
    <x v="2"/>
    <x v="2"/>
    <x v="5"/>
    <x v="0"/>
    <n v="0.12062"/>
    <n v="632301.9"/>
    <n v="3674532.18"/>
    <n v="-68.72"/>
    <n v="-68.72"/>
    <n v="0"/>
    <s v="1 YEARS"/>
    <x v="0"/>
    <n v="39"/>
    <n v="25"/>
    <n v="5964"/>
  </r>
  <r>
    <s v="AERMOD 22112"/>
    <s v="MortonBay_10202023_2015_HNO3.SUM"/>
    <x v="2"/>
    <x v="2"/>
    <x v="6"/>
    <x v="0"/>
    <n v="95.828500000000005"/>
    <n v="632301.9"/>
    <n v="3674437.38"/>
    <n v="-68.569999999999993"/>
    <n v="-68.569999999999993"/>
    <n v="0"/>
    <s v="1 YEARS"/>
    <x v="0"/>
    <n v="39"/>
    <n v="25"/>
    <n v="5964"/>
  </r>
  <r>
    <s v="AERMOD 22112"/>
    <s v="MortonBay_10202023_2015_HNO3.SUM"/>
    <x v="2"/>
    <x v="2"/>
    <x v="24"/>
    <x v="0"/>
    <n v="1.6330000000000001E-2"/>
    <n v="632301.9"/>
    <n v="3674555.88"/>
    <n v="-68.75"/>
    <n v="-68.75"/>
    <n v="0"/>
    <s v="1 YEARS"/>
    <x v="0"/>
    <n v="39"/>
    <n v="25"/>
    <n v="5964"/>
  </r>
  <r>
    <s v="AERMOD 22112"/>
    <s v="MortonBay_10202023_2015_NO2.SUM"/>
    <x v="3"/>
    <x v="3"/>
    <x v="0"/>
    <x v="0"/>
    <n v="1.39737"/>
    <n v="632025"/>
    <n v="3674675"/>
    <n v="-69.02"/>
    <n v="-69.02"/>
    <n v="0"/>
    <s v="1 YEARS"/>
    <x v="0"/>
    <n v="10"/>
    <n v="7"/>
    <n v="5964"/>
  </r>
  <r>
    <s v="AERMOD 22112"/>
    <s v="MortonBay_10202023_2015_NO2.SUM"/>
    <x v="3"/>
    <x v="3"/>
    <x v="1"/>
    <x v="0"/>
    <n v="1.39737"/>
    <n v="632025"/>
    <n v="3674675"/>
    <n v="-69.02"/>
    <n v="-69.02"/>
    <n v="0"/>
    <s v="1 YEARS"/>
    <x v="0"/>
    <n v="10"/>
    <n v="7"/>
    <n v="5964"/>
  </r>
  <r>
    <s v="AERMOD 22112"/>
    <s v="MortonBay_10202023_2015_NO2.SUM"/>
    <x v="3"/>
    <x v="3"/>
    <x v="2"/>
    <x v="0"/>
    <n v="0.52151000000000003"/>
    <n v="632025"/>
    <n v="3674675"/>
    <n v="-69.02"/>
    <n v="-69.02"/>
    <n v="0"/>
    <s v="1 YEARS"/>
    <x v="0"/>
    <n v="10"/>
    <n v="7"/>
    <n v="5964"/>
  </r>
  <r>
    <s v="AERMOD 22112"/>
    <s v="MortonBay_10202023_2015_NO2.SUM"/>
    <x v="3"/>
    <x v="3"/>
    <x v="3"/>
    <x v="0"/>
    <n v="0.51219999999999999"/>
    <n v="632035.30000000005"/>
    <n v="3674674.37"/>
    <n v="-69.040000000000006"/>
    <n v="-69.040000000000006"/>
    <n v="0"/>
    <s v="1 YEARS"/>
    <x v="0"/>
    <n v="10"/>
    <n v="7"/>
    <n v="5964"/>
  </r>
  <r>
    <s v="AERMOD 22112"/>
    <s v="MortonBay_10202023_2015_NO2.SUM"/>
    <x v="3"/>
    <x v="3"/>
    <x v="4"/>
    <x v="0"/>
    <n v="0.35547000000000001"/>
    <n v="632200"/>
    <n v="3674675"/>
    <n v="-68.78"/>
    <n v="-68.78"/>
    <n v="0"/>
    <s v="1 YEARS"/>
    <x v="0"/>
    <n v="10"/>
    <n v="7"/>
    <n v="5964"/>
  </r>
  <r>
    <s v="AERMOD 22112"/>
    <s v="MortonBay_10202023_2015_NO2.SUM"/>
    <x v="3"/>
    <x v="3"/>
    <x v="5"/>
    <x v="0"/>
    <n v="0.33682000000000001"/>
    <n v="632301.9"/>
    <n v="3674508.48"/>
    <n v="-68.69"/>
    <n v="-68.69"/>
    <n v="0"/>
    <s v="1 YEARS"/>
    <x v="0"/>
    <n v="10"/>
    <n v="7"/>
    <n v="5964"/>
  </r>
  <r>
    <s v="AERMOD 22112"/>
    <s v="MortonBay_10202023_2015_NO2.SUM"/>
    <x v="3"/>
    <x v="3"/>
    <x v="6"/>
    <x v="0"/>
    <n v="1.39737"/>
    <n v="632025"/>
    <n v="3674675"/>
    <n v="-69.02"/>
    <n v="-69.02"/>
    <n v="0"/>
    <s v="1 YEARS"/>
    <x v="0"/>
    <n v="10"/>
    <n v="7"/>
    <n v="5964"/>
  </r>
  <r>
    <s v="AERMOD 22112"/>
    <s v="MortonBay_10202023_2015_NO2.SUM"/>
    <x v="3"/>
    <x v="4"/>
    <x v="0"/>
    <x v="0"/>
    <n v="1.20556"/>
    <n v="632011.06999999995"/>
    <n v="3674674.37"/>
    <n v="-69.02"/>
    <n v="-69.02"/>
    <n v="0"/>
    <s v="1 YEARS"/>
    <x v="0"/>
    <n v="10"/>
    <n v="7"/>
    <n v="5964"/>
  </r>
  <r>
    <s v="AERMOD 22112"/>
    <s v="MortonBay_10202023_2015_NO2.SUM"/>
    <x v="3"/>
    <x v="4"/>
    <x v="1"/>
    <x v="0"/>
    <n v="1.20556"/>
    <n v="632011.06999999995"/>
    <n v="3674674.37"/>
    <n v="-69.02"/>
    <n v="-69.02"/>
    <n v="0"/>
    <s v="1 YEARS"/>
    <x v="0"/>
    <n v="10"/>
    <n v="7"/>
    <n v="5964"/>
  </r>
  <r>
    <s v="AERMOD 22112"/>
    <s v="MortonBay_10202023_2015_NO2.SUM"/>
    <x v="3"/>
    <x v="4"/>
    <x v="2"/>
    <x v="0"/>
    <n v="0.45388000000000001"/>
    <n v="632011.06999999995"/>
    <n v="3674674.37"/>
    <n v="-69.02"/>
    <n v="-69.02"/>
    <n v="0"/>
    <s v="1 YEARS"/>
    <x v="0"/>
    <n v="10"/>
    <n v="7"/>
    <n v="5964"/>
  </r>
  <r>
    <s v="AERMOD 22112"/>
    <s v="MortonBay_10202023_2015_NO2.SUM"/>
    <x v="3"/>
    <x v="4"/>
    <x v="3"/>
    <x v="0"/>
    <n v="0.41861999999999999"/>
    <n v="632011.06999999995"/>
    <n v="3674674.37"/>
    <n v="-69.02"/>
    <n v="-69.02"/>
    <n v="0"/>
    <s v="1 YEARS"/>
    <x v="0"/>
    <n v="10"/>
    <n v="7"/>
    <n v="5964"/>
  </r>
  <r>
    <s v="AERMOD 22112"/>
    <s v="MortonBay_10202023_2015_NO2.SUM"/>
    <x v="3"/>
    <x v="4"/>
    <x v="4"/>
    <x v="0"/>
    <n v="0.27610000000000001"/>
    <n v="632000"/>
    <n v="3674675"/>
    <n v="-69"/>
    <n v="-69"/>
    <n v="0"/>
    <s v="1 YEARS"/>
    <x v="0"/>
    <n v="10"/>
    <n v="7"/>
    <n v="5964"/>
  </r>
  <r>
    <s v="AERMOD 22112"/>
    <s v="MortonBay_10202023_2015_NO2.SUM"/>
    <x v="3"/>
    <x v="4"/>
    <x v="5"/>
    <x v="0"/>
    <n v="0.3281"/>
    <n v="632301.9"/>
    <n v="3674508.48"/>
    <n v="-68.69"/>
    <n v="-68.69"/>
    <n v="0"/>
    <s v="1 YEARS"/>
    <x v="0"/>
    <n v="10"/>
    <n v="7"/>
    <n v="5964"/>
  </r>
  <r>
    <s v="AERMOD 22112"/>
    <s v="MortonBay_10202023_2015_NO2.SUM"/>
    <x v="3"/>
    <x v="4"/>
    <x v="6"/>
    <x v="0"/>
    <n v="1.20556"/>
    <n v="632011.06999999995"/>
    <n v="3674674.37"/>
    <n v="-69.02"/>
    <n v="-69.02"/>
    <n v="0"/>
    <s v="1 YEARS"/>
    <x v="0"/>
    <n v="10"/>
    <n v="7"/>
    <n v="5964"/>
  </r>
  <r>
    <s v="AERMOD 22112"/>
    <s v="MortonBay_10202023_2015_NO2A.SUM"/>
    <x v="3"/>
    <x v="2"/>
    <x v="0"/>
    <x v="0"/>
    <n v="6.2330000000000003E-2"/>
    <n v="632301.9"/>
    <n v="3674555.88"/>
    <n v="-68.75"/>
    <n v="-68.75"/>
    <n v="0"/>
    <s v="1 YEARS"/>
    <x v="0"/>
    <n v="10"/>
    <n v="7"/>
    <n v="5964"/>
  </r>
  <r>
    <s v="AERMOD 22112"/>
    <s v="MortonBay_10202023_2015_NO2A.SUM"/>
    <x v="3"/>
    <x v="2"/>
    <x v="1"/>
    <x v="0"/>
    <n v="6.2330000000000003E-2"/>
    <n v="632301.9"/>
    <n v="3674555.88"/>
    <n v="-68.75"/>
    <n v="-68.75"/>
    <n v="0"/>
    <s v="1 YEARS"/>
    <x v="0"/>
    <n v="10"/>
    <n v="7"/>
    <n v="5964"/>
  </r>
  <r>
    <s v="AERMOD 22112"/>
    <s v="MortonBay_10202023_2015_NO2A.SUM"/>
    <x v="3"/>
    <x v="2"/>
    <x v="2"/>
    <x v="0"/>
    <n v="1.576E-2"/>
    <n v="632301.9"/>
    <n v="3674603.27"/>
    <n v="-68.73"/>
    <n v="-68.73"/>
    <n v="0"/>
    <s v="1 YEARS"/>
    <x v="0"/>
    <n v="10"/>
    <n v="7"/>
    <n v="5964"/>
  </r>
  <r>
    <s v="AERMOD 22112"/>
    <s v="MortonBay_10202023_2015_NO2A.SUM"/>
    <x v="3"/>
    <x v="2"/>
    <x v="3"/>
    <x v="0"/>
    <n v="1.5720000000000001E-2"/>
    <n v="632301.9"/>
    <n v="3674603.27"/>
    <n v="-68.73"/>
    <n v="-68.73"/>
    <n v="0"/>
    <s v="1 YEARS"/>
    <x v="0"/>
    <n v="10"/>
    <n v="7"/>
    <n v="5964"/>
  </r>
  <r>
    <s v="AERMOD 22112"/>
    <s v="MortonBay_10202023_2015_NO2A.SUM"/>
    <x v="3"/>
    <x v="2"/>
    <x v="4"/>
    <x v="0"/>
    <n v="1.5709999999999998E-2"/>
    <n v="632301.9"/>
    <n v="3674579.58"/>
    <n v="-68.739999999999995"/>
    <n v="-68.739999999999995"/>
    <n v="0"/>
    <s v="1 YEARS"/>
    <x v="0"/>
    <n v="10"/>
    <n v="7"/>
    <n v="5964"/>
  </r>
  <r>
    <s v="AERMOD 22112"/>
    <s v="MortonBay_10202023_2015_NO2A.SUM"/>
    <x v="3"/>
    <x v="2"/>
    <x v="5"/>
    <x v="0"/>
    <n v="2.8930000000000001E-2"/>
    <n v="632301.9"/>
    <n v="3674532.18"/>
    <n v="-68.72"/>
    <n v="-68.72"/>
    <n v="0"/>
    <s v="1 YEARS"/>
    <x v="0"/>
    <n v="10"/>
    <n v="7"/>
    <n v="5964"/>
  </r>
  <r>
    <s v="AERMOD 22112"/>
    <s v="MortonBay_10202023_2015_NO2A.SUM"/>
    <x v="3"/>
    <x v="2"/>
    <x v="6"/>
    <x v="0"/>
    <n v="6.2330000000000003E-2"/>
    <n v="632301.9"/>
    <n v="3674555.88"/>
    <n v="-68.75"/>
    <n v="-68.75"/>
    <n v="0"/>
    <s v="1 YEARS"/>
    <x v="0"/>
    <n v="10"/>
    <n v="7"/>
    <n v="5964"/>
  </r>
  <r>
    <s v="AERMOD 22112"/>
    <s v="MortonBay_10202023_2015_NO2C.SUM"/>
    <x v="3"/>
    <x v="3"/>
    <x v="0"/>
    <x v="0"/>
    <n v="141.30291"/>
    <n v="632025"/>
    <n v="3674675"/>
    <n v="-69.02"/>
    <n v="-69.02"/>
    <n v="0"/>
    <s v="1 YEARS"/>
    <x v="0"/>
    <n v="10"/>
    <n v="7"/>
    <n v="5964"/>
  </r>
  <r>
    <s v="AERMOD 22112"/>
    <s v="MortonBay_10202023_2015_NO2C.SUM"/>
    <x v="3"/>
    <x v="3"/>
    <x v="1"/>
    <x v="0"/>
    <n v="141.30291"/>
    <n v="632025"/>
    <n v="3674675"/>
    <n v="-69.02"/>
    <n v="-69.02"/>
    <n v="0"/>
    <s v="1 YEARS"/>
    <x v="0"/>
    <n v="10"/>
    <n v="7"/>
    <n v="5964"/>
  </r>
  <r>
    <s v="AERMOD 22112"/>
    <s v="MortonBay_10202023_2015_NO2C.SUM"/>
    <x v="3"/>
    <x v="3"/>
    <x v="2"/>
    <x v="0"/>
    <n v="59.213270000000001"/>
    <n v="632035.30000000005"/>
    <n v="3674674.37"/>
    <n v="-69.040000000000006"/>
    <n v="-69.040000000000006"/>
    <n v="0"/>
    <s v="1 YEARS"/>
    <x v="0"/>
    <n v="10"/>
    <n v="7"/>
    <n v="5964"/>
  </r>
  <r>
    <s v="AERMOD 22112"/>
    <s v="MortonBay_10202023_2015_NO2C.SUM"/>
    <x v="3"/>
    <x v="3"/>
    <x v="3"/>
    <x v="0"/>
    <n v="68.877080000000007"/>
    <n v="632075"/>
    <n v="3674675"/>
    <n v="-69.099999999999994"/>
    <n v="-69.099999999999994"/>
    <n v="0"/>
    <s v="1 YEARS"/>
    <x v="0"/>
    <n v="10"/>
    <n v="7"/>
    <n v="5964"/>
  </r>
  <r>
    <s v="AERMOD 22112"/>
    <s v="MortonBay_10202023_2015_NO2C.SUM"/>
    <x v="3"/>
    <x v="3"/>
    <x v="4"/>
    <x v="0"/>
    <n v="52.674509999999998"/>
    <n v="632200"/>
    <n v="3674675"/>
    <n v="-68.78"/>
    <n v="-68.78"/>
    <n v="0"/>
    <s v="1 YEARS"/>
    <x v="0"/>
    <n v="10"/>
    <n v="7"/>
    <n v="5964"/>
  </r>
  <r>
    <s v="AERMOD 22112"/>
    <s v="MortonBay_10202023_2015_NO2C.SUM"/>
    <x v="3"/>
    <x v="3"/>
    <x v="5"/>
    <x v="0"/>
    <n v="58.778309999999998"/>
    <n v="632301.9"/>
    <n v="3674508.48"/>
    <n v="-68.69"/>
    <n v="-68.69"/>
    <n v="0"/>
    <s v="1 YEARS"/>
    <x v="0"/>
    <n v="10"/>
    <n v="7"/>
    <n v="5964"/>
  </r>
  <r>
    <s v="AERMOD 22112"/>
    <s v="MortonBay_10202023_2015_NO2C.SUM"/>
    <x v="3"/>
    <x v="3"/>
    <x v="6"/>
    <x v="0"/>
    <n v="141.30291"/>
    <n v="632025"/>
    <n v="3674675"/>
    <n v="-69.02"/>
    <n v="-69.02"/>
    <n v="0"/>
    <s v="1 YEARS"/>
    <x v="0"/>
    <n v="10"/>
    <n v="7"/>
    <n v="5964"/>
  </r>
  <r>
    <s v="AERMOD 22112"/>
    <s v="MortonBay_10202023_2015_NO2C.SUM"/>
    <x v="3"/>
    <x v="5"/>
    <x v="0"/>
    <x v="0"/>
    <n v="140.46677"/>
    <n v="632025"/>
    <n v="3674675"/>
    <n v="-69.02"/>
    <n v="-69.02"/>
    <n v="0"/>
    <s v="1 YEARS"/>
    <x v="0"/>
    <n v="10"/>
    <n v="7"/>
    <n v="5964"/>
  </r>
  <r>
    <s v="AERMOD 22112"/>
    <s v="MortonBay_10202023_2015_NO2C.SUM"/>
    <x v="3"/>
    <x v="5"/>
    <x v="1"/>
    <x v="0"/>
    <n v="140.46677"/>
    <n v="632025"/>
    <n v="3674675"/>
    <n v="-69.02"/>
    <n v="-69.02"/>
    <n v="0"/>
    <s v="1 YEARS"/>
    <x v="0"/>
    <n v="10"/>
    <n v="7"/>
    <n v="5964"/>
  </r>
  <r>
    <s v="AERMOD 22112"/>
    <s v="MortonBay_10202023_2015_NO2C.SUM"/>
    <x v="3"/>
    <x v="5"/>
    <x v="2"/>
    <x v="0"/>
    <n v="59.024039999999999"/>
    <n v="632035.30000000005"/>
    <n v="3674674.37"/>
    <n v="-69.040000000000006"/>
    <n v="-69.040000000000006"/>
    <n v="0"/>
    <s v="1 YEARS"/>
    <x v="0"/>
    <n v="10"/>
    <n v="7"/>
    <n v="5964"/>
  </r>
  <r>
    <s v="AERMOD 22112"/>
    <s v="MortonBay_10202023_2015_NO2C.SUM"/>
    <x v="3"/>
    <x v="5"/>
    <x v="3"/>
    <x v="0"/>
    <n v="64.376819999999995"/>
    <n v="632075"/>
    <n v="3674675"/>
    <n v="-69.099999999999994"/>
    <n v="-69.099999999999994"/>
    <n v="0"/>
    <s v="1 YEARS"/>
    <x v="0"/>
    <n v="10"/>
    <n v="7"/>
    <n v="5964"/>
  </r>
  <r>
    <s v="AERMOD 22112"/>
    <s v="MortonBay_10202023_2015_NO2C.SUM"/>
    <x v="3"/>
    <x v="5"/>
    <x v="4"/>
    <x v="0"/>
    <n v="45.831060000000001"/>
    <n v="632204.96"/>
    <n v="3674674.37"/>
    <n v="-68.8"/>
    <n v="-68.8"/>
    <n v="0"/>
    <s v="1 YEARS"/>
    <x v="0"/>
    <n v="10"/>
    <n v="7"/>
    <n v="5964"/>
  </r>
  <r>
    <s v="AERMOD 22112"/>
    <s v="MortonBay_10202023_2015_NO2C.SUM"/>
    <x v="3"/>
    <x v="5"/>
    <x v="5"/>
    <x v="0"/>
    <n v="58.64152"/>
    <n v="632301.9"/>
    <n v="3674508.48"/>
    <n v="-68.69"/>
    <n v="-68.69"/>
    <n v="0"/>
    <s v="1 YEARS"/>
    <x v="0"/>
    <n v="10"/>
    <n v="7"/>
    <n v="5964"/>
  </r>
  <r>
    <s v="AERMOD 22112"/>
    <s v="MortonBay_10202023_2015_NO2C.SUM"/>
    <x v="3"/>
    <x v="5"/>
    <x v="6"/>
    <x v="0"/>
    <n v="140.46677"/>
    <n v="632025"/>
    <n v="3674675"/>
    <n v="-69.02"/>
    <n v="-69.02"/>
    <n v="0"/>
    <s v="1 YEARS"/>
    <x v="0"/>
    <n v="10"/>
    <n v="7"/>
    <n v="5964"/>
  </r>
  <r>
    <s v="AERMOD 22112"/>
    <s v="MortonBay_10202023_2015_PM10.SUM"/>
    <x v="4"/>
    <x v="6"/>
    <x v="0"/>
    <x v="0"/>
    <n v="7.2263099999999998"/>
    <n v="632180.72"/>
    <n v="3674295.19"/>
    <n v="-68.739999999999995"/>
    <n v="-68.739999999999995"/>
    <n v="0"/>
    <n v="15122624"/>
    <x v="0"/>
    <n v="24"/>
    <n v="8"/>
    <n v="5964"/>
  </r>
  <r>
    <s v="AERMOD 22112"/>
    <s v="MortonBay_10202023_2015_PM10.SUM"/>
    <x v="4"/>
    <x v="6"/>
    <x v="0"/>
    <x v="1"/>
    <n v="7.1291599999999997"/>
    <n v="632204.96"/>
    <n v="3674295.19"/>
    <n v="-68.040000000000006"/>
    <n v="-68.040000000000006"/>
    <n v="0"/>
    <n v="15122624"/>
    <x v="0"/>
    <n v="24"/>
    <n v="8"/>
    <n v="5964"/>
  </r>
  <r>
    <s v="AERMOD 22112"/>
    <s v="MortonBay_10202023_2015_PM10.SUM"/>
    <x v="4"/>
    <x v="6"/>
    <x v="0"/>
    <x v="2"/>
    <n v="5.25786"/>
    <n v="632156.48"/>
    <n v="3674295.19"/>
    <n v="-68.760000000000005"/>
    <n v="-68.760000000000005"/>
    <n v="0"/>
    <n v="15103024"/>
    <x v="0"/>
    <n v="24"/>
    <n v="8"/>
    <n v="5964"/>
  </r>
  <r>
    <s v="AERMOD 22112"/>
    <s v="MortonBay_10202023_2015_PM10.SUM"/>
    <x v="4"/>
    <x v="6"/>
    <x v="0"/>
    <x v="3"/>
    <n v="4.7007599999999998"/>
    <n v="632204.96"/>
    <n v="3674295.19"/>
    <n v="-68.040000000000006"/>
    <n v="-68.040000000000006"/>
    <n v="0"/>
    <n v="15031224"/>
    <x v="0"/>
    <n v="24"/>
    <n v="8"/>
    <n v="5964"/>
  </r>
  <r>
    <s v="AERMOD 22112"/>
    <s v="MortonBay_10202023_2015_PM10.SUM"/>
    <x v="4"/>
    <x v="6"/>
    <x v="0"/>
    <x v="4"/>
    <n v="4.6448400000000003"/>
    <n v="632204.96"/>
    <n v="3674295.19"/>
    <n v="-68.040000000000006"/>
    <n v="-68.040000000000006"/>
    <n v="0"/>
    <n v="15102924"/>
    <x v="0"/>
    <n v="24"/>
    <n v="8"/>
    <n v="5964"/>
  </r>
  <r>
    <s v="AERMOD 22112"/>
    <s v="MortonBay_10202023_2015_PM10.SUM"/>
    <x v="4"/>
    <x v="6"/>
    <x v="0"/>
    <x v="5"/>
    <n v="3.8948100000000001"/>
    <n v="632204.96"/>
    <n v="3674295.19"/>
    <n v="-68.040000000000006"/>
    <n v="-68.040000000000006"/>
    <n v="0"/>
    <n v="15031324"/>
    <x v="0"/>
    <n v="24"/>
    <n v="8"/>
    <n v="5964"/>
  </r>
  <r>
    <s v="AERMOD 22112"/>
    <s v="MortonBay_10202023_2015_PM10.SUM"/>
    <x v="4"/>
    <x v="6"/>
    <x v="7"/>
    <x v="0"/>
    <n v="7.1256399999999998"/>
    <n v="632204.96"/>
    <n v="3674295.19"/>
    <n v="-68.040000000000006"/>
    <n v="-68.040000000000006"/>
    <n v="0"/>
    <n v="15103024"/>
    <x v="0"/>
    <n v="24"/>
    <n v="8"/>
    <n v="5964"/>
  </r>
  <r>
    <s v="AERMOD 22112"/>
    <s v="MortonBay_10202023_2015_PM10.SUM"/>
    <x v="4"/>
    <x v="6"/>
    <x v="7"/>
    <x v="1"/>
    <n v="6.96807"/>
    <n v="632204.96"/>
    <n v="3674295.19"/>
    <n v="-68.040000000000006"/>
    <n v="-68.040000000000006"/>
    <n v="0"/>
    <n v="15122624"/>
    <x v="0"/>
    <n v="24"/>
    <n v="8"/>
    <n v="5964"/>
  </r>
  <r>
    <s v="AERMOD 22112"/>
    <s v="MortonBay_10202023_2015_PM10.SUM"/>
    <x v="4"/>
    <x v="6"/>
    <x v="7"/>
    <x v="2"/>
    <n v="5.1825400000000004"/>
    <n v="632156.48"/>
    <n v="3674295.19"/>
    <n v="-68.760000000000005"/>
    <n v="-68.760000000000005"/>
    <n v="0"/>
    <n v="15103024"/>
    <x v="0"/>
    <n v="24"/>
    <n v="8"/>
    <n v="5964"/>
  </r>
  <r>
    <s v="AERMOD 22112"/>
    <s v="MortonBay_10202023_2015_PM10.SUM"/>
    <x v="4"/>
    <x v="6"/>
    <x v="7"/>
    <x v="3"/>
    <n v="4.6375200000000003"/>
    <n v="632204.96"/>
    <n v="3674295.19"/>
    <n v="-68.040000000000006"/>
    <n v="-68.040000000000006"/>
    <n v="0"/>
    <n v="15101524"/>
    <x v="0"/>
    <n v="24"/>
    <n v="8"/>
    <n v="5964"/>
  </r>
  <r>
    <s v="AERMOD 22112"/>
    <s v="MortonBay_10202023_2015_PM10.SUM"/>
    <x v="4"/>
    <x v="6"/>
    <x v="7"/>
    <x v="4"/>
    <n v="4.5837599999999998"/>
    <n v="632204.96"/>
    <n v="3674295.19"/>
    <n v="-68.040000000000006"/>
    <n v="-68.040000000000006"/>
    <n v="0"/>
    <n v="15102924"/>
    <x v="0"/>
    <n v="24"/>
    <n v="8"/>
    <n v="5964"/>
  </r>
  <r>
    <s v="AERMOD 22112"/>
    <s v="MortonBay_10202023_2015_PM10.SUM"/>
    <x v="4"/>
    <x v="6"/>
    <x v="7"/>
    <x v="5"/>
    <n v="3.8561700000000001"/>
    <n v="632301.9"/>
    <n v="3674461.08"/>
    <n v="-68.62"/>
    <n v="-68.62"/>
    <n v="0"/>
    <n v="15051424"/>
    <x v="0"/>
    <n v="24"/>
    <n v="8"/>
    <n v="5964"/>
  </r>
  <r>
    <s v="AERMOD 22112"/>
    <s v="MortonBay_10202023_2015_PM10.SUM"/>
    <x v="4"/>
    <x v="6"/>
    <x v="1"/>
    <x v="0"/>
    <n v="0.33732000000000001"/>
    <n v="632301.9"/>
    <n v="3674603.27"/>
    <n v="-68.73"/>
    <n v="-68.73"/>
    <n v="0"/>
    <n v="15122324"/>
    <x v="0"/>
    <n v="24"/>
    <n v="8"/>
    <n v="5964"/>
  </r>
  <r>
    <s v="AERMOD 22112"/>
    <s v="MortonBay_10202023_2015_PM10.SUM"/>
    <x v="4"/>
    <x v="6"/>
    <x v="1"/>
    <x v="1"/>
    <n v="0.29892999999999997"/>
    <n v="632301.9"/>
    <n v="3674603.27"/>
    <n v="-68.73"/>
    <n v="-68.73"/>
    <n v="0"/>
    <n v="15052224"/>
    <x v="0"/>
    <n v="24"/>
    <n v="8"/>
    <n v="5964"/>
  </r>
  <r>
    <s v="AERMOD 22112"/>
    <s v="MortonBay_10202023_2015_PM10.SUM"/>
    <x v="4"/>
    <x v="6"/>
    <x v="1"/>
    <x v="2"/>
    <n v="0.27739000000000003"/>
    <n v="632301.9"/>
    <n v="3674603.27"/>
    <n v="-68.73"/>
    <n v="-68.73"/>
    <n v="0"/>
    <n v="15051424"/>
    <x v="0"/>
    <n v="24"/>
    <n v="8"/>
    <n v="5964"/>
  </r>
  <r>
    <s v="AERMOD 22112"/>
    <s v="MortonBay_10202023_2015_PM10.SUM"/>
    <x v="4"/>
    <x v="6"/>
    <x v="1"/>
    <x v="3"/>
    <n v="0.26640999999999998"/>
    <n v="632301.9"/>
    <n v="3674603.27"/>
    <n v="-68.73"/>
    <n v="-68.73"/>
    <n v="0"/>
    <n v="15040724"/>
    <x v="0"/>
    <n v="24"/>
    <n v="8"/>
    <n v="5964"/>
  </r>
  <r>
    <s v="AERMOD 22112"/>
    <s v="MortonBay_10202023_2015_PM10.SUM"/>
    <x v="4"/>
    <x v="6"/>
    <x v="1"/>
    <x v="4"/>
    <n v="0.25301000000000001"/>
    <n v="632301.9"/>
    <n v="3674579.58"/>
    <n v="-68.739999999999995"/>
    <n v="-68.739999999999995"/>
    <n v="0"/>
    <n v="15022224"/>
    <x v="0"/>
    <n v="24"/>
    <n v="8"/>
    <n v="5964"/>
  </r>
  <r>
    <s v="AERMOD 22112"/>
    <s v="MortonBay_10202023_2015_PM10.SUM"/>
    <x v="4"/>
    <x v="6"/>
    <x v="1"/>
    <x v="5"/>
    <n v="0.23843"/>
    <n v="632301.9"/>
    <n v="3674579.58"/>
    <n v="-68.739999999999995"/>
    <n v="-68.739999999999995"/>
    <n v="0"/>
    <n v="15050724"/>
    <x v="0"/>
    <n v="24"/>
    <n v="8"/>
    <n v="5964"/>
  </r>
  <r>
    <s v="AERMOD 22112"/>
    <s v="MortonBay_10202023_2015_PM10.SUM"/>
    <x v="4"/>
    <x v="6"/>
    <x v="2"/>
    <x v="0"/>
    <n v="0.11149000000000001"/>
    <n v="632301.9"/>
    <n v="3674626.97"/>
    <n v="-68.760000000000005"/>
    <n v="-68.760000000000005"/>
    <n v="0"/>
    <n v="15122324"/>
    <x v="0"/>
    <n v="24"/>
    <n v="8"/>
    <n v="5964"/>
  </r>
  <r>
    <s v="AERMOD 22112"/>
    <s v="MortonBay_10202023_2015_PM10.SUM"/>
    <x v="4"/>
    <x v="6"/>
    <x v="2"/>
    <x v="1"/>
    <n v="9.783E-2"/>
    <n v="632301.9"/>
    <n v="3674603.27"/>
    <n v="-68.73"/>
    <n v="-68.73"/>
    <n v="0"/>
    <n v="15122324"/>
    <x v="0"/>
    <n v="24"/>
    <n v="8"/>
    <n v="5964"/>
  </r>
  <r>
    <s v="AERMOD 22112"/>
    <s v="MortonBay_10202023_2015_PM10.SUM"/>
    <x v="4"/>
    <x v="6"/>
    <x v="2"/>
    <x v="2"/>
    <n v="9.2069999999999999E-2"/>
    <n v="632301.9"/>
    <n v="3674603.27"/>
    <n v="-68.73"/>
    <n v="-68.73"/>
    <n v="0"/>
    <n v="15040724"/>
    <x v="0"/>
    <n v="24"/>
    <n v="8"/>
    <n v="5964"/>
  </r>
  <r>
    <s v="AERMOD 22112"/>
    <s v="MortonBay_10202023_2015_PM10.SUM"/>
    <x v="4"/>
    <x v="6"/>
    <x v="2"/>
    <x v="3"/>
    <n v="9.0939999999999993E-2"/>
    <n v="632301.9"/>
    <n v="3674603.27"/>
    <n v="-68.73"/>
    <n v="-68.73"/>
    <n v="0"/>
    <n v="15051424"/>
    <x v="0"/>
    <n v="24"/>
    <n v="8"/>
    <n v="5964"/>
  </r>
  <r>
    <s v="AERMOD 22112"/>
    <s v="MortonBay_10202023_2015_PM10.SUM"/>
    <x v="4"/>
    <x v="6"/>
    <x v="2"/>
    <x v="4"/>
    <n v="8.1439999999999999E-2"/>
    <n v="632301.9"/>
    <n v="3674603.27"/>
    <n v="-68.73"/>
    <n v="-68.73"/>
    <n v="0"/>
    <n v="15022224"/>
    <x v="0"/>
    <n v="24"/>
    <n v="8"/>
    <n v="5964"/>
  </r>
  <r>
    <s v="AERMOD 22112"/>
    <s v="MortonBay_10202023_2015_PM10.SUM"/>
    <x v="4"/>
    <x v="6"/>
    <x v="2"/>
    <x v="5"/>
    <n v="7.85E-2"/>
    <n v="632301.9"/>
    <n v="3674603.27"/>
    <n v="-68.73"/>
    <n v="-68.73"/>
    <n v="0"/>
    <n v="15052124"/>
    <x v="0"/>
    <n v="24"/>
    <n v="8"/>
    <n v="5964"/>
  </r>
  <r>
    <s v="AERMOD 22112"/>
    <s v="MortonBay_10202023_2015_PM10.SUM"/>
    <x v="4"/>
    <x v="6"/>
    <x v="3"/>
    <x v="0"/>
    <n v="0.11269"/>
    <n v="632301.9"/>
    <n v="3674603.27"/>
    <n v="-68.73"/>
    <n v="-68.73"/>
    <n v="0"/>
    <n v="15122324"/>
    <x v="0"/>
    <n v="24"/>
    <n v="8"/>
    <n v="5964"/>
  </r>
  <r>
    <s v="AERMOD 22112"/>
    <s v="MortonBay_10202023_2015_PM10.SUM"/>
    <x v="4"/>
    <x v="6"/>
    <x v="3"/>
    <x v="1"/>
    <n v="0.10015"/>
    <n v="632301.9"/>
    <n v="3674603.27"/>
    <n v="-68.73"/>
    <n v="-68.73"/>
    <n v="0"/>
    <n v="15052224"/>
    <x v="0"/>
    <n v="24"/>
    <n v="8"/>
    <n v="5964"/>
  </r>
  <r>
    <s v="AERMOD 22112"/>
    <s v="MortonBay_10202023_2015_PM10.SUM"/>
    <x v="4"/>
    <x v="6"/>
    <x v="3"/>
    <x v="2"/>
    <n v="9.2219999999999996E-2"/>
    <n v="632301.9"/>
    <n v="3674603.27"/>
    <n v="-68.73"/>
    <n v="-68.73"/>
    <n v="0"/>
    <n v="15051424"/>
    <x v="0"/>
    <n v="24"/>
    <n v="8"/>
    <n v="5964"/>
  </r>
  <r>
    <s v="AERMOD 22112"/>
    <s v="MortonBay_10202023_2015_PM10.SUM"/>
    <x v="4"/>
    <x v="6"/>
    <x v="3"/>
    <x v="3"/>
    <n v="8.9730000000000004E-2"/>
    <n v="632301.9"/>
    <n v="3674603.27"/>
    <n v="-68.73"/>
    <n v="-68.73"/>
    <n v="0"/>
    <n v="15040724"/>
    <x v="0"/>
    <n v="24"/>
    <n v="8"/>
    <n v="5964"/>
  </r>
  <r>
    <s v="AERMOD 22112"/>
    <s v="MortonBay_10202023_2015_PM10.SUM"/>
    <x v="4"/>
    <x v="6"/>
    <x v="3"/>
    <x v="4"/>
    <n v="8.0509999999999998E-2"/>
    <n v="632301.9"/>
    <n v="3674579.58"/>
    <n v="-68.739999999999995"/>
    <n v="-68.739999999999995"/>
    <n v="0"/>
    <n v="15051424"/>
    <x v="0"/>
    <n v="24"/>
    <n v="8"/>
    <n v="5964"/>
  </r>
  <r>
    <s v="AERMOD 22112"/>
    <s v="MortonBay_10202023_2015_PM10.SUM"/>
    <x v="4"/>
    <x v="6"/>
    <x v="3"/>
    <x v="5"/>
    <n v="7.9460000000000003E-2"/>
    <n v="632301.9"/>
    <n v="3674579.58"/>
    <n v="-68.739999999999995"/>
    <n v="-68.739999999999995"/>
    <n v="0"/>
    <n v="15050724"/>
    <x v="0"/>
    <n v="24"/>
    <n v="8"/>
    <n v="5964"/>
  </r>
  <r>
    <s v="AERMOD 22112"/>
    <s v="MortonBay_10202023_2015_PM10.SUM"/>
    <x v="4"/>
    <x v="6"/>
    <x v="4"/>
    <x v="0"/>
    <n v="0.11854000000000001"/>
    <n v="632301.9"/>
    <n v="3674603.27"/>
    <n v="-68.73"/>
    <n v="-68.73"/>
    <n v="0"/>
    <n v="15122324"/>
    <x v="0"/>
    <n v="24"/>
    <n v="8"/>
    <n v="5964"/>
  </r>
  <r>
    <s v="AERMOD 22112"/>
    <s v="MortonBay_10202023_2015_PM10.SUM"/>
    <x v="4"/>
    <x v="6"/>
    <x v="4"/>
    <x v="1"/>
    <n v="9.4750000000000001E-2"/>
    <n v="632301.9"/>
    <n v="3674603.27"/>
    <n v="-68.73"/>
    <n v="-68.73"/>
    <n v="0"/>
    <n v="15052224"/>
    <x v="0"/>
    <n v="24"/>
    <n v="8"/>
    <n v="5964"/>
  </r>
  <r>
    <s v="AERMOD 22112"/>
    <s v="MortonBay_10202023_2015_PM10.SUM"/>
    <x v="4"/>
    <x v="6"/>
    <x v="4"/>
    <x v="2"/>
    <n v="9.0490000000000001E-2"/>
    <n v="632301.9"/>
    <n v="3674579.58"/>
    <n v="-68.739999999999995"/>
    <n v="-68.739999999999995"/>
    <n v="0"/>
    <n v="15122324"/>
    <x v="0"/>
    <n v="24"/>
    <n v="8"/>
    <n v="5964"/>
  </r>
  <r>
    <s v="AERMOD 22112"/>
    <s v="MortonBay_10202023_2015_PM10.SUM"/>
    <x v="4"/>
    <x v="6"/>
    <x v="4"/>
    <x v="3"/>
    <n v="8.8609999999999994E-2"/>
    <n v="632301.9"/>
    <n v="3674579.58"/>
    <n v="-68.739999999999995"/>
    <n v="-68.739999999999995"/>
    <n v="0"/>
    <n v="15051424"/>
    <x v="0"/>
    <n v="24"/>
    <n v="8"/>
    <n v="5964"/>
  </r>
  <r>
    <s v="AERMOD 22112"/>
    <s v="MortonBay_10202023_2015_PM10.SUM"/>
    <x v="4"/>
    <x v="6"/>
    <x v="4"/>
    <x v="4"/>
    <n v="8.523E-2"/>
    <n v="632301.9"/>
    <n v="3674579.58"/>
    <n v="-68.739999999999995"/>
    <n v="-68.739999999999995"/>
    <n v="0"/>
    <n v="15052124"/>
    <x v="0"/>
    <n v="24"/>
    <n v="8"/>
    <n v="5964"/>
  </r>
  <r>
    <s v="AERMOD 22112"/>
    <s v="MortonBay_10202023_2015_PM10.SUM"/>
    <x v="4"/>
    <x v="6"/>
    <x v="4"/>
    <x v="5"/>
    <n v="8.4269999999999998E-2"/>
    <n v="632301.9"/>
    <n v="3674579.58"/>
    <n v="-68.739999999999995"/>
    <n v="-68.739999999999995"/>
    <n v="0"/>
    <n v="15022224"/>
    <x v="0"/>
    <n v="24"/>
    <n v="8"/>
    <n v="5964"/>
  </r>
  <r>
    <s v="AERMOD 22112"/>
    <s v="MortonBay_10202023_2015_PM10.SUM"/>
    <x v="4"/>
    <x v="6"/>
    <x v="5"/>
    <x v="0"/>
    <n v="4.6969999999999998E-2"/>
    <n v="632301.9"/>
    <n v="3674555.88"/>
    <n v="-68.75"/>
    <n v="-68.75"/>
    <n v="0"/>
    <n v="15122324"/>
    <x v="0"/>
    <n v="24"/>
    <n v="8"/>
    <n v="5964"/>
  </r>
  <r>
    <s v="AERMOD 22112"/>
    <s v="MortonBay_10202023_2015_PM10.SUM"/>
    <x v="4"/>
    <x v="6"/>
    <x v="5"/>
    <x v="1"/>
    <n v="4.1390000000000003E-2"/>
    <n v="632301.9"/>
    <n v="3674555.88"/>
    <n v="-68.75"/>
    <n v="-68.75"/>
    <n v="0"/>
    <n v="15052324"/>
    <x v="0"/>
    <n v="24"/>
    <n v="8"/>
    <n v="5964"/>
  </r>
  <r>
    <s v="AERMOD 22112"/>
    <s v="MortonBay_10202023_2015_PM10.SUM"/>
    <x v="4"/>
    <x v="6"/>
    <x v="5"/>
    <x v="2"/>
    <n v="3.9039999999999998E-2"/>
    <n v="632301.9"/>
    <n v="3674532.18"/>
    <n v="-68.72"/>
    <n v="-68.72"/>
    <n v="0"/>
    <n v="15050724"/>
    <x v="0"/>
    <n v="24"/>
    <n v="8"/>
    <n v="5964"/>
  </r>
  <r>
    <s v="AERMOD 22112"/>
    <s v="MortonBay_10202023_2015_PM10.SUM"/>
    <x v="4"/>
    <x v="6"/>
    <x v="5"/>
    <x v="3"/>
    <n v="3.687E-2"/>
    <n v="632301.9"/>
    <n v="3674532.18"/>
    <n v="-68.72"/>
    <n v="-68.72"/>
    <n v="0"/>
    <n v="15052224"/>
    <x v="0"/>
    <n v="24"/>
    <n v="8"/>
    <n v="5964"/>
  </r>
  <r>
    <s v="AERMOD 22112"/>
    <s v="MortonBay_10202023_2015_PM10.SUM"/>
    <x v="4"/>
    <x v="6"/>
    <x v="5"/>
    <x v="4"/>
    <n v="3.5920000000000001E-2"/>
    <n v="632301.9"/>
    <n v="3674532.18"/>
    <n v="-68.72"/>
    <n v="-68.72"/>
    <n v="0"/>
    <n v="15052324"/>
    <x v="0"/>
    <n v="24"/>
    <n v="8"/>
    <n v="5964"/>
  </r>
  <r>
    <s v="AERMOD 22112"/>
    <s v="MortonBay_10202023_2015_PM10.SUM"/>
    <x v="4"/>
    <x v="6"/>
    <x v="5"/>
    <x v="5"/>
    <n v="3.5310000000000001E-2"/>
    <n v="632301.9"/>
    <n v="3674532.18"/>
    <n v="-68.72"/>
    <n v="-68.72"/>
    <n v="0"/>
    <n v="15040724"/>
    <x v="0"/>
    <n v="24"/>
    <n v="8"/>
    <n v="5964"/>
  </r>
  <r>
    <s v="AERMOD 22112"/>
    <s v="MortonBay_10202023_2015_PM10.SUM"/>
    <x v="4"/>
    <x v="6"/>
    <x v="6"/>
    <x v="0"/>
    <n v="7.2263099999999998"/>
    <n v="632180.72"/>
    <n v="3674295.19"/>
    <n v="-68.739999999999995"/>
    <n v="-68.739999999999995"/>
    <n v="0"/>
    <n v="15122624"/>
    <x v="0"/>
    <n v="24"/>
    <n v="8"/>
    <n v="5964"/>
  </r>
  <r>
    <s v="AERMOD 22112"/>
    <s v="MortonBay_10202023_2015_PM10.SUM"/>
    <x v="4"/>
    <x v="6"/>
    <x v="6"/>
    <x v="1"/>
    <n v="7.1291599999999997"/>
    <n v="632204.96"/>
    <n v="3674295.19"/>
    <n v="-68.040000000000006"/>
    <n v="-68.040000000000006"/>
    <n v="0"/>
    <n v="15122624"/>
    <x v="0"/>
    <n v="24"/>
    <n v="8"/>
    <n v="5964"/>
  </r>
  <r>
    <s v="AERMOD 22112"/>
    <s v="MortonBay_10202023_2015_PM10.SUM"/>
    <x v="4"/>
    <x v="6"/>
    <x v="6"/>
    <x v="2"/>
    <n v="5.25786"/>
    <n v="632156.48"/>
    <n v="3674295.19"/>
    <n v="-68.760000000000005"/>
    <n v="-68.760000000000005"/>
    <n v="0"/>
    <n v="15103024"/>
    <x v="0"/>
    <n v="24"/>
    <n v="8"/>
    <n v="5964"/>
  </r>
  <r>
    <s v="AERMOD 22112"/>
    <s v="MortonBay_10202023_2015_PM10.SUM"/>
    <x v="4"/>
    <x v="6"/>
    <x v="6"/>
    <x v="3"/>
    <n v="4.7007599999999998"/>
    <n v="632204.96"/>
    <n v="3674295.19"/>
    <n v="-68.040000000000006"/>
    <n v="-68.040000000000006"/>
    <n v="0"/>
    <n v="15031224"/>
    <x v="0"/>
    <n v="24"/>
    <n v="8"/>
    <n v="5964"/>
  </r>
  <r>
    <s v="AERMOD 22112"/>
    <s v="MortonBay_10202023_2015_PM10.SUM"/>
    <x v="4"/>
    <x v="6"/>
    <x v="6"/>
    <x v="4"/>
    <n v="4.6448400000000003"/>
    <n v="632204.96"/>
    <n v="3674295.19"/>
    <n v="-68.040000000000006"/>
    <n v="-68.040000000000006"/>
    <n v="0"/>
    <n v="15102924"/>
    <x v="0"/>
    <n v="24"/>
    <n v="8"/>
    <n v="5964"/>
  </r>
  <r>
    <s v="AERMOD 22112"/>
    <s v="MortonBay_10202023_2015_PM10.SUM"/>
    <x v="4"/>
    <x v="6"/>
    <x v="6"/>
    <x v="5"/>
    <n v="3.8948100000000001"/>
    <n v="632204.96"/>
    <n v="3674295.19"/>
    <n v="-68.040000000000006"/>
    <n v="-68.040000000000006"/>
    <n v="0"/>
    <n v="15031324"/>
    <x v="0"/>
    <n v="24"/>
    <n v="8"/>
    <n v="5964"/>
  </r>
  <r>
    <s v="AERMOD 22112"/>
    <s v="MortonBay_10202023_2015_PM10A.SUM"/>
    <x v="4"/>
    <x v="2"/>
    <x v="0"/>
    <x v="0"/>
    <n v="0.69789999999999996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PM10A.SUM"/>
    <x v="4"/>
    <x v="2"/>
    <x v="7"/>
    <x v="0"/>
    <n v="0.69699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PM10A.SUM"/>
    <x v="4"/>
    <x v="2"/>
    <x v="1"/>
    <x v="0"/>
    <n v="2.8300000000000001E-3"/>
    <n v="632301.9"/>
    <n v="3674579.58"/>
    <n v="-68.739999999999995"/>
    <n v="-68.739999999999995"/>
    <n v="0"/>
    <s v="1 YEARS"/>
    <x v="0"/>
    <n v="24"/>
    <n v="8"/>
    <n v="5964"/>
  </r>
  <r>
    <s v="AERMOD 22112"/>
    <s v="MortonBay_10202023_2015_PM10A.SUM"/>
    <x v="4"/>
    <x v="2"/>
    <x v="2"/>
    <x v="0"/>
    <n v="7.7999999999999999E-4"/>
    <n v="632301.9"/>
    <n v="3674603.27"/>
    <n v="-68.73"/>
    <n v="-68.73"/>
    <n v="0"/>
    <s v="1 YEARS"/>
    <x v="0"/>
    <n v="24"/>
    <n v="8"/>
    <n v="5964"/>
  </r>
  <r>
    <s v="AERMOD 22112"/>
    <s v="MortonBay_10202023_2015_PM10A.SUM"/>
    <x v="4"/>
    <x v="2"/>
    <x v="3"/>
    <x v="0"/>
    <n v="7.7999999999999999E-4"/>
    <n v="632301.9"/>
    <n v="3674603.27"/>
    <n v="-68.73"/>
    <n v="-68.73"/>
    <n v="0"/>
    <s v="1 YEARS"/>
    <x v="0"/>
    <n v="24"/>
    <n v="8"/>
    <n v="5964"/>
  </r>
  <r>
    <s v="AERMOD 22112"/>
    <s v="MortonBay_10202023_2015_PM10A.SUM"/>
    <x v="4"/>
    <x v="2"/>
    <x v="4"/>
    <x v="0"/>
    <n v="7.7999999999999999E-4"/>
    <n v="632301.9"/>
    <n v="3674579.58"/>
    <n v="-68.739999999999995"/>
    <n v="-68.739999999999995"/>
    <n v="0"/>
    <s v="1 YEARS"/>
    <x v="0"/>
    <n v="24"/>
    <n v="8"/>
    <n v="5964"/>
  </r>
  <r>
    <s v="AERMOD 22112"/>
    <s v="MortonBay_10202023_2015_PM10A.SUM"/>
    <x v="4"/>
    <x v="2"/>
    <x v="5"/>
    <x v="0"/>
    <n v="1.0300000000000001E-3"/>
    <n v="632301.9"/>
    <n v="3674532.18"/>
    <n v="-68.72"/>
    <n v="-68.72"/>
    <n v="0"/>
    <s v="1 YEARS"/>
    <x v="0"/>
    <n v="24"/>
    <n v="8"/>
    <n v="5964"/>
  </r>
  <r>
    <s v="AERMOD 22112"/>
    <s v="MortonBay_10202023_2015_PM10A.SUM"/>
    <x v="4"/>
    <x v="2"/>
    <x v="6"/>
    <x v="0"/>
    <n v="0.69789999999999996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PM25.SUM"/>
    <x v="5"/>
    <x v="7"/>
    <x v="0"/>
    <x v="0"/>
    <n v="4.4216699999999998"/>
    <n v="632180.72"/>
    <n v="3674295.19"/>
    <n v="-68.739999999999995"/>
    <n v="-68.739999999999995"/>
    <n v="0"/>
    <s v="1 YEARS"/>
    <x v="0"/>
    <n v="24"/>
    <n v="8"/>
    <n v="5964"/>
  </r>
  <r>
    <s v="AERMOD 22112"/>
    <s v="MortonBay_10202023_2015_PM25.SUM"/>
    <x v="5"/>
    <x v="7"/>
    <x v="7"/>
    <x v="0"/>
    <n v="4.2865200000000003"/>
    <n v="632204.96"/>
    <n v="3674295.19"/>
    <n v="-68.040000000000006"/>
    <n v="-68.040000000000006"/>
    <n v="0"/>
    <s v="1 YEARS"/>
    <x v="0"/>
    <n v="24"/>
    <n v="8"/>
    <n v="5964"/>
  </r>
  <r>
    <s v="AERMOD 22112"/>
    <s v="MortonBay_10202023_2015_PM25.SUM"/>
    <x v="5"/>
    <x v="7"/>
    <x v="1"/>
    <x v="0"/>
    <n v="0.33732000000000001"/>
    <n v="632301.9"/>
    <n v="3674603.27"/>
    <n v="-68.73"/>
    <n v="-68.73"/>
    <n v="0"/>
    <s v="1 YEARS"/>
    <x v="0"/>
    <n v="24"/>
    <n v="8"/>
    <n v="5964"/>
  </r>
  <r>
    <s v="AERMOD 22112"/>
    <s v="MortonBay_10202023_2015_PM25.SUM"/>
    <x v="5"/>
    <x v="7"/>
    <x v="2"/>
    <x v="0"/>
    <n v="0.11149000000000001"/>
    <n v="632301.9"/>
    <n v="3674626.97"/>
    <n v="-68.760000000000005"/>
    <n v="-68.760000000000005"/>
    <n v="0"/>
    <s v="1 YEARS"/>
    <x v="0"/>
    <n v="24"/>
    <n v="8"/>
    <n v="5964"/>
  </r>
  <r>
    <s v="AERMOD 22112"/>
    <s v="MortonBay_10202023_2015_PM25.SUM"/>
    <x v="5"/>
    <x v="7"/>
    <x v="3"/>
    <x v="0"/>
    <n v="0.11269"/>
    <n v="632301.9"/>
    <n v="3674603.27"/>
    <n v="-68.73"/>
    <n v="-68.73"/>
    <n v="0"/>
    <s v="1 YEARS"/>
    <x v="0"/>
    <n v="24"/>
    <n v="8"/>
    <n v="5964"/>
  </r>
  <r>
    <s v="AERMOD 22112"/>
    <s v="MortonBay_10202023_2015_PM25.SUM"/>
    <x v="5"/>
    <x v="7"/>
    <x v="4"/>
    <x v="0"/>
    <n v="0.11854000000000001"/>
    <n v="632301.9"/>
    <n v="3674603.27"/>
    <n v="-68.73"/>
    <n v="-68.73"/>
    <n v="0"/>
    <s v="1 YEARS"/>
    <x v="0"/>
    <n v="24"/>
    <n v="8"/>
    <n v="5964"/>
  </r>
  <r>
    <s v="AERMOD 22112"/>
    <s v="MortonBay_10202023_2015_PM25.SUM"/>
    <x v="5"/>
    <x v="7"/>
    <x v="5"/>
    <x v="0"/>
    <n v="4.6969999999999998E-2"/>
    <n v="632301.9"/>
    <n v="3674555.88"/>
    <n v="-68.75"/>
    <n v="-68.75"/>
    <n v="0"/>
    <s v="1 YEARS"/>
    <x v="0"/>
    <n v="24"/>
    <n v="8"/>
    <n v="5964"/>
  </r>
  <r>
    <s v="AERMOD 22112"/>
    <s v="MortonBay_10202023_2015_PM25.SUM"/>
    <x v="5"/>
    <x v="7"/>
    <x v="6"/>
    <x v="0"/>
    <n v="4.4216699999999998"/>
    <n v="632180.72"/>
    <n v="3674295.19"/>
    <n v="-68.739999999999995"/>
    <n v="-68.739999999999995"/>
    <n v="0"/>
    <s v="1 YEARS"/>
    <x v="0"/>
    <n v="24"/>
    <n v="8"/>
    <n v="5964"/>
  </r>
  <r>
    <s v="AERMOD 22112"/>
    <s v="MortonBay_10202023_2015_PM25.SUM"/>
    <x v="5"/>
    <x v="8"/>
    <x v="0"/>
    <x v="0"/>
    <n v="2.2876799999999999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PM25.SUM"/>
    <x v="5"/>
    <x v="8"/>
    <x v="7"/>
    <x v="0"/>
    <n v="2.2839100000000001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PM25.SUM"/>
    <x v="5"/>
    <x v="8"/>
    <x v="1"/>
    <x v="0"/>
    <n v="0.22534999999999999"/>
    <n v="632301.9"/>
    <n v="3674579.58"/>
    <n v="-68.739999999999995"/>
    <n v="-68.739999999999995"/>
    <n v="0"/>
    <s v="1 YEARS"/>
    <x v="0"/>
    <n v="24"/>
    <n v="8"/>
    <n v="5964"/>
  </r>
  <r>
    <s v="AERMOD 22112"/>
    <s v="MortonBay_10202023_2015_PM25.SUM"/>
    <x v="5"/>
    <x v="8"/>
    <x v="2"/>
    <x v="0"/>
    <n v="6.8970000000000004E-2"/>
    <n v="632301.9"/>
    <n v="3674603.27"/>
    <n v="-68.73"/>
    <n v="-68.73"/>
    <n v="0"/>
    <s v="1 YEARS"/>
    <x v="0"/>
    <n v="24"/>
    <n v="8"/>
    <n v="5964"/>
  </r>
  <r>
    <s v="AERMOD 22112"/>
    <s v="MortonBay_10202023_2015_PM25.SUM"/>
    <x v="5"/>
    <x v="8"/>
    <x v="3"/>
    <x v="0"/>
    <n v="7.0419999999999996E-2"/>
    <n v="632301.9"/>
    <n v="3674579.58"/>
    <n v="-68.739999999999995"/>
    <n v="-68.739999999999995"/>
    <n v="0"/>
    <s v="1 YEARS"/>
    <x v="0"/>
    <n v="24"/>
    <n v="8"/>
    <n v="5964"/>
  </r>
  <r>
    <s v="AERMOD 22112"/>
    <s v="MortonBay_10202023_2015_PM25.SUM"/>
    <x v="5"/>
    <x v="8"/>
    <x v="4"/>
    <x v="0"/>
    <n v="7.1790000000000007E-2"/>
    <n v="632301.9"/>
    <n v="3674579.58"/>
    <n v="-68.739999999999995"/>
    <n v="-68.739999999999995"/>
    <n v="0"/>
    <s v="1 YEARS"/>
    <x v="0"/>
    <n v="24"/>
    <n v="8"/>
    <n v="5964"/>
  </r>
  <r>
    <s v="AERMOD 22112"/>
    <s v="MortonBay_10202023_2015_PM25.SUM"/>
    <x v="5"/>
    <x v="8"/>
    <x v="5"/>
    <x v="0"/>
    <n v="3.3689999999999998E-2"/>
    <n v="632301.9"/>
    <n v="3674532.18"/>
    <n v="-68.72"/>
    <n v="-68.72"/>
    <n v="0"/>
    <s v="1 YEARS"/>
    <x v="0"/>
    <n v="24"/>
    <n v="8"/>
    <n v="5964"/>
  </r>
  <r>
    <s v="AERMOD 22112"/>
    <s v="MortonBay_10202023_2015_PM25.SUM"/>
    <x v="5"/>
    <x v="8"/>
    <x v="6"/>
    <x v="0"/>
    <n v="2.2876799999999999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PM25A.SUM"/>
    <x v="5"/>
    <x v="2"/>
    <x v="0"/>
    <x v="0"/>
    <n v="0.42019000000000001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PM25A.SUM"/>
    <x v="5"/>
    <x v="2"/>
    <x v="7"/>
    <x v="0"/>
    <n v="0.41927999999999999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PM25A.SUM"/>
    <x v="5"/>
    <x v="2"/>
    <x v="1"/>
    <x v="0"/>
    <n v="2.8300000000000001E-3"/>
    <n v="632301.9"/>
    <n v="3674579.58"/>
    <n v="-68.739999999999995"/>
    <n v="-68.739999999999995"/>
    <n v="0"/>
    <s v="1 YEARS"/>
    <x v="0"/>
    <n v="24"/>
    <n v="8"/>
    <n v="5964"/>
  </r>
  <r>
    <s v="AERMOD 22112"/>
    <s v="MortonBay_10202023_2015_PM25A.SUM"/>
    <x v="5"/>
    <x v="2"/>
    <x v="2"/>
    <x v="0"/>
    <n v="7.7999999999999999E-4"/>
    <n v="632301.9"/>
    <n v="3674603.27"/>
    <n v="-68.73"/>
    <n v="-68.73"/>
    <n v="0"/>
    <s v="1 YEARS"/>
    <x v="0"/>
    <n v="24"/>
    <n v="8"/>
    <n v="5964"/>
  </r>
  <r>
    <s v="AERMOD 22112"/>
    <s v="MortonBay_10202023_2015_PM25A.SUM"/>
    <x v="5"/>
    <x v="2"/>
    <x v="3"/>
    <x v="0"/>
    <n v="7.7999999999999999E-4"/>
    <n v="632301.9"/>
    <n v="3674603.27"/>
    <n v="-68.73"/>
    <n v="-68.73"/>
    <n v="0"/>
    <s v="1 YEARS"/>
    <x v="0"/>
    <n v="24"/>
    <n v="8"/>
    <n v="5964"/>
  </r>
  <r>
    <s v="AERMOD 22112"/>
    <s v="MortonBay_10202023_2015_PM25A.SUM"/>
    <x v="5"/>
    <x v="2"/>
    <x v="4"/>
    <x v="0"/>
    <n v="7.7999999999999999E-4"/>
    <n v="632301.9"/>
    <n v="3674579.58"/>
    <n v="-68.739999999999995"/>
    <n v="-68.739999999999995"/>
    <n v="0"/>
    <s v="1 YEARS"/>
    <x v="0"/>
    <n v="24"/>
    <n v="8"/>
    <n v="5964"/>
  </r>
  <r>
    <s v="AERMOD 22112"/>
    <s v="MortonBay_10202023_2015_PM25A.SUM"/>
    <x v="5"/>
    <x v="2"/>
    <x v="5"/>
    <x v="0"/>
    <n v="1.0300000000000001E-3"/>
    <n v="632301.9"/>
    <n v="3674532.18"/>
    <n v="-68.72"/>
    <n v="-68.72"/>
    <n v="0"/>
    <s v="1 YEARS"/>
    <x v="0"/>
    <n v="24"/>
    <n v="8"/>
    <n v="5964"/>
  </r>
  <r>
    <s v="AERMOD 22112"/>
    <s v="MortonBay_10202023_2015_PM25A.SUM"/>
    <x v="5"/>
    <x v="2"/>
    <x v="6"/>
    <x v="0"/>
    <n v="0.42019000000000001"/>
    <n v="632301.9"/>
    <n v="3674437.38"/>
    <n v="-68.569999999999993"/>
    <n v="-68.569999999999993"/>
    <n v="0"/>
    <s v="1 YEARS"/>
    <x v="0"/>
    <n v="24"/>
    <n v="8"/>
    <n v="5964"/>
  </r>
  <r>
    <s v="AERMOD 22112"/>
    <s v="MortonBay_10202023_2015_SO2.SUM"/>
    <x v="6"/>
    <x v="3"/>
    <x v="0"/>
    <x v="0"/>
    <n v="7.6999999999999996E-4"/>
    <n v="632025"/>
    <n v="3674675"/>
    <n v="-69.02"/>
    <n v="-69.02"/>
    <n v="0"/>
    <s v="1 YEARS"/>
    <x v="0"/>
    <n v="10"/>
    <n v="7"/>
    <n v="5964"/>
  </r>
  <r>
    <s v="AERMOD 22112"/>
    <s v="MortonBay_10202023_2015_SO2.SUM"/>
    <x v="6"/>
    <x v="3"/>
    <x v="1"/>
    <x v="0"/>
    <n v="7.6999999999999996E-4"/>
    <n v="632025"/>
    <n v="3674675"/>
    <n v="-69.02"/>
    <n v="-69.02"/>
    <n v="0"/>
    <s v="1 YEARS"/>
    <x v="0"/>
    <n v="10"/>
    <n v="7"/>
    <n v="5964"/>
  </r>
  <r>
    <s v="AERMOD 22112"/>
    <s v="MortonBay_10202023_2015_SO2.SUM"/>
    <x v="6"/>
    <x v="3"/>
    <x v="2"/>
    <x v="0"/>
    <n v="2.9999999999999997E-4"/>
    <n v="632025"/>
    <n v="3674675"/>
    <n v="-69.02"/>
    <n v="-69.02"/>
    <n v="0"/>
    <s v="1 YEARS"/>
    <x v="0"/>
    <n v="10"/>
    <n v="7"/>
    <n v="5964"/>
  </r>
  <r>
    <s v="AERMOD 22112"/>
    <s v="MortonBay_10202023_2015_SO2.SUM"/>
    <x v="6"/>
    <x v="3"/>
    <x v="3"/>
    <x v="0"/>
    <n v="2.9E-4"/>
    <n v="632035.30000000005"/>
    <n v="3674674.37"/>
    <n v="-69.040000000000006"/>
    <n v="-69.040000000000006"/>
    <n v="0"/>
    <s v="1 YEARS"/>
    <x v="0"/>
    <n v="10"/>
    <n v="7"/>
    <n v="5964"/>
  </r>
  <r>
    <s v="AERMOD 22112"/>
    <s v="MortonBay_10202023_2015_SO2.SUM"/>
    <x v="6"/>
    <x v="3"/>
    <x v="4"/>
    <x v="0"/>
    <n v="2.0000000000000001E-4"/>
    <n v="632200"/>
    <n v="3674675"/>
    <n v="-68.78"/>
    <n v="-68.78"/>
    <n v="0"/>
    <s v="1 YEARS"/>
    <x v="0"/>
    <n v="10"/>
    <n v="7"/>
    <n v="5964"/>
  </r>
  <r>
    <s v="AERMOD 22112"/>
    <s v="MortonBay_10202023_2015_SO2.SUM"/>
    <x v="6"/>
    <x v="3"/>
    <x v="5"/>
    <x v="0"/>
    <n v="1E-4"/>
    <n v="632301.9"/>
    <n v="3674508.48"/>
    <n v="-68.69"/>
    <n v="-68.69"/>
    <n v="0"/>
    <s v="1 YEARS"/>
    <x v="0"/>
    <n v="10"/>
    <n v="7"/>
    <n v="5964"/>
  </r>
  <r>
    <s v="AERMOD 22112"/>
    <s v="MortonBay_10202023_2015_SO2.SUM"/>
    <x v="6"/>
    <x v="3"/>
    <x v="6"/>
    <x v="0"/>
    <n v="7.6999999999999996E-4"/>
    <n v="632025"/>
    <n v="3674675"/>
    <n v="-69.02"/>
    <n v="-69.02"/>
    <n v="0"/>
    <s v="1 YEARS"/>
    <x v="0"/>
    <n v="10"/>
    <n v="7"/>
    <n v="5964"/>
  </r>
  <r>
    <s v="AERMOD 22112"/>
    <s v="MortonBay_10202023_2015_SO2.SUM"/>
    <x v="6"/>
    <x v="9"/>
    <x v="0"/>
    <x v="0"/>
    <n v="6.8000000000000005E-4"/>
    <n v="632011.06999999995"/>
    <n v="3674674.37"/>
    <n v="-69.02"/>
    <n v="-69.02"/>
    <n v="0"/>
    <s v="1 YEARS"/>
    <x v="0"/>
    <n v="10"/>
    <n v="7"/>
    <n v="5964"/>
  </r>
  <r>
    <s v="AERMOD 22112"/>
    <s v="MortonBay_10202023_2015_SO2.SUM"/>
    <x v="6"/>
    <x v="9"/>
    <x v="1"/>
    <x v="0"/>
    <n v="6.8000000000000005E-4"/>
    <n v="632011.06999999995"/>
    <n v="3674674.37"/>
    <n v="-69.02"/>
    <n v="-69.02"/>
    <n v="0"/>
    <s v="1 YEARS"/>
    <x v="0"/>
    <n v="10"/>
    <n v="7"/>
    <n v="5964"/>
  </r>
  <r>
    <s v="AERMOD 22112"/>
    <s v="MortonBay_10202023_2015_SO2.SUM"/>
    <x v="6"/>
    <x v="9"/>
    <x v="2"/>
    <x v="0"/>
    <n v="2.5999999999999998E-4"/>
    <n v="632011.06999999995"/>
    <n v="3674674.37"/>
    <n v="-69.02"/>
    <n v="-69.02"/>
    <n v="0"/>
    <s v="1 YEARS"/>
    <x v="0"/>
    <n v="10"/>
    <n v="7"/>
    <n v="5964"/>
  </r>
  <r>
    <s v="AERMOD 22112"/>
    <s v="MortonBay_10202023_2015_SO2.SUM"/>
    <x v="6"/>
    <x v="9"/>
    <x v="3"/>
    <x v="0"/>
    <n v="2.7E-4"/>
    <n v="632035.30000000005"/>
    <n v="3674674.37"/>
    <n v="-69.040000000000006"/>
    <n v="-69.040000000000006"/>
    <n v="0"/>
    <s v="1 YEARS"/>
    <x v="0"/>
    <n v="10"/>
    <n v="7"/>
    <n v="5964"/>
  </r>
  <r>
    <s v="AERMOD 22112"/>
    <s v="MortonBay_10202023_2015_SO2.SUM"/>
    <x v="6"/>
    <x v="9"/>
    <x v="4"/>
    <x v="0"/>
    <n v="1.7000000000000001E-4"/>
    <n v="632000"/>
    <n v="3674675"/>
    <n v="-69"/>
    <n v="-69"/>
    <n v="0"/>
    <s v="1 YEARS"/>
    <x v="0"/>
    <n v="10"/>
    <n v="7"/>
    <n v="5964"/>
  </r>
  <r>
    <s v="AERMOD 22112"/>
    <s v="MortonBay_10202023_2015_SO2.SUM"/>
    <x v="6"/>
    <x v="9"/>
    <x v="5"/>
    <x v="0"/>
    <n v="1E-4"/>
    <n v="632301.9"/>
    <n v="3674508.48"/>
    <n v="-68.69"/>
    <n v="-68.69"/>
    <n v="0"/>
    <s v="1 YEARS"/>
    <x v="0"/>
    <n v="10"/>
    <n v="7"/>
    <n v="5964"/>
  </r>
  <r>
    <s v="AERMOD 22112"/>
    <s v="MortonBay_10202023_2015_SO2.SUM"/>
    <x v="6"/>
    <x v="9"/>
    <x v="6"/>
    <x v="0"/>
    <n v="6.8000000000000005E-4"/>
    <n v="632011.06999999995"/>
    <n v="3674674.37"/>
    <n v="-69.02"/>
    <n v="-69.02"/>
    <n v="0"/>
    <s v="1 YEARS"/>
    <x v="0"/>
    <n v="10"/>
    <n v="7"/>
    <n v="5964"/>
  </r>
  <r>
    <s v="AERMOD 22112"/>
    <s v="MortonBay_10202023_2015_SO23.SUM"/>
    <x v="6"/>
    <x v="10"/>
    <x v="0"/>
    <x v="0"/>
    <n v="2.2000000000000001E-4"/>
    <n v="632000"/>
    <n v="3674675"/>
    <n v="-69"/>
    <n v="-69"/>
    <n v="0"/>
    <n v="15092103"/>
    <x v="0"/>
    <n v="10"/>
    <n v="7"/>
    <n v="5964"/>
  </r>
  <r>
    <s v="AERMOD 22112"/>
    <s v="MortonBay_10202023_2015_SO23.SUM"/>
    <x v="6"/>
    <x v="10"/>
    <x v="0"/>
    <x v="1"/>
    <n v="1.9000000000000001E-4"/>
    <n v="632011.06999999995"/>
    <n v="3674674.37"/>
    <n v="-69.02"/>
    <n v="-69.02"/>
    <n v="0"/>
    <n v="15082221"/>
    <x v="0"/>
    <n v="10"/>
    <n v="7"/>
    <n v="5964"/>
  </r>
  <r>
    <s v="AERMOD 22112"/>
    <s v="MortonBay_10202023_2015_SO23.SUM"/>
    <x v="6"/>
    <x v="10"/>
    <x v="1"/>
    <x v="0"/>
    <n v="2.2000000000000001E-4"/>
    <n v="632000"/>
    <n v="3674675"/>
    <n v="-69"/>
    <n v="-69"/>
    <n v="0"/>
    <n v="15092103"/>
    <x v="0"/>
    <n v="10"/>
    <n v="7"/>
    <n v="5964"/>
  </r>
  <r>
    <s v="AERMOD 22112"/>
    <s v="MortonBay_10202023_2015_SO23.SUM"/>
    <x v="6"/>
    <x v="10"/>
    <x v="1"/>
    <x v="1"/>
    <n v="1.9000000000000001E-4"/>
    <n v="632011.06999999995"/>
    <n v="3674674.37"/>
    <n v="-69.02"/>
    <n v="-69.02"/>
    <n v="0"/>
    <n v="15082221"/>
    <x v="0"/>
    <n v="10"/>
    <n v="7"/>
    <n v="5964"/>
  </r>
  <r>
    <s v="AERMOD 22112"/>
    <s v="MortonBay_10202023_2015_SO23.SUM"/>
    <x v="6"/>
    <x v="10"/>
    <x v="2"/>
    <x v="0"/>
    <n v="9.0000000000000006E-5"/>
    <n v="632011.06999999995"/>
    <n v="3674674.37"/>
    <n v="-69.02"/>
    <n v="-69.02"/>
    <n v="0"/>
    <n v="15092103"/>
    <x v="0"/>
    <n v="10"/>
    <n v="7"/>
    <n v="5964"/>
  </r>
  <r>
    <s v="AERMOD 22112"/>
    <s v="MortonBay_10202023_2015_SO23.SUM"/>
    <x v="6"/>
    <x v="10"/>
    <x v="2"/>
    <x v="1"/>
    <n v="6.9999999999999994E-5"/>
    <n v="632011.06999999995"/>
    <n v="3674674.37"/>
    <n v="-69.02"/>
    <n v="-69.02"/>
    <n v="0"/>
    <n v="15082221"/>
    <x v="0"/>
    <n v="10"/>
    <n v="7"/>
    <n v="5964"/>
  </r>
  <r>
    <s v="AERMOD 22112"/>
    <s v="MortonBay_10202023_2015_SO23.SUM"/>
    <x v="6"/>
    <x v="10"/>
    <x v="3"/>
    <x v="0"/>
    <n v="9.0000000000000006E-5"/>
    <n v="632035.30000000005"/>
    <n v="3674674.37"/>
    <n v="-69.040000000000006"/>
    <n v="-69.040000000000006"/>
    <n v="0"/>
    <n v="15090521"/>
    <x v="0"/>
    <n v="10"/>
    <n v="7"/>
    <n v="5964"/>
  </r>
  <r>
    <s v="AERMOD 22112"/>
    <s v="MortonBay_10202023_2015_SO23.SUM"/>
    <x v="6"/>
    <x v="10"/>
    <x v="3"/>
    <x v="1"/>
    <n v="6.9999999999999994E-5"/>
    <n v="632011.06999999995"/>
    <n v="3674674.37"/>
    <n v="-69.02"/>
    <n v="-69.02"/>
    <n v="0"/>
    <n v="15082221"/>
    <x v="0"/>
    <n v="10"/>
    <n v="7"/>
    <n v="5964"/>
  </r>
  <r>
    <s v="AERMOD 22112"/>
    <s v="MortonBay_10202023_2015_SO23.SUM"/>
    <x v="6"/>
    <x v="10"/>
    <x v="4"/>
    <x v="0"/>
    <n v="5.0000000000000002E-5"/>
    <n v="631986.82999999996"/>
    <n v="3674674.37"/>
    <n v="-68.98"/>
    <n v="-68.98"/>
    <n v="0"/>
    <n v="15092103"/>
    <x v="0"/>
    <n v="10"/>
    <n v="7"/>
    <n v="5964"/>
  </r>
  <r>
    <s v="AERMOD 22112"/>
    <s v="MortonBay_10202023_2015_SO23.SUM"/>
    <x v="6"/>
    <x v="10"/>
    <x v="4"/>
    <x v="1"/>
    <n v="5.0000000000000002E-5"/>
    <n v="632025"/>
    <n v="3674675"/>
    <n v="-69.02"/>
    <n v="-69.02"/>
    <n v="0"/>
    <n v="15090521"/>
    <x v="0"/>
    <n v="10"/>
    <n v="7"/>
    <n v="5964"/>
  </r>
  <r>
    <s v="AERMOD 22112"/>
    <s v="MortonBay_10202023_2015_SO23.SUM"/>
    <x v="6"/>
    <x v="10"/>
    <x v="5"/>
    <x v="0"/>
    <n v="3.0000000000000001E-5"/>
    <n v="632301.9"/>
    <n v="3674508.48"/>
    <n v="-68.69"/>
    <n v="-68.69"/>
    <n v="0"/>
    <n v="15051321"/>
    <x v="0"/>
    <n v="10"/>
    <n v="7"/>
    <n v="5964"/>
  </r>
  <r>
    <s v="AERMOD 22112"/>
    <s v="MortonBay_10202023_2015_SO23.SUM"/>
    <x v="6"/>
    <x v="10"/>
    <x v="5"/>
    <x v="1"/>
    <n v="3.0000000000000001E-5"/>
    <n v="632301.9"/>
    <n v="3674508.48"/>
    <n v="-68.69"/>
    <n v="-68.69"/>
    <n v="0"/>
    <n v="15100406"/>
    <x v="0"/>
    <n v="10"/>
    <n v="7"/>
    <n v="5964"/>
  </r>
  <r>
    <s v="AERMOD 22112"/>
    <s v="MortonBay_10202023_2015_SO23.SUM"/>
    <x v="6"/>
    <x v="10"/>
    <x v="6"/>
    <x v="0"/>
    <n v="2.2000000000000001E-4"/>
    <n v="632000"/>
    <n v="3674675"/>
    <n v="-69"/>
    <n v="-69"/>
    <n v="0"/>
    <n v="15092103"/>
    <x v="0"/>
    <n v="10"/>
    <n v="7"/>
    <n v="5964"/>
  </r>
  <r>
    <s v="AERMOD 22112"/>
    <s v="MortonBay_10202023_2015_SO23.SUM"/>
    <x v="6"/>
    <x v="10"/>
    <x v="6"/>
    <x v="1"/>
    <n v="1.9000000000000001E-4"/>
    <n v="632011.06999999995"/>
    <n v="3674674.37"/>
    <n v="-69.02"/>
    <n v="-69.02"/>
    <n v="0"/>
    <n v="15082221"/>
    <x v="0"/>
    <n v="10"/>
    <n v="7"/>
    <n v="5964"/>
  </r>
  <r>
    <s v="AERMOD 22112"/>
    <s v="MortonBay_10202023_2015_SO24.SUM"/>
    <x v="6"/>
    <x v="6"/>
    <x v="0"/>
    <x v="0"/>
    <n v="2.0000000000000002E-5"/>
    <n v="632301.9"/>
    <n v="3674603.27"/>
    <n v="-68.73"/>
    <n v="-68.73"/>
    <n v="0"/>
    <n v="15122324"/>
    <x v="0"/>
    <n v="10"/>
    <n v="7"/>
    <n v="5964"/>
  </r>
  <r>
    <s v="AERMOD 22112"/>
    <s v="MortonBay_10202023_2015_SO24.SUM"/>
    <x v="6"/>
    <x v="6"/>
    <x v="0"/>
    <x v="1"/>
    <n v="2.0000000000000002E-5"/>
    <n v="632301.9"/>
    <n v="3674603.27"/>
    <n v="-68.73"/>
    <n v="-68.73"/>
    <n v="0"/>
    <n v="15052224"/>
    <x v="0"/>
    <n v="10"/>
    <n v="7"/>
    <n v="5964"/>
  </r>
  <r>
    <s v="AERMOD 22112"/>
    <s v="MortonBay_10202023_2015_SO24.SUM"/>
    <x v="6"/>
    <x v="6"/>
    <x v="1"/>
    <x v="0"/>
    <n v="2.0000000000000002E-5"/>
    <n v="632301.9"/>
    <n v="3674603.27"/>
    <n v="-68.73"/>
    <n v="-68.73"/>
    <n v="0"/>
    <n v="15122324"/>
    <x v="0"/>
    <n v="10"/>
    <n v="7"/>
    <n v="5964"/>
  </r>
  <r>
    <s v="AERMOD 22112"/>
    <s v="MortonBay_10202023_2015_SO24.SUM"/>
    <x v="6"/>
    <x v="6"/>
    <x v="1"/>
    <x v="1"/>
    <n v="2.0000000000000002E-5"/>
    <n v="632301.9"/>
    <n v="3674603.27"/>
    <n v="-68.73"/>
    <n v="-68.73"/>
    <n v="0"/>
    <n v="15052224"/>
    <x v="0"/>
    <n v="10"/>
    <n v="7"/>
    <n v="5964"/>
  </r>
  <r>
    <s v="AERMOD 22112"/>
    <s v="MortonBay_10202023_2015_SO24.SUM"/>
    <x v="6"/>
    <x v="6"/>
    <x v="2"/>
    <x v="0"/>
    <n v="1.0000000000000001E-5"/>
    <n v="632301.9"/>
    <n v="3674626.97"/>
    <n v="-68.760000000000005"/>
    <n v="-68.760000000000005"/>
    <n v="0"/>
    <n v="15122324"/>
    <x v="0"/>
    <n v="10"/>
    <n v="7"/>
    <n v="5964"/>
  </r>
  <r>
    <s v="AERMOD 22112"/>
    <s v="MortonBay_10202023_2015_SO24.SUM"/>
    <x v="6"/>
    <x v="6"/>
    <x v="2"/>
    <x v="1"/>
    <n v="1.0000000000000001E-5"/>
    <n v="632301.9"/>
    <n v="3674603.27"/>
    <n v="-68.73"/>
    <n v="-68.73"/>
    <n v="0"/>
    <n v="15122324"/>
    <x v="0"/>
    <n v="10"/>
    <n v="7"/>
    <n v="5964"/>
  </r>
  <r>
    <s v="AERMOD 22112"/>
    <s v="MortonBay_10202023_2015_SO24.SUM"/>
    <x v="6"/>
    <x v="6"/>
    <x v="3"/>
    <x v="0"/>
    <n v="1.0000000000000001E-5"/>
    <n v="632301.9"/>
    <n v="3674603.27"/>
    <n v="-68.73"/>
    <n v="-68.73"/>
    <n v="0"/>
    <n v="15122324"/>
    <x v="0"/>
    <n v="10"/>
    <n v="7"/>
    <n v="5964"/>
  </r>
  <r>
    <s v="AERMOD 22112"/>
    <s v="MortonBay_10202023_2015_SO24.SUM"/>
    <x v="6"/>
    <x v="6"/>
    <x v="3"/>
    <x v="1"/>
    <n v="1.0000000000000001E-5"/>
    <n v="632301.9"/>
    <n v="3674603.27"/>
    <n v="-68.73"/>
    <n v="-68.73"/>
    <n v="0"/>
    <n v="15052224"/>
    <x v="0"/>
    <n v="10"/>
    <n v="7"/>
    <n v="5964"/>
  </r>
  <r>
    <s v="AERMOD 22112"/>
    <s v="MortonBay_10202023_2015_SO24.SUM"/>
    <x v="6"/>
    <x v="6"/>
    <x v="4"/>
    <x v="0"/>
    <n v="1.0000000000000001E-5"/>
    <n v="632301.9"/>
    <n v="3674603.27"/>
    <n v="-68.73"/>
    <n v="-68.73"/>
    <n v="0"/>
    <n v="15122324"/>
    <x v="0"/>
    <n v="10"/>
    <n v="7"/>
    <n v="5964"/>
  </r>
  <r>
    <s v="AERMOD 22112"/>
    <s v="MortonBay_10202023_2015_SO24.SUM"/>
    <x v="6"/>
    <x v="6"/>
    <x v="4"/>
    <x v="1"/>
    <n v="1.0000000000000001E-5"/>
    <n v="632301.9"/>
    <n v="3674603.27"/>
    <n v="-68.73"/>
    <n v="-68.73"/>
    <n v="0"/>
    <n v="15052224"/>
    <x v="0"/>
    <n v="10"/>
    <n v="7"/>
    <n v="5964"/>
  </r>
  <r>
    <s v="AERMOD 22112"/>
    <s v="MortonBay_10202023_2015_SO24.SUM"/>
    <x v="6"/>
    <x v="6"/>
    <x v="5"/>
    <x v="0"/>
    <n v="0"/>
    <n v="632301.9"/>
    <n v="3674555.88"/>
    <n v="-68.75"/>
    <n v="-68.75"/>
    <n v="0"/>
    <n v="15122324"/>
    <x v="0"/>
    <n v="10"/>
    <n v="7"/>
    <n v="5964"/>
  </r>
  <r>
    <s v="AERMOD 22112"/>
    <s v="MortonBay_10202023_2015_SO24.SUM"/>
    <x v="6"/>
    <x v="6"/>
    <x v="5"/>
    <x v="1"/>
    <n v="0"/>
    <n v="632301.9"/>
    <n v="3674555.88"/>
    <n v="-68.75"/>
    <n v="-68.75"/>
    <n v="0"/>
    <n v="15052324"/>
    <x v="0"/>
    <n v="10"/>
    <n v="7"/>
    <n v="5964"/>
  </r>
  <r>
    <s v="AERMOD 22112"/>
    <s v="MortonBay_10202023_2015_SO24.SUM"/>
    <x v="6"/>
    <x v="6"/>
    <x v="6"/>
    <x v="0"/>
    <n v="2.0000000000000002E-5"/>
    <n v="632301.9"/>
    <n v="3674603.27"/>
    <n v="-68.73"/>
    <n v="-68.73"/>
    <n v="0"/>
    <n v="15122324"/>
    <x v="0"/>
    <n v="10"/>
    <n v="7"/>
    <n v="5964"/>
  </r>
  <r>
    <s v="AERMOD 22112"/>
    <s v="MortonBay_10202023_2015_SO24.SUM"/>
    <x v="6"/>
    <x v="6"/>
    <x v="6"/>
    <x v="1"/>
    <n v="2.0000000000000002E-5"/>
    <n v="632301.9"/>
    <n v="3674603.27"/>
    <n v="-68.73"/>
    <n v="-68.73"/>
    <n v="0"/>
    <n v="15052224"/>
    <x v="0"/>
    <n v="10"/>
    <n v="7"/>
    <n v="5964"/>
  </r>
  <r>
    <s v="AERMOD 22112"/>
    <s v="MortonBay_10202023_2015_SO2A.SUM"/>
    <x v="6"/>
    <x v="2"/>
    <x v="0"/>
    <x v="0"/>
    <n v="0"/>
    <n v="632301.9"/>
    <n v="3674579.58"/>
    <n v="-68.739999999999995"/>
    <n v="-68.739999999999995"/>
    <n v="0"/>
    <s v="1 YEARS"/>
    <x v="0"/>
    <n v="10"/>
    <n v="7"/>
    <n v="5964"/>
  </r>
  <r>
    <s v="AERMOD 22112"/>
    <s v="MortonBay_10202023_2015_SO2A.SUM"/>
    <x v="6"/>
    <x v="2"/>
    <x v="1"/>
    <x v="0"/>
    <n v="0"/>
    <n v="632301.9"/>
    <n v="3674579.58"/>
    <n v="-68.739999999999995"/>
    <n v="-68.739999999999995"/>
    <n v="0"/>
    <s v="1 YEARS"/>
    <x v="0"/>
    <n v="10"/>
    <n v="7"/>
    <n v="5964"/>
  </r>
  <r>
    <s v="AERMOD 22112"/>
    <s v="MortonBay_10202023_2015_SO2A.SUM"/>
    <x v="6"/>
    <x v="2"/>
    <x v="2"/>
    <x v="0"/>
    <n v="0"/>
    <n v="632301.9"/>
    <n v="3674603.27"/>
    <n v="-68.73"/>
    <n v="-68.73"/>
    <n v="0"/>
    <s v="1 YEARS"/>
    <x v="0"/>
    <n v="10"/>
    <n v="7"/>
    <n v="5964"/>
  </r>
  <r>
    <s v="AERMOD 22112"/>
    <s v="MortonBay_10202023_2015_SO2A.SUM"/>
    <x v="6"/>
    <x v="2"/>
    <x v="3"/>
    <x v="0"/>
    <n v="0"/>
    <n v="632301.9"/>
    <n v="3674603.27"/>
    <n v="-68.73"/>
    <n v="-68.73"/>
    <n v="0"/>
    <s v="1 YEARS"/>
    <x v="0"/>
    <n v="10"/>
    <n v="7"/>
    <n v="5964"/>
  </r>
  <r>
    <s v="AERMOD 22112"/>
    <s v="MortonBay_10202023_2015_SO2A.SUM"/>
    <x v="6"/>
    <x v="2"/>
    <x v="4"/>
    <x v="0"/>
    <n v="0"/>
    <n v="632301.9"/>
    <n v="3674579.58"/>
    <n v="-68.739999999999995"/>
    <n v="-68.739999999999995"/>
    <n v="0"/>
    <s v="1 YEARS"/>
    <x v="0"/>
    <n v="10"/>
    <n v="7"/>
    <n v="5964"/>
  </r>
  <r>
    <s v="AERMOD 22112"/>
    <s v="MortonBay_10202023_2015_SO2A.SUM"/>
    <x v="6"/>
    <x v="2"/>
    <x v="5"/>
    <x v="0"/>
    <n v="0"/>
    <n v="632301.9"/>
    <n v="3674532.18"/>
    <n v="-68.72"/>
    <n v="-68.72"/>
    <n v="0"/>
    <s v="1 YEARS"/>
    <x v="0"/>
    <n v="10"/>
    <n v="7"/>
    <n v="5964"/>
  </r>
  <r>
    <s v="AERMOD 22112"/>
    <s v="MortonBay_10202023_2015_SO2A.SUM"/>
    <x v="6"/>
    <x v="2"/>
    <x v="6"/>
    <x v="0"/>
    <n v="0"/>
    <n v="632301.9"/>
    <n v="3674579.58"/>
    <n v="-68.739999999999995"/>
    <n v="-68.739999999999995"/>
    <n v="0"/>
    <s v="1 YEARS"/>
    <x v="0"/>
    <n v="10"/>
    <n v="7"/>
    <n v="5964"/>
  </r>
  <r>
    <s v="AERMOD 22112"/>
    <s v="MortonBay_10202023_2015-2021_NO2.SUM"/>
    <x v="3"/>
    <x v="3"/>
    <x v="0"/>
    <x v="0"/>
    <n v="1.3657999999999999"/>
    <n v="632025"/>
    <n v="3674675"/>
    <n v="-69.02"/>
    <n v="-69.02"/>
    <n v="0"/>
    <s v="5 YEARS"/>
    <x v="1"/>
    <n v="10"/>
    <n v="7"/>
    <n v="5964"/>
  </r>
  <r>
    <s v="AERMOD 22112"/>
    <s v="MortonBay_10202023_2015-2021_NO2.SUM"/>
    <x v="3"/>
    <x v="3"/>
    <x v="1"/>
    <x v="0"/>
    <n v="1.3657999999999999"/>
    <n v="632025"/>
    <n v="3674675"/>
    <n v="-69.02"/>
    <n v="-69.02"/>
    <n v="0"/>
    <s v="5 YEARS"/>
    <x v="1"/>
    <n v="10"/>
    <n v="7"/>
    <n v="5964"/>
  </r>
  <r>
    <s v="AERMOD 22112"/>
    <s v="MortonBay_10202023_2015-2021_NO2.SUM"/>
    <x v="3"/>
    <x v="3"/>
    <x v="2"/>
    <x v="0"/>
    <n v="0.52737999999999996"/>
    <n v="632035.30000000005"/>
    <n v="3674674.37"/>
    <n v="-69.040000000000006"/>
    <n v="-69.040000000000006"/>
    <n v="0"/>
    <s v="5 YEARS"/>
    <x v="1"/>
    <n v="10"/>
    <n v="7"/>
    <n v="5964"/>
  </r>
  <r>
    <s v="AERMOD 22112"/>
    <s v="MortonBay_10202023_2015-2021_NO2.SUM"/>
    <x v="3"/>
    <x v="3"/>
    <x v="3"/>
    <x v="0"/>
    <n v="0.49814000000000003"/>
    <n v="632050"/>
    <n v="3674675"/>
    <n v="-69.08"/>
    <n v="-69.08"/>
    <n v="0"/>
    <s v="5 YEARS"/>
    <x v="1"/>
    <n v="10"/>
    <n v="7"/>
    <n v="5964"/>
  </r>
  <r>
    <s v="AERMOD 22112"/>
    <s v="MortonBay_10202023_2015-2021_NO2.SUM"/>
    <x v="3"/>
    <x v="3"/>
    <x v="4"/>
    <x v="0"/>
    <n v="0.32445000000000002"/>
    <n v="632011.06999999995"/>
    <n v="3674674.37"/>
    <n v="-69.02"/>
    <n v="-69.02"/>
    <n v="0"/>
    <s v="5 YEARS"/>
    <x v="1"/>
    <n v="10"/>
    <n v="7"/>
    <n v="5964"/>
  </r>
  <r>
    <s v="AERMOD 22112"/>
    <s v="MortonBay_10202023_2015-2021_NO2.SUM"/>
    <x v="3"/>
    <x v="3"/>
    <x v="5"/>
    <x v="0"/>
    <n v="0.33768999999999999"/>
    <n v="632301.9"/>
    <n v="3674508.48"/>
    <n v="-68.69"/>
    <n v="-68.69"/>
    <n v="0"/>
    <s v="5 YEARS"/>
    <x v="1"/>
    <n v="10"/>
    <n v="7"/>
    <n v="5964"/>
  </r>
  <r>
    <s v="AERMOD 22112"/>
    <s v="MortonBay_10202023_2015-2021_NO2.SUM"/>
    <x v="3"/>
    <x v="3"/>
    <x v="6"/>
    <x v="0"/>
    <n v="1.3657999999999999"/>
    <n v="632025"/>
    <n v="3674675"/>
    <n v="-69.02"/>
    <n v="-69.02"/>
    <n v="0"/>
    <s v="5 YEARS"/>
    <x v="1"/>
    <n v="10"/>
    <n v="7"/>
    <n v="5964"/>
  </r>
  <r>
    <s v="AERMOD 22112"/>
    <s v="MortonBay_10202023_2015-2021_NO2.SUM"/>
    <x v="3"/>
    <x v="4"/>
    <x v="0"/>
    <x v="0"/>
    <n v="1.2357400000000001"/>
    <n v="632011.06999999995"/>
    <n v="3674674.37"/>
    <n v="-69.02"/>
    <n v="-69.02"/>
    <n v="0"/>
    <s v="5 YEARS"/>
    <x v="1"/>
    <n v="10"/>
    <n v="7"/>
    <n v="5964"/>
  </r>
  <r>
    <s v="AERMOD 22112"/>
    <s v="MortonBay_10202023_2015-2021_NO2.SUM"/>
    <x v="3"/>
    <x v="4"/>
    <x v="1"/>
    <x v="0"/>
    <n v="1.2357400000000001"/>
    <n v="632011.06999999995"/>
    <n v="3674674.37"/>
    <n v="-69.02"/>
    <n v="-69.02"/>
    <n v="0"/>
    <s v="5 YEARS"/>
    <x v="1"/>
    <n v="10"/>
    <n v="7"/>
    <n v="5964"/>
  </r>
  <r>
    <s v="AERMOD 22112"/>
    <s v="MortonBay_10202023_2015-2021_NO2.SUM"/>
    <x v="3"/>
    <x v="4"/>
    <x v="2"/>
    <x v="0"/>
    <n v="0.47865999999999997"/>
    <n v="632025"/>
    <n v="3674675"/>
    <n v="-69.02"/>
    <n v="-69.02"/>
    <n v="0"/>
    <s v="5 YEARS"/>
    <x v="1"/>
    <n v="10"/>
    <n v="7"/>
    <n v="5964"/>
  </r>
  <r>
    <s v="AERMOD 22112"/>
    <s v="MortonBay_10202023_2015-2021_NO2.SUM"/>
    <x v="3"/>
    <x v="4"/>
    <x v="3"/>
    <x v="0"/>
    <n v="0.44123000000000001"/>
    <n v="632035.30000000005"/>
    <n v="3674674.37"/>
    <n v="-69.040000000000006"/>
    <n v="-69.040000000000006"/>
    <n v="0"/>
    <s v="5 YEARS"/>
    <x v="1"/>
    <n v="10"/>
    <n v="7"/>
    <n v="5964"/>
  </r>
  <r>
    <s v="AERMOD 22112"/>
    <s v="MortonBay_10202023_2015-2021_NO2.SUM"/>
    <x v="3"/>
    <x v="4"/>
    <x v="4"/>
    <x v="0"/>
    <n v="0.28819"/>
    <n v="632011.06999999995"/>
    <n v="3674674.37"/>
    <n v="-69.02"/>
    <n v="-69.02"/>
    <n v="0"/>
    <s v="5 YEARS"/>
    <x v="1"/>
    <n v="10"/>
    <n v="7"/>
    <n v="5964"/>
  </r>
  <r>
    <s v="AERMOD 22112"/>
    <s v="MortonBay_10202023_2015-2021_NO2.SUM"/>
    <x v="3"/>
    <x v="4"/>
    <x v="5"/>
    <x v="0"/>
    <n v="0.32851999999999998"/>
    <n v="632301.9"/>
    <n v="3674508.48"/>
    <n v="-68.69"/>
    <n v="-68.69"/>
    <n v="0"/>
    <s v="5 YEARS"/>
    <x v="1"/>
    <n v="10"/>
    <n v="7"/>
    <n v="5964"/>
  </r>
  <r>
    <s v="AERMOD 22112"/>
    <s v="MortonBay_10202023_2015-2021_NO2.SUM"/>
    <x v="3"/>
    <x v="4"/>
    <x v="6"/>
    <x v="0"/>
    <n v="1.2357400000000001"/>
    <n v="632011.06999999995"/>
    <n v="3674674.37"/>
    <n v="-69.02"/>
    <n v="-69.02"/>
    <n v="0"/>
    <s v="5 YEARS"/>
    <x v="1"/>
    <n v="10"/>
    <n v="7"/>
    <n v="5964"/>
  </r>
  <r>
    <s v="AERMOD 22112"/>
    <s v="MortonBay_10202023_2015-2021_PM10.SUM"/>
    <x v="4"/>
    <x v="6"/>
    <x v="0"/>
    <x v="0"/>
    <n v="7.2263099999999998"/>
    <n v="632180.72"/>
    <n v="3674295.19"/>
    <n v="-68.739999999999995"/>
    <n v="-68.739999999999995"/>
    <n v="0"/>
    <n v="15122624"/>
    <x v="1"/>
    <n v="24"/>
    <n v="8"/>
    <n v="5964"/>
  </r>
  <r>
    <s v="AERMOD 22112"/>
    <s v="MortonBay_10202023_2015-2021_PM10.SUM"/>
    <x v="4"/>
    <x v="6"/>
    <x v="0"/>
    <x v="1"/>
    <n v="7.1291599999999997"/>
    <n v="632204.96"/>
    <n v="3674295.19"/>
    <n v="-68.040000000000006"/>
    <n v="-68.040000000000006"/>
    <n v="0"/>
    <n v="15122624"/>
    <x v="1"/>
    <n v="24"/>
    <n v="8"/>
    <n v="5964"/>
  </r>
  <r>
    <s v="AERMOD 22112"/>
    <s v="MortonBay_10202023_2015-2021_PM10.SUM"/>
    <x v="4"/>
    <x v="6"/>
    <x v="0"/>
    <x v="2"/>
    <n v="5.8816800000000002"/>
    <n v="632204.96"/>
    <n v="3674295.19"/>
    <n v="-68.040000000000006"/>
    <n v="-68.040000000000006"/>
    <n v="0"/>
    <n v="16120324"/>
    <x v="1"/>
    <n v="24"/>
    <n v="8"/>
    <n v="5964"/>
  </r>
  <r>
    <s v="AERMOD 22112"/>
    <s v="MortonBay_10202023_2015-2021_PM10.SUM"/>
    <x v="4"/>
    <x v="6"/>
    <x v="0"/>
    <x v="3"/>
    <n v="5.2168200000000002"/>
    <n v="632180.72"/>
    <n v="3674295.19"/>
    <n v="-68.739999999999995"/>
    <n v="-68.739999999999995"/>
    <n v="0"/>
    <n v="15031324"/>
    <x v="1"/>
    <n v="24"/>
    <n v="8"/>
    <n v="5964"/>
  </r>
  <r>
    <s v="AERMOD 22112"/>
    <s v="MortonBay_10202023_2015-2021_PM10.SUM"/>
    <x v="4"/>
    <x v="6"/>
    <x v="0"/>
    <x v="4"/>
    <n v="4.8622899999999998"/>
    <n v="632204.96"/>
    <n v="3674295.19"/>
    <n v="-68.040000000000006"/>
    <n v="-68.040000000000006"/>
    <n v="0"/>
    <n v="17032824"/>
    <x v="1"/>
    <n v="24"/>
    <n v="8"/>
    <n v="5964"/>
  </r>
  <r>
    <s v="AERMOD 22112"/>
    <s v="MortonBay_10202023_2015-2021_PM10.SUM"/>
    <x v="4"/>
    <x v="6"/>
    <x v="0"/>
    <x v="5"/>
    <n v="4.7210200000000002"/>
    <n v="632204.96"/>
    <n v="3674295.19"/>
    <n v="-68.040000000000006"/>
    <n v="-68.040000000000006"/>
    <n v="0"/>
    <n v="15101524"/>
    <x v="1"/>
    <n v="24"/>
    <n v="8"/>
    <n v="5964"/>
  </r>
  <r>
    <s v="AERMOD 22112"/>
    <s v="MortonBay_10202023_2015-2021_PM10.SUM"/>
    <x v="4"/>
    <x v="6"/>
    <x v="7"/>
    <x v="0"/>
    <n v="7.1256399999999998"/>
    <n v="632204.96"/>
    <n v="3674295.19"/>
    <n v="-68.040000000000006"/>
    <n v="-68.040000000000006"/>
    <n v="0"/>
    <n v="15103024"/>
    <x v="1"/>
    <n v="24"/>
    <n v="8"/>
    <n v="5964"/>
  </r>
  <r>
    <s v="AERMOD 22112"/>
    <s v="MortonBay_10202023_2015-2021_PM10.SUM"/>
    <x v="4"/>
    <x v="6"/>
    <x v="7"/>
    <x v="1"/>
    <n v="6.96807"/>
    <n v="632204.96"/>
    <n v="3674295.19"/>
    <n v="-68.040000000000006"/>
    <n v="-68.040000000000006"/>
    <n v="0"/>
    <n v="15122624"/>
    <x v="1"/>
    <n v="24"/>
    <n v="8"/>
    <n v="5964"/>
  </r>
  <r>
    <s v="AERMOD 22112"/>
    <s v="MortonBay_10202023_2015-2021_PM10.SUM"/>
    <x v="4"/>
    <x v="6"/>
    <x v="7"/>
    <x v="2"/>
    <n v="5.7369399999999997"/>
    <n v="632204.96"/>
    <n v="3674295.19"/>
    <n v="-68.040000000000006"/>
    <n v="-68.040000000000006"/>
    <n v="0"/>
    <n v="16120324"/>
    <x v="1"/>
    <n v="24"/>
    <n v="8"/>
    <n v="5964"/>
  </r>
  <r>
    <s v="AERMOD 22112"/>
    <s v="MortonBay_10202023_2015-2021_PM10.SUM"/>
    <x v="4"/>
    <x v="6"/>
    <x v="7"/>
    <x v="3"/>
    <n v="5.1440200000000003"/>
    <n v="632180.72"/>
    <n v="3674295.19"/>
    <n v="-68.739999999999995"/>
    <n v="-68.739999999999995"/>
    <n v="0"/>
    <n v="15031324"/>
    <x v="1"/>
    <n v="24"/>
    <n v="8"/>
    <n v="5964"/>
  </r>
  <r>
    <s v="AERMOD 22112"/>
    <s v="MortonBay_10202023_2015-2021_PM10.SUM"/>
    <x v="4"/>
    <x v="6"/>
    <x v="7"/>
    <x v="4"/>
    <n v="4.7866799999999996"/>
    <n v="632204.96"/>
    <n v="3674295.19"/>
    <n v="-68.040000000000006"/>
    <n v="-68.040000000000006"/>
    <n v="0"/>
    <n v="17032824"/>
    <x v="1"/>
    <n v="24"/>
    <n v="8"/>
    <n v="5964"/>
  </r>
  <r>
    <s v="AERMOD 22112"/>
    <s v="MortonBay_10202023_2015-2021_PM10.SUM"/>
    <x v="4"/>
    <x v="6"/>
    <x v="7"/>
    <x v="5"/>
    <n v="4.65238"/>
    <n v="632204.96"/>
    <n v="3674295.19"/>
    <n v="-68.040000000000006"/>
    <n v="-68.040000000000006"/>
    <n v="0"/>
    <n v="15031224"/>
    <x v="1"/>
    <n v="24"/>
    <n v="8"/>
    <n v="5964"/>
  </r>
  <r>
    <s v="AERMOD 22112"/>
    <s v="MortonBay_10202023_2015-2021_PM10.SUM"/>
    <x v="4"/>
    <x v="6"/>
    <x v="1"/>
    <x v="0"/>
    <n v="0.42507"/>
    <n v="632000"/>
    <n v="3674675"/>
    <n v="-69"/>
    <n v="-69"/>
    <n v="0"/>
    <n v="17072824"/>
    <x v="1"/>
    <n v="24"/>
    <n v="8"/>
    <n v="5964"/>
  </r>
  <r>
    <s v="AERMOD 22112"/>
    <s v="MortonBay_10202023_2015-2021_PM10.SUM"/>
    <x v="4"/>
    <x v="6"/>
    <x v="1"/>
    <x v="1"/>
    <n v="0.41880000000000001"/>
    <n v="632011.06999999995"/>
    <n v="3674674.37"/>
    <n v="-69.02"/>
    <n v="-69.02"/>
    <n v="0"/>
    <n v="17072824"/>
    <x v="1"/>
    <n v="24"/>
    <n v="8"/>
    <n v="5964"/>
  </r>
  <r>
    <s v="AERMOD 22112"/>
    <s v="MortonBay_10202023_2015-2021_PM10.SUM"/>
    <x v="4"/>
    <x v="6"/>
    <x v="1"/>
    <x v="2"/>
    <n v="0.40322000000000002"/>
    <n v="632011.06999999995"/>
    <n v="3674674.37"/>
    <n v="-69.02"/>
    <n v="-69.02"/>
    <n v="0"/>
    <n v="21080524"/>
    <x v="1"/>
    <n v="24"/>
    <n v="8"/>
    <n v="5964"/>
  </r>
  <r>
    <s v="AERMOD 22112"/>
    <s v="MortonBay_10202023_2015-2021_PM10.SUM"/>
    <x v="4"/>
    <x v="6"/>
    <x v="1"/>
    <x v="3"/>
    <n v="0.37375999999999998"/>
    <n v="632011.06999999995"/>
    <n v="3674674.37"/>
    <n v="-69.02"/>
    <n v="-69.02"/>
    <n v="0"/>
    <n v="18072824"/>
    <x v="1"/>
    <n v="24"/>
    <n v="8"/>
    <n v="5964"/>
  </r>
  <r>
    <s v="AERMOD 22112"/>
    <s v="MortonBay_10202023_2015-2021_PM10.SUM"/>
    <x v="4"/>
    <x v="6"/>
    <x v="1"/>
    <x v="4"/>
    <n v="0.36604999999999999"/>
    <n v="632011.06999999995"/>
    <n v="3674674.37"/>
    <n v="-69.02"/>
    <n v="-69.02"/>
    <n v="0"/>
    <n v="21071224"/>
    <x v="1"/>
    <n v="24"/>
    <n v="8"/>
    <n v="5964"/>
  </r>
  <r>
    <s v="AERMOD 22112"/>
    <s v="MortonBay_10202023_2015-2021_PM10.SUM"/>
    <x v="4"/>
    <x v="6"/>
    <x v="1"/>
    <x v="5"/>
    <n v="0.35435"/>
    <n v="632011.06999999995"/>
    <n v="3674674.37"/>
    <n v="-69.02"/>
    <n v="-69.02"/>
    <n v="0"/>
    <n v="16080224"/>
    <x v="1"/>
    <n v="24"/>
    <n v="8"/>
    <n v="5964"/>
  </r>
  <r>
    <s v="AERMOD 22112"/>
    <s v="MortonBay_10202023_2015-2021_PM10.SUM"/>
    <x v="4"/>
    <x v="6"/>
    <x v="2"/>
    <x v="0"/>
    <n v="0.16278999999999999"/>
    <n v="632011.06999999995"/>
    <n v="3674674.37"/>
    <n v="-69.02"/>
    <n v="-69.02"/>
    <n v="0"/>
    <n v="17072824"/>
    <x v="1"/>
    <n v="24"/>
    <n v="8"/>
    <n v="5964"/>
  </r>
  <r>
    <s v="AERMOD 22112"/>
    <s v="MortonBay_10202023_2015-2021_PM10.SUM"/>
    <x v="4"/>
    <x v="6"/>
    <x v="2"/>
    <x v="1"/>
    <n v="0.15229000000000001"/>
    <n v="632011.06999999995"/>
    <n v="3674674.37"/>
    <n v="-69.02"/>
    <n v="-69.02"/>
    <n v="0"/>
    <n v="17090224"/>
    <x v="1"/>
    <n v="24"/>
    <n v="8"/>
    <n v="5964"/>
  </r>
  <r>
    <s v="AERMOD 22112"/>
    <s v="MortonBay_10202023_2015-2021_PM10.SUM"/>
    <x v="4"/>
    <x v="6"/>
    <x v="2"/>
    <x v="2"/>
    <n v="0.15193000000000001"/>
    <n v="632011.06999999995"/>
    <n v="3674674.37"/>
    <n v="-69.02"/>
    <n v="-69.02"/>
    <n v="0"/>
    <n v="21080524"/>
    <x v="1"/>
    <n v="24"/>
    <n v="8"/>
    <n v="5964"/>
  </r>
  <r>
    <s v="AERMOD 22112"/>
    <s v="MortonBay_10202023_2015-2021_PM10.SUM"/>
    <x v="4"/>
    <x v="6"/>
    <x v="2"/>
    <x v="3"/>
    <n v="0.14333000000000001"/>
    <n v="632011.06999999995"/>
    <n v="3674674.37"/>
    <n v="-69.02"/>
    <n v="-69.02"/>
    <n v="0"/>
    <n v="18072824"/>
    <x v="1"/>
    <n v="24"/>
    <n v="8"/>
    <n v="5964"/>
  </r>
  <r>
    <s v="AERMOD 22112"/>
    <s v="MortonBay_10202023_2015-2021_PM10.SUM"/>
    <x v="4"/>
    <x v="6"/>
    <x v="2"/>
    <x v="4"/>
    <n v="0.14104"/>
    <n v="632011.06999999995"/>
    <n v="3674674.37"/>
    <n v="-69.02"/>
    <n v="-69.02"/>
    <n v="0"/>
    <n v="21071224"/>
    <x v="1"/>
    <n v="24"/>
    <n v="8"/>
    <n v="5964"/>
  </r>
  <r>
    <s v="AERMOD 22112"/>
    <s v="MortonBay_10202023_2015-2021_PM10.SUM"/>
    <x v="4"/>
    <x v="6"/>
    <x v="2"/>
    <x v="5"/>
    <n v="0.13628000000000001"/>
    <n v="632011.06999999995"/>
    <n v="3674674.37"/>
    <n v="-69.02"/>
    <n v="-69.02"/>
    <n v="0"/>
    <n v="16080224"/>
    <x v="1"/>
    <n v="24"/>
    <n v="8"/>
    <n v="5964"/>
  </r>
  <r>
    <s v="AERMOD 22112"/>
    <s v="MortonBay_10202023_2015-2021_PM10.SUM"/>
    <x v="4"/>
    <x v="6"/>
    <x v="3"/>
    <x v="0"/>
    <n v="0.15049000000000001"/>
    <n v="632011.06999999995"/>
    <n v="3674674.37"/>
    <n v="-69.02"/>
    <n v="-69.02"/>
    <n v="0"/>
    <n v="17090224"/>
    <x v="1"/>
    <n v="24"/>
    <n v="8"/>
    <n v="5964"/>
  </r>
  <r>
    <s v="AERMOD 22112"/>
    <s v="MortonBay_10202023_2015-2021_PM10.SUM"/>
    <x v="4"/>
    <x v="6"/>
    <x v="3"/>
    <x v="1"/>
    <n v="0.14684"/>
    <n v="632011.06999999995"/>
    <n v="3674674.37"/>
    <n v="-69.02"/>
    <n v="-69.02"/>
    <n v="0"/>
    <n v="21080524"/>
    <x v="1"/>
    <n v="24"/>
    <n v="8"/>
    <n v="5964"/>
  </r>
  <r>
    <s v="AERMOD 22112"/>
    <s v="MortonBay_10202023_2015-2021_PM10.SUM"/>
    <x v="4"/>
    <x v="6"/>
    <x v="3"/>
    <x v="2"/>
    <n v="0.14349999999999999"/>
    <n v="632011.06999999995"/>
    <n v="3674674.37"/>
    <n v="-69.02"/>
    <n v="-69.02"/>
    <n v="0"/>
    <n v="17072824"/>
    <x v="1"/>
    <n v="24"/>
    <n v="8"/>
    <n v="5964"/>
  </r>
  <r>
    <s v="AERMOD 22112"/>
    <s v="MortonBay_10202023_2015-2021_PM10.SUM"/>
    <x v="4"/>
    <x v="6"/>
    <x v="3"/>
    <x v="3"/>
    <n v="0.13044"/>
    <n v="632000"/>
    <n v="3674675"/>
    <n v="-69"/>
    <n v="-69"/>
    <n v="0"/>
    <n v="18072824"/>
    <x v="1"/>
    <n v="24"/>
    <n v="8"/>
    <n v="5964"/>
  </r>
  <r>
    <s v="AERMOD 22112"/>
    <s v="MortonBay_10202023_2015-2021_PM10.SUM"/>
    <x v="4"/>
    <x v="6"/>
    <x v="3"/>
    <x v="4"/>
    <n v="0.12878000000000001"/>
    <n v="632000"/>
    <n v="3674675"/>
    <n v="-69"/>
    <n v="-69"/>
    <n v="0"/>
    <n v="21071224"/>
    <x v="1"/>
    <n v="24"/>
    <n v="8"/>
    <n v="5964"/>
  </r>
  <r>
    <s v="AERMOD 22112"/>
    <s v="MortonBay_10202023_2015-2021_PM10.SUM"/>
    <x v="4"/>
    <x v="6"/>
    <x v="3"/>
    <x v="5"/>
    <n v="0.12631000000000001"/>
    <n v="632011.06999999995"/>
    <n v="3674674.37"/>
    <n v="-69.02"/>
    <n v="-69.02"/>
    <n v="0"/>
    <n v="16080224"/>
    <x v="1"/>
    <n v="24"/>
    <n v="8"/>
    <n v="5964"/>
  </r>
  <r>
    <s v="AERMOD 22112"/>
    <s v="MortonBay_10202023_2015-2021_PM10.SUM"/>
    <x v="4"/>
    <x v="6"/>
    <x v="4"/>
    <x v="0"/>
    <n v="0.11854000000000001"/>
    <n v="632301.9"/>
    <n v="3674603.27"/>
    <n v="-68.73"/>
    <n v="-68.73"/>
    <n v="0"/>
    <n v="15122324"/>
    <x v="1"/>
    <n v="24"/>
    <n v="8"/>
    <n v="5964"/>
  </r>
  <r>
    <s v="AERMOD 22112"/>
    <s v="MortonBay_10202023_2015-2021_PM10.SUM"/>
    <x v="4"/>
    <x v="6"/>
    <x v="4"/>
    <x v="1"/>
    <n v="0.10181"/>
    <n v="632000"/>
    <n v="3674675"/>
    <n v="-69"/>
    <n v="-69"/>
    <n v="0"/>
    <n v="17090224"/>
    <x v="1"/>
    <n v="24"/>
    <n v="8"/>
    <n v="5964"/>
  </r>
  <r>
    <s v="AERMOD 22112"/>
    <s v="MortonBay_10202023_2015-2021_PM10.SUM"/>
    <x v="4"/>
    <x v="6"/>
    <x v="4"/>
    <x v="2"/>
    <n v="9.4750000000000001E-2"/>
    <n v="632301.9"/>
    <n v="3674603.27"/>
    <n v="-68.73"/>
    <n v="-68.73"/>
    <n v="0"/>
    <n v="15052224"/>
    <x v="1"/>
    <n v="24"/>
    <n v="8"/>
    <n v="5964"/>
  </r>
  <r>
    <s v="AERMOD 22112"/>
    <s v="MortonBay_10202023_2015-2021_PM10.SUM"/>
    <x v="4"/>
    <x v="6"/>
    <x v="4"/>
    <x v="3"/>
    <n v="9.375E-2"/>
    <n v="632000"/>
    <n v="3674675"/>
    <n v="-69"/>
    <n v="-69"/>
    <n v="0"/>
    <n v="21080524"/>
    <x v="1"/>
    <n v="24"/>
    <n v="8"/>
    <n v="5964"/>
  </r>
  <r>
    <s v="AERMOD 22112"/>
    <s v="MortonBay_10202023_2015-2021_PM10.SUM"/>
    <x v="4"/>
    <x v="6"/>
    <x v="4"/>
    <x v="4"/>
    <n v="9.0490000000000001E-2"/>
    <n v="632301.9"/>
    <n v="3674579.58"/>
    <n v="-68.739999999999995"/>
    <n v="-68.739999999999995"/>
    <n v="0"/>
    <n v="15122324"/>
    <x v="1"/>
    <n v="24"/>
    <n v="8"/>
    <n v="5964"/>
  </r>
  <r>
    <s v="AERMOD 22112"/>
    <s v="MortonBay_10202023_2015-2021_PM10.SUM"/>
    <x v="4"/>
    <x v="6"/>
    <x v="4"/>
    <x v="5"/>
    <n v="8.8609999999999994E-2"/>
    <n v="632301.9"/>
    <n v="3674579.58"/>
    <n v="-68.739999999999995"/>
    <n v="-68.739999999999995"/>
    <n v="0"/>
    <n v="15051424"/>
    <x v="1"/>
    <n v="24"/>
    <n v="8"/>
    <n v="5964"/>
  </r>
  <r>
    <s v="AERMOD 22112"/>
    <s v="MortonBay_10202023_2015-2021_PM10.SUM"/>
    <x v="4"/>
    <x v="6"/>
    <x v="5"/>
    <x v="0"/>
    <n v="4.6969999999999998E-2"/>
    <n v="632301.9"/>
    <n v="3674555.88"/>
    <n v="-68.75"/>
    <n v="-68.75"/>
    <n v="0"/>
    <n v="15122324"/>
    <x v="1"/>
    <n v="24"/>
    <n v="8"/>
    <n v="5964"/>
  </r>
  <r>
    <s v="AERMOD 22112"/>
    <s v="MortonBay_10202023_2015-2021_PM10.SUM"/>
    <x v="4"/>
    <x v="6"/>
    <x v="5"/>
    <x v="1"/>
    <n v="4.2090000000000002E-2"/>
    <n v="632301.9"/>
    <n v="3674532.18"/>
    <n v="-68.72"/>
    <n v="-68.72"/>
    <n v="0"/>
    <n v="18050224"/>
    <x v="1"/>
    <n v="24"/>
    <n v="8"/>
    <n v="5964"/>
  </r>
  <r>
    <s v="AERMOD 22112"/>
    <s v="MortonBay_10202023_2015-2021_PM10.SUM"/>
    <x v="4"/>
    <x v="6"/>
    <x v="5"/>
    <x v="2"/>
    <n v="3.9309999999999998E-2"/>
    <n v="632301.9"/>
    <n v="3674532.18"/>
    <n v="-68.72"/>
    <n v="-68.72"/>
    <n v="0"/>
    <n v="16050824"/>
    <x v="1"/>
    <n v="24"/>
    <n v="8"/>
    <n v="5964"/>
  </r>
  <r>
    <s v="AERMOD 22112"/>
    <s v="MortonBay_10202023_2015-2021_PM10.SUM"/>
    <x v="4"/>
    <x v="6"/>
    <x v="5"/>
    <x v="3"/>
    <n v="3.9050000000000001E-2"/>
    <n v="632301.9"/>
    <n v="3674532.18"/>
    <n v="-68.72"/>
    <n v="-68.72"/>
    <n v="0"/>
    <n v="15122324"/>
    <x v="1"/>
    <n v="24"/>
    <n v="8"/>
    <n v="5964"/>
  </r>
  <r>
    <s v="AERMOD 22112"/>
    <s v="MortonBay_10202023_2015-2021_PM10.SUM"/>
    <x v="4"/>
    <x v="6"/>
    <x v="5"/>
    <x v="4"/>
    <n v="3.9039999999999998E-2"/>
    <n v="632301.9"/>
    <n v="3674532.18"/>
    <n v="-68.72"/>
    <n v="-68.72"/>
    <n v="0"/>
    <n v="15050724"/>
    <x v="1"/>
    <n v="24"/>
    <n v="8"/>
    <n v="5964"/>
  </r>
  <r>
    <s v="AERMOD 22112"/>
    <s v="MortonBay_10202023_2015-2021_PM10.SUM"/>
    <x v="4"/>
    <x v="6"/>
    <x v="5"/>
    <x v="5"/>
    <n v="3.7999999999999999E-2"/>
    <n v="632301.9"/>
    <n v="3674555.88"/>
    <n v="-68.75"/>
    <n v="-68.75"/>
    <n v="0"/>
    <n v="18113024"/>
    <x v="1"/>
    <n v="24"/>
    <n v="8"/>
    <n v="5964"/>
  </r>
  <r>
    <s v="AERMOD 22112"/>
    <s v="MortonBay_10202023_2015-2021_PM10.SUM"/>
    <x v="4"/>
    <x v="6"/>
    <x v="6"/>
    <x v="0"/>
    <n v="7.2263099999999998"/>
    <n v="632180.72"/>
    <n v="3674295.19"/>
    <n v="-68.739999999999995"/>
    <n v="-68.739999999999995"/>
    <n v="0"/>
    <n v="15122624"/>
    <x v="1"/>
    <n v="24"/>
    <n v="8"/>
    <n v="5964"/>
  </r>
  <r>
    <s v="AERMOD 22112"/>
    <s v="MortonBay_10202023_2015-2021_PM10.SUM"/>
    <x v="4"/>
    <x v="6"/>
    <x v="6"/>
    <x v="1"/>
    <n v="7.1291599999999997"/>
    <n v="632204.96"/>
    <n v="3674295.19"/>
    <n v="-68.040000000000006"/>
    <n v="-68.040000000000006"/>
    <n v="0"/>
    <n v="15122624"/>
    <x v="1"/>
    <n v="24"/>
    <n v="8"/>
    <n v="5964"/>
  </r>
  <r>
    <s v="AERMOD 22112"/>
    <s v="MortonBay_10202023_2015-2021_PM10.SUM"/>
    <x v="4"/>
    <x v="6"/>
    <x v="6"/>
    <x v="2"/>
    <n v="5.8816800000000002"/>
    <n v="632204.96"/>
    <n v="3674295.19"/>
    <n v="-68.040000000000006"/>
    <n v="-68.040000000000006"/>
    <n v="0"/>
    <n v="16120324"/>
    <x v="1"/>
    <n v="24"/>
    <n v="8"/>
    <n v="5964"/>
  </r>
  <r>
    <s v="AERMOD 22112"/>
    <s v="MortonBay_10202023_2015-2021_PM10.SUM"/>
    <x v="4"/>
    <x v="6"/>
    <x v="6"/>
    <x v="3"/>
    <n v="5.2168200000000002"/>
    <n v="632180.72"/>
    <n v="3674295.19"/>
    <n v="-68.739999999999995"/>
    <n v="-68.739999999999995"/>
    <n v="0"/>
    <n v="15031324"/>
    <x v="1"/>
    <n v="24"/>
    <n v="8"/>
    <n v="5964"/>
  </r>
  <r>
    <s v="AERMOD 22112"/>
    <s v="MortonBay_10202023_2015-2021_PM10.SUM"/>
    <x v="4"/>
    <x v="6"/>
    <x v="6"/>
    <x v="4"/>
    <n v="4.8622899999999998"/>
    <n v="632204.96"/>
    <n v="3674295.19"/>
    <n v="-68.040000000000006"/>
    <n v="-68.040000000000006"/>
    <n v="0"/>
    <n v="17032824"/>
    <x v="1"/>
    <n v="24"/>
    <n v="8"/>
    <n v="5964"/>
  </r>
  <r>
    <s v="AERMOD 22112"/>
    <s v="MortonBay_10202023_2015-2021_PM10.SUM"/>
    <x v="4"/>
    <x v="6"/>
    <x v="6"/>
    <x v="5"/>
    <n v="4.7210200000000002"/>
    <n v="632204.96"/>
    <n v="3674295.19"/>
    <n v="-68.040000000000006"/>
    <n v="-68.040000000000006"/>
    <n v="0"/>
    <n v="15101524"/>
    <x v="1"/>
    <n v="24"/>
    <n v="8"/>
    <n v="5964"/>
  </r>
  <r>
    <s v="AERMOD 22112"/>
    <s v="MortonBay_10202023_2015-2021_PM25.SUM"/>
    <x v="5"/>
    <x v="7"/>
    <x v="0"/>
    <x v="0"/>
    <n v="3.1848999999999998"/>
    <n v="632204.96"/>
    <n v="3674295.19"/>
    <n v="-68.040000000000006"/>
    <n v="-68.040000000000006"/>
    <n v="0"/>
    <s v="5 YEARS"/>
    <x v="1"/>
    <n v="24"/>
    <n v="8"/>
    <n v="5964"/>
  </r>
  <r>
    <s v="AERMOD 22112"/>
    <s v="MortonBay_10202023_2015-2021_PM25.SUM"/>
    <x v="5"/>
    <x v="7"/>
    <x v="7"/>
    <x v="0"/>
    <n v="3.0890499999999999"/>
    <n v="632204.96"/>
    <n v="3674295.19"/>
    <n v="-68.040000000000006"/>
    <n v="-68.040000000000006"/>
    <n v="0"/>
    <s v="5 YEARS"/>
    <x v="1"/>
    <n v="24"/>
    <n v="8"/>
    <n v="5964"/>
  </r>
  <r>
    <s v="AERMOD 22112"/>
    <s v="MortonBay_10202023_2015-2021_PM25.SUM"/>
    <x v="5"/>
    <x v="7"/>
    <x v="1"/>
    <x v="0"/>
    <n v="0.35446"/>
    <n v="632011.06999999995"/>
    <n v="3674674.37"/>
    <n v="-69.02"/>
    <n v="-69.02"/>
    <n v="0"/>
    <s v="5 YEARS"/>
    <x v="1"/>
    <n v="24"/>
    <n v="8"/>
    <n v="5964"/>
  </r>
  <r>
    <s v="AERMOD 22112"/>
    <s v="MortonBay_10202023_2015-2021_PM25.SUM"/>
    <x v="5"/>
    <x v="7"/>
    <x v="2"/>
    <x v="0"/>
    <n v="0.13546"/>
    <n v="632011.06999999995"/>
    <n v="3674674.37"/>
    <n v="-69.02"/>
    <n v="-69.02"/>
    <n v="0"/>
    <s v="5 YEARS"/>
    <x v="1"/>
    <n v="24"/>
    <n v="8"/>
    <n v="5964"/>
  </r>
  <r>
    <s v="AERMOD 22112"/>
    <s v="MortonBay_10202023_2015-2021_PM25.SUM"/>
    <x v="5"/>
    <x v="7"/>
    <x v="3"/>
    <x v="0"/>
    <n v="0.12614"/>
    <n v="632011.06999999995"/>
    <n v="3674674.37"/>
    <n v="-69.02"/>
    <n v="-69.02"/>
    <n v="0"/>
    <s v="5 YEARS"/>
    <x v="1"/>
    <n v="24"/>
    <n v="8"/>
    <n v="5964"/>
  </r>
  <r>
    <s v="AERMOD 22112"/>
    <s v="MortonBay_10202023_2015-2021_PM25.SUM"/>
    <x v="5"/>
    <x v="7"/>
    <x v="4"/>
    <x v="0"/>
    <n v="9.2399999999999996E-2"/>
    <n v="632301.9"/>
    <n v="3674603.27"/>
    <n v="-68.73"/>
    <n v="-68.73"/>
    <n v="0"/>
    <s v="5 YEARS"/>
    <x v="1"/>
    <n v="24"/>
    <n v="8"/>
    <n v="5964"/>
  </r>
  <r>
    <s v="AERMOD 22112"/>
    <s v="MortonBay_10202023_2015-2021_PM25.SUM"/>
    <x v="5"/>
    <x v="7"/>
    <x v="5"/>
    <x v="0"/>
    <n v="3.9269999999999999E-2"/>
    <n v="632301.9"/>
    <n v="3674532.18"/>
    <n v="-68.72"/>
    <n v="-68.72"/>
    <n v="0"/>
    <s v="5 YEARS"/>
    <x v="1"/>
    <n v="24"/>
    <n v="8"/>
    <n v="5964"/>
  </r>
  <r>
    <s v="AERMOD 22112"/>
    <s v="MortonBay_10202023_2015-2021_PM25.SUM"/>
    <x v="5"/>
    <x v="7"/>
    <x v="6"/>
    <x v="0"/>
    <n v="3.1848999999999998"/>
    <n v="632204.96"/>
    <n v="3674295.19"/>
    <n v="-68.040000000000006"/>
    <n v="-68.040000000000006"/>
    <n v="0"/>
    <s v="5 YEARS"/>
    <x v="1"/>
    <n v="24"/>
    <n v="8"/>
    <n v="5964"/>
  </r>
  <r>
    <s v="AERMOD 22112"/>
    <s v="MortonBay_10202023_2015-2021_PM25.SUM"/>
    <x v="5"/>
    <x v="8"/>
    <x v="0"/>
    <x v="0"/>
    <n v="2.1615099999999998"/>
    <n v="632301.9"/>
    <n v="3674437.38"/>
    <n v="-68.569999999999993"/>
    <n v="-68.569999999999993"/>
    <n v="0"/>
    <s v="5 YEARS"/>
    <x v="1"/>
    <n v="24"/>
    <n v="8"/>
    <n v="5964"/>
  </r>
  <r>
    <s v="AERMOD 22112"/>
    <s v="MortonBay_10202023_2015-2021_PM25.SUM"/>
    <x v="5"/>
    <x v="8"/>
    <x v="7"/>
    <x v="0"/>
    <n v="2.1549200000000002"/>
    <n v="632301.9"/>
    <n v="3674437.38"/>
    <n v="-68.569999999999993"/>
    <n v="-68.569999999999993"/>
    <n v="0"/>
    <s v="5 YEARS"/>
    <x v="1"/>
    <n v="24"/>
    <n v="8"/>
    <n v="5964"/>
  </r>
  <r>
    <s v="AERMOD 22112"/>
    <s v="MortonBay_10202023_2015-2021_PM25.SUM"/>
    <x v="5"/>
    <x v="8"/>
    <x v="1"/>
    <x v="0"/>
    <n v="0.23665"/>
    <n v="632000"/>
    <n v="3674675"/>
    <n v="-69"/>
    <n v="-69"/>
    <n v="0"/>
    <s v="5 YEARS"/>
    <x v="1"/>
    <n v="24"/>
    <n v="8"/>
    <n v="5964"/>
  </r>
  <r>
    <s v="AERMOD 22112"/>
    <s v="MortonBay_10202023_2015-2021_PM25.SUM"/>
    <x v="5"/>
    <x v="8"/>
    <x v="2"/>
    <x v="0"/>
    <n v="8.6419999999999997E-2"/>
    <n v="632000"/>
    <n v="3674675"/>
    <n v="-69"/>
    <n v="-69"/>
    <n v="0"/>
    <s v="5 YEARS"/>
    <x v="1"/>
    <n v="24"/>
    <n v="8"/>
    <n v="5964"/>
  </r>
  <r>
    <s v="AERMOD 22112"/>
    <s v="MortonBay_10202023_2015-2021_PM25.SUM"/>
    <x v="5"/>
    <x v="8"/>
    <x v="3"/>
    <x v="0"/>
    <n v="8.0269999999999994E-2"/>
    <n v="632000"/>
    <n v="3674675"/>
    <n v="-69"/>
    <n v="-69"/>
    <n v="0"/>
    <s v="5 YEARS"/>
    <x v="1"/>
    <n v="24"/>
    <n v="8"/>
    <n v="5964"/>
  </r>
  <r>
    <s v="AERMOD 22112"/>
    <s v="MortonBay_10202023_2015-2021_PM25.SUM"/>
    <x v="5"/>
    <x v="8"/>
    <x v="4"/>
    <x v="0"/>
    <n v="6.164E-2"/>
    <n v="632301.9"/>
    <n v="3674579.58"/>
    <n v="-68.739999999999995"/>
    <n v="-68.739999999999995"/>
    <n v="0"/>
    <s v="5 YEARS"/>
    <x v="1"/>
    <n v="24"/>
    <n v="8"/>
    <n v="5964"/>
  </r>
  <r>
    <s v="AERMOD 22112"/>
    <s v="MortonBay_10202023_2015-2021_PM25.SUM"/>
    <x v="5"/>
    <x v="8"/>
    <x v="5"/>
    <x v="0"/>
    <n v="2.9839999999999998E-2"/>
    <n v="632301.9"/>
    <n v="3674532.18"/>
    <n v="-68.72"/>
    <n v="-68.72"/>
    <n v="0"/>
    <s v="5 YEARS"/>
    <x v="1"/>
    <n v="24"/>
    <n v="8"/>
    <n v="5964"/>
  </r>
  <r>
    <s v="AERMOD 22112"/>
    <s v="MortonBay_10202023_2015-2021_PM25.SUM"/>
    <x v="5"/>
    <x v="8"/>
    <x v="6"/>
    <x v="0"/>
    <n v="2.1615099999999998"/>
    <n v="632301.9"/>
    <n v="3674437.38"/>
    <n v="-68.569999999999993"/>
    <n v="-68.569999999999993"/>
    <n v="0"/>
    <s v="5 YEARS"/>
    <x v="1"/>
    <n v="24"/>
    <n v="8"/>
    <n v="5964"/>
  </r>
  <r>
    <s v="AERMOD 22112"/>
    <s v="MortonBay_10202023_2015-2021_PM25A.SUM"/>
    <x v="5"/>
    <x v="2"/>
    <x v="0"/>
    <x v="0"/>
    <n v="0.40655999999999998"/>
    <n v="632301.9"/>
    <n v="3674437.38"/>
    <n v="-68.569999999999993"/>
    <n v="-68.569999999999993"/>
    <n v="0"/>
    <s v="5 YEARS"/>
    <x v="1"/>
    <n v="24"/>
    <n v="8"/>
    <n v="5964"/>
  </r>
  <r>
    <s v="AERMOD 22112"/>
    <s v="MortonBay_10202023_2015-2021_PM25A.SUM"/>
    <x v="5"/>
    <x v="2"/>
    <x v="7"/>
    <x v="0"/>
    <n v="0.40566000000000002"/>
    <n v="632301.9"/>
    <n v="3674437.38"/>
    <n v="-68.569999999999993"/>
    <n v="-68.569999999999993"/>
    <n v="0"/>
    <s v="5 YEARS"/>
    <x v="1"/>
    <n v="24"/>
    <n v="8"/>
    <n v="5964"/>
  </r>
  <r>
    <s v="AERMOD 22112"/>
    <s v="MortonBay_10202023_2015-2021_PM25A.SUM"/>
    <x v="5"/>
    <x v="2"/>
    <x v="1"/>
    <x v="0"/>
    <n v="2.6199999999999999E-3"/>
    <n v="632301.9"/>
    <n v="3674579.58"/>
    <n v="-68.739999999999995"/>
    <n v="-68.739999999999995"/>
    <n v="0"/>
    <s v="5 YEARS"/>
    <x v="1"/>
    <n v="24"/>
    <n v="8"/>
    <n v="5964"/>
  </r>
  <r>
    <s v="AERMOD 22112"/>
    <s v="MortonBay_10202023_2015-2021_PM25A.SUM"/>
    <x v="5"/>
    <x v="2"/>
    <x v="2"/>
    <x v="0"/>
    <n v="7.6000000000000004E-4"/>
    <n v="632011.06999999995"/>
    <n v="3674674.37"/>
    <n v="-69.02"/>
    <n v="-69.02"/>
    <n v="0"/>
    <s v="5 YEARS"/>
    <x v="1"/>
    <n v="24"/>
    <n v="8"/>
    <n v="5964"/>
  </r>
  <r>
    <s v="AERMOD 22112"/>
    <s v="MortonBay_10202023_2015-2021_PM25A.SUM"/>
    <x v="5"/>
    <x v="2"/>
    <x v="3"/>
    <x v="0"/>
    <n v="7.2000000000000005E-4"/>
    <n v="632000"/>
    <n v="3674675"/>
    <n v="-69"/>
    <n v="-69"/>
    <n v="0"/>
    <s v="5 YEARS"/>
    <x v="1"/>
    <n v="24"/>
    <n v="8"/>
    <n v="5964"/>
  </r>
  <r>
    <s v="AERMOD 22112"/>
    <s v="MortonBay_10202023_2015-2021_PM25A.SUM"/>
    <x v="5"/>
    <x v="2"/>
    <x v="4"/>
    <x v="0"/>
    <n v="7.2000000000000005E-4"/>
    <n v="632301.9"/>
    <n v="3674579.58"/>
    <n v="-68.739999999999995"/>
    <n v="-68.739999999999995"/>
    <n v="0"/>
    <s v="5 YEARS"/>
    <x v="1"/>
    <n v="24"/>
    <n v="8"/>
    <n v="5964"/>
  </r>
  <r>
    <s v="AERMOD 22112"/>
    <s v="MortonBay_10202023_2015-2021_PM25A.SUM"/>
    <x v="5"/>
    <x v="2"/>
    <x v="5"/>
    <x v="0"/>
    <n v="1.0200000000000001E-3"/>
    <n v="632301.9"/>
    <n v="3674532.18"/>
    <n v="-68.72"/>
    <n v="-68.72"/>
    <n v="0"/>
    <s v="5 YEARS"/>
    <x v="1"/>
    <n v="24"/>
    <n v="8"/>
    <n v="5964"/>
  </r>
  <r>
    <s v="AERMOD 22112"/>
    <s v="MortonBay_10202023_2015-2021_PM25A.SUM"/>
    <x v="5"/>
    <x v="2"/>
    <x v="6"/>
    <x v="0"/>
    <n v="0.40655999999999998"/>
    <n v="632301.9"/>
    <n v="3674437.38"/>
    <n v="-68.569999999999993"/>
    <n v="-68.569999999999993"/>
    <n v="0"/>
    <s v="5 YEARS"/>
    <x v="1"/>
    <n v="24"/>
    <n v="8"/>
    <n v="5964"/>
  </r>
  <r>
    <s v="AERMOD 22112"/>
    <s v="MortonBay_10202023_2015-2021_SO2.SUM"/>
    <x v="6"/>
    <x v="3"/>
    <x v="0"/>
    <x v="0"/>
    <n v="7.6000000000000004E-4"/>
    <n v="632025"/>
    <n v="3674675"/>
    <n v="-69.02"/>
    <n v="-69.02"/>
    <n v="0"/>
    <s v="5 YEARS"/>
    <x v="1"/>
    <n v="10"/>
    <n v="7"/>
    <n v="5964"/>
  </r>
  <r>
    <s v="AERMOD 22112"/>
    <s v="MortonBay_10202023_2015-2021_SO2.SUM"/>
    <x v="6"/>
    <x v="3"/>
    <x v="1"/>
    <x v="0"/>
    <n v="7.6000000000000004E-4"/>
    <n v="632025"/>
    <n v="3674675"/>
    <n v="-69.02"/>
    <n v="-69.02"/>
    <n v="0"/>
    <s v="5 YEARS"/>
    <x v="1"/>
    <n v="10"/>
    <n v="7"/>
    <n v="5964"/>
  </r>
  <r>
    <s v="AERMOD 22112"/>
    <s v="MortonBay_10202023_2015-2021_SO2.SUM"/>
    <x v="6"/>
    <x v="3"/>
    <x v="2"/>
    <x v="0"/>
    <n v="2.9999999999999997E-4"/>
    <n v="632035.30000000005"/>
    <n v="3674674.37"/>
    <n v="-69.040000000000006"/>
    <n v="-69.040000000000006"/>
    <n v="0"/>
    <s v="5 YEARS"/>
    <x v="1"/>
    <n v="10"/>
    <n v="7"/>
    <n v="5964"/>
  </r>
  <r>
    <s v="AERMOD 22112"/>
    <s v="MortonBay_10202023_2015-2021_SO2.SUM"/>
    <x v="6"/>
    <x v="3"/>
    <x v="3"/>
    <x v="0"/>
    <n v="2.7999999999999998E-4"/>
    <n v="632050"/>
    <n v="3674675"/>
    <n v="-69.08"/>
    <n v="-69.08"/>
    <n v="0"/>
    <s v="5 YEARS"/>
    <x v="1"/>
    <n v="10"/>
    <n v="7"/>
    <n v="5964"/>
  </r>
  <r>
    <s v="AERMOD 22112"/>
    <s v="MortonBay_10202023_2015-2021_SO2.SUM"/>
    <x v="6"/>
    <x v="3"/>
    <x v="4"/>
    <x v="0"/>
    <n v="1.9000000000000001E-4"/>
    <n v="632011.06999999995"/>
    <n v="3674674.37"/>
    <n v="-69.02"/>
    <n v="-69.02"/>
    <n v="0"/>
    <s v="5 YEARS"/>
    <x v="1"/>
    <n v="10"/>
    <n v="7"/>
    <n v="5964"/>
  </r>
  <r>
    <s v="AERMOD 22112"/>
    <s v="MortonBay_10202023_2015-2021_SO2.SUM"/>
    <x v="6"/>
    <x v="3"/>
    <x v="5"/>
    <x v="0"/>
    <n v="1E-4"/>
    <n v="632301.9"/>
    <n v="3674508.48"/>
    <n v="-68.69"/>
    <n v="-68.69"/>
    <n v="0"/>
    <s v="5 YEARS"/>
    <x v="1"/>
    <n v="10"/>
    <n v="7"/>
    <n v="5964"/>
  </r>
  <r>
    <s v="AERMOD 22112"/>
    <s v="MortonBay_10202023_2015-2021_SO2.SUM"/>
    <x v="6"/>
    <x v="3"/>
    <x v="6"/>
    <x v="0"/>
    <n v="7.6000000000000004E-4"/>
    <n v="632025"/>
    <n v="3674675"/>
    <n v="-69.02"/>
    <n v="-69.02"/>
    <n v="0"/>
    <s v="5 YEARS"/>
    <x v="1"/>
    <n v="10"/>
    <n v="7"/>
    <n v="5964"/>
  </r>
  <r>
    <s v="AERMOD 22112"/>
    <s v="MortonBay_10202023_2015-2021_SO2.SUM"/>
    <x v="6"/>
    <x v="9"/>
    <x v="0"/>
    <x v="0"/>
    <n v="7.1000000000000002E-4"/>
    <n v="632025"/>
    <n v="3674675"/>
    <n v="-69.02"/>
    <n v="-69.02"/>
    <n v="0"/>
    <s v="5 YEARS"/>
    <x v="1"/>
    <n v="10"/>
    <n v="7"/>
    <n v="5964"/>
  </r>
  <r>
    <s v="AERMOD 22112"/>
    <s v="MortonBay_10202023_2015-2021_SO2.SUM"/>
    <x v="6"/>
    <x v="9"/>
    <x v="1"/>
    <x v="0"/>
    <n v="7.1000000000000002E-4"/>
    <n v="632025"/>
    <n v="3674675"/>
    <n v="-69.02"/>
    <n v="-69.02"/>
    <n v="0"/>
    <s v="5 YEARS"/>
    <x v="1"/>
    <n v="10"/>
    <n v="7"/>
    <n v="5964"/>
  </r>
  <r>
    <s v="AERMOD 22112"/>
    <s v="MortonBay_10202023_2015-2021_SO2.SUM"/>
    <x v="6"/>
    <x v="9"/>
    <x v="2"/>
    <x v="0"/>
    <n v="2.7999999999999998E-4"/>
    <n v="632025"/>
    <n v="3674675"/>
    <n v="-69.02"/>
    <n v="-69.02"/>
    <n v="0"/>
    <s v="5 YEARS"/>
    <x v="1"/>
    <n v="10"/>
    <n v="7"/>
    <n v="5964"/>
  </r>
  <r>
    <s v="AERMOD 22112"/>
    <s v="MortonBay_10202023_2015-2021_SO2.SUM"/>
    <x v="6"/>
    <x v="9"/>
    <x v="3"/>
    <x v="0"/>
    <n v="2.7E-4"/>
    <n v="632050"/>
    <n v="3674675"/>
    <n v="-69.08"/>
    <n v="-69.08"/>
    <n v="0"/>
    <s v="5 YEARS"/>
    <x v="1"/>
    <n v="10"/>
    <n v="7"/>
    <n v="5964"/>
  </r>
  <r>
    <s v="AERMOD 22112"/>
    <s v="MortonBay_10202023_2015-2021_SO2.SUM"/>
    <x v="6"/>
    <x v="9"/>
    <x v="4"/>
    <x v="0"/>
    <n v="1.7000000000000001E-4"/>
    <n v="632011.06999999995"/>
    <n v="3674674.37"/>
    <n v="-69.02"/>
    <n v="-69.02"/>
    <n v="0"/>
    <s v="5 YEARS"/>
    <x v="1"/>
    <n v="10"/>
    <n v="7"/>
    <n v="5964"/>
  </r>
  <r>
    <s v="AERMOD 22112"/>
    <s v="MortonBay_10202023_2015-2021_SO2.SUM"/>
    <x v="6"/>
    <x v="9"/>
    <x v="5"/>
    <x v="0"/>
    <n v="1E-4"/>
    <n v="632301.9"/>
    <n v="3674508.48"/>
    <n v="-68.69"/>
    <n v="-68.69"/>
    <n v="0"/>
    <s v="5 YEARS"/>
    <x v="1"/>
    <n v="10"/>
    <n v="7"/>
    <n v="5964"/>
  </r>
  <r>
    <s v="AERMOD 22112"/>
    <s v="MortonBay_10202023_2015-2021_SO2.SUM"/>
    <x v="6"/>
    <x v="9"/>
    <x v="6"/>
    <x v="0"/>
    <n v="7.1000000000000002E-4"/>
    <n v="632025"/>
    <n v="3674675"/>
    <n v="-69.02"/>
    <n v="-69.02"/>
    <n v="0"/>
    <s v="5 YEARS"/>
    <x v="1"/>
    <n v="10"/>
    <n v="7"/>
    <n v="5964"/>
  </r>
  <r>
    <s v="AERMOD 22112"/>
    <s v="MortonBay_10202023_2015-2021_TAC.SUM"/>
    <x v="7"/>
    <x v="11"/>
    <x v="0"/>
    <x v="0"/>
    <n v="46.048520000000003"/>
    <n v="632301.9"/>
    <n v="3674532.18"/>
    <n v="-68.72"/>
    <n v="-68.72"/>
    <n v="0"/>
    <s v="43824 HRS"/>
    <x v="1"/>
    <n v="39"/>
    <n v="25"/>
    <n v="5964"/>
  </r>
  <r>
    <s v="AERMOD 22112"/>
    <s v="MortonBay_10202023_2015-2021_TAC.SUM"/>
    <x v="7"/>
    <x v="11"/>
    <x v="7"/>
    <x v="0"/>
    <n v="20.912749999999999"/>
    <n v="632301.9"/>
    <n v="3674437.38"/>
    <n v="-68.569999999999993"/>
    <n v="-68.569999999999993"/>
    <n v="0"/>
    <s v="43824 HRS"/>
    <x v="1"/>
    <n v="39"/>
    <n v="25"/>
    <n v="5964"/>
  </r>
  <r>
    <s v="AERMOD 22112"/>
    <s v="MortonBay_10202023_2015-2021_TAC.SUM"/>
    <x v="7"/>
    <x v="11"/>
    <x v="1"/>
    <x v="0"/>
    <n v="33.757710000000003"/>
    <n v="632301.9"/>
    <n v="3674532.18"/>
    <n v="-68.72"/>
    <n v="-68.72"/>
    <n v="0"/>
    <s v="43824 HRS"/>
    <x v="1"/>
    <n v="39"/>
    <n v="25"/>
    <n v="5964"/>
  </r>
  <r>
    <s v="AERMOD 22112"/>
    <s v="MortonBay_10202023_2015-2021_TAC.SUM"/>
    <x v="7"/>
    <x v="11"/>
    <x v="8"/>
    <x v="0"/>
    <n v="1.9829000000000001"/>
    <n v="633646.75"/>
    <n v="3674393.25"/>
    <n v="-66.459999999999994"/>
    <n v="-66.459999999999994"/>
    <n v="0"/>
    <s v="43824 HRS"/>
    <x v="1"/>
    <n v="39"/>
    <n v="25"/>
    <n v="5964"/>
  </r>
  <r>
    <s v="AERMOD 22112"/>
    <s v="MortonBay_10202023_2015-2021_TAC.SUM"/>
    <x v="7"/>
    <x v="11"/>
    <x v="9"/>
    <x v="0"/>
    <n v="0.54779"/>
    <n v="632150"/>
    <n v="3674275"/>
    <n v="-68.760000000000005"/>
    <n v="-68.760000000000005"/>
    <n v="0"/>
    <s v="43824 HRS"/>
    <x v="1"/>
    <n v="39"/>
    <n v="25"/>
    <n v="5964"/>
  </r>
  <r>
    <s v="AERMOD 22112"/>
    <s v="MortonBay_10202023_2015-2021_TAC.SUM"/>
    <x v="7"/>
    <x v="11"/>
    <x v="10"/>
    <x v="0"/>
    <n v="0.48513000000000001"/>
    <n v="631525"/>
    <n v="3674625"/>
    <n v="-69.430000000000007"/>
    <n v="-69.430000000000007"/>
    <n v="0"/>
    <s v="43824 HRS"/>
    <x v="1"/>
    <n v="39"/>
    <n v="25"/>
    <n v="5964"/>
  </r>
  <r>
    <s v="AERMOD 22112"/>
    <s v="MortonBay_10202023_2015-2021_TAC.SUM"/>
    <x v="7"/>
    <x v="11"/>
    <x v="11"/>
    <x v="0"/>
    <n v="0.55345999999999995"/>
    <n v="632000"/>
    <n v="3674850"/>
    <n v="-68.97"/>
    <n v="-68.97"/>
    <n v="0"/>
    <s v="43824 HRS"/>
    <x v="1"/>
    <n v="39"/>
    <n v="25"/>
    <n v="5964"/>
  </r>
  <r>
    <s v="AERMOD 22112"/>
    <s v="MortonBay_10202023_2015-2021_TAC.SUM"/>
    <x v="7"/>
    <x v="11"/>
    <x v="12"/>
    <x v="0"/>
    <n v="0.49387999999999999"/>
    <n v="634250"/>
    <n v="3673750"/>
    <n v="-65.260000000000005"/>
    <n v="-65.260000000000005"/>
    <n v="0"/>
    <s v="43824 HRS"/>
    <x v="1"/>
    <n v="39"/>
    <n v="25"/>
    <n v="5964"/>
  </r>
  <r>
    <s v="AERMOD 22112"/>
    <s v="MortonBay_10202023_2015-2021_TAC.SUM"/>
    <x v="7"/>
    <x v="11"/>
    <x v="13"/>
    <x v="0"/>
    <n v="0.51790000000000003"/>
    <n v="632200"/>
    <n v="3675300"/>
    <n v="-69.23"/>
    <n v="-69.23"/>
    <n v="0"/>
    <s v="43824 HRS"/>
    <x v="1"/>
    <n v="39"/>
    <n v="25"/>
    <n v="5964"/>
  </r>
  <r>
    <s v="AERMOD 22112"/>
    <s v="MortonBay_10202023_2015-2021_TAC.SUM"/>
    <x v="7"/>
    <x v="11"/>
    <x v="14"/>
    <x v="0"/>
    <n v="0.47665999999999997"/>
    <n v="632500"/>
    <n v="3675750"/>
    <n v="-68.47"/>
    <n v="-68.47"/>
    <n v="0"/>
    <s v="43824 HRS"/>
    <x v="1"/>
    <n v="39"/>
    <n v="25"/>
    <n v="5964"/>
  </r>
  <r>
    <s v="AERMOD 22112"/>
    <s v="MortonBay_10202023_2015-2021_TAC.SUM"/>
    <x v="7"/>
    <x v="11"/>
    <x v="15"/>
    <x v="0"/>
    <n v="0.46149000000000001"/>
    <n v="633100"/>
    <n v="3674400"/>
    <n v="-67.510000000000005"/>
    <n v="-67.510000000000005"/>
    <n v="0"/>
    <s v="43824 HRS"/>
    <x v="1"/>
    <n v="39"/>
    <n v="25"/>
    <n v="5964"/>
  </r>
  <r>
    <s v="AERMOD 22112"/>
    <s v="MortonBay_10202023_2015-2021_TAC.SUM"/>
    <x v="7"/>
    <x v="11"/>
    <x v="16"/>
    <x v="0"/>
    <n v="0.53852999999999995"/>
    <n v="634000"/>
    <n v="3674500"/>
    <n v="-65.47"/>
    <n v="-65.47"/>
    <n v="0"/>
    <s v="43824 HRS"/>
    <x v="1"/>
    <n v="39"/>
    <n v="25"/>
    <n v="5964"/>
  </r>
  <r>
    <s v="AERMOD 22112"/>
    <s v="MortonBay_10202023_2015-2021_TAC.SUM"/>
    <x v="7"/>
    <x v="11"/>
    <x v="17"/>
    <x v="0"/>
    <n v="0.45850999999999997"/>
    <n v="633834.11"/>
    <n v="3674233.47"/>
    <n v="-65.59"/>
    <n v="-64.849999999999994"/>
    <n v="0"/>
    <s v="43824 HRS"/>
    <x v="1"/>
    <n v="39"/>
    <n v="25"/>
    <n v="5964"/>
  </r>
  <r>
    <s v="AERMOD 22112"/>
    <s v="MortonBay_10202023_2015-2021_TAC.SUM"/>
    <x v="7"/>
    <x v="11"/>
    <x v="18"/>
    <x v="0"/>
    <n v="0.53483000000000003"/>
    <n v="631000"/>
    <n v="3674400"/>
    <n v="-69.05"/>
    <n v="-67.47"/>
    <n v="0"/>
    <s v="43824 HRS"/>
    <x v="1"/>
    <n v="39"/>
    <n v="25"/>
    <n v="5964"/>
  </r>
  <r>
    <s v="AERMOD 22112"/>
    <s v="MortonBay_10202023_2015-2021_TAC.SUM"/>
    <x v="7"/>
    <x v="11"/>
    <x v="19"/>
    <x v="0"/>
    <n v="0.4904"/>
    <n v="633692.46"/>
    <n v="3674393.25"/>
    <n v="-66.040000000000006"/>
    <n v="-65.13"/>
    <n v="0"/>
    <s v="43824 HRS"/>
    <x v="1"/>
    <n v="39"/>
    <n v="25"/>
    <n v="5964"/>
  </r>
  <r>
    <s v="AERMOD 22112"/>
    <s v="MortonBay_10202023_2015-2021_TAC.SUM"/>
    <x v="7"/>
    <x v="11"/>
    <x v="20"/>
    <x v="0"/>
    <n v="0.38599"/>
    <n v="634250"/>
    <n v="3673500"/>
    <n v="-65.33"/>
    <n v="-65.33"/>
    <n v="0"/>
    <s v="43824 HRS"/>
    <x v="1"/>
    <n v="39"/>
    <n v="25"/>
    <n v="5964"/>
  </r>
  <r>
    <s v="AERMOD 22112"/>
    <s v="MortonBay_10202023_2015-2021_TAC.SUM"/>
    <x v="7"/>
    <x v="11"/>
    <x v="21"/>
    <x v="0"/>
    <n v="0.78029999999999999"/>
    <n v="632050"/>
    <n v="3674675"/>
    <n v="-69.08"/>
    <n v="-69.08"/>
    <n v="0"/>
    <s v="43824 HRS"/>
    <x v="1"/>
    <n v="39"/>
    <n v="25"/>
    <n v="5964"/>
  </r>
  <r>
    <s v="AERMOD 22112"/>
    <s v="MortonBay_10202023_2015-2021_TAC.SUM"/>
    <x v="7"/>
    <x v="11"/>
    <x v="22"/>
    <x v="0"/>
    <n v="0.39029000000000003"/>
    <n v="632035.30000000005"/>
    <n v="3674674.37"/>
    <n v="-69.040000000000006"/>
    <n v="-69.040000000000006"/>
    <n v="0"/>
    <s v="43824 HRS"/>
    <x v="1"/>
    <n v="39"/>
    <n v="25"/>
    <n v="5964"/>
  </r>
  <r>
    <s v="AERMOD 22112"/>
    <s v="MortonBay_10202023_2015-2021_TAC.SUM"/>
    <x v="7"/>
    <x v="11"/>
    <x v="23"/>
    <x v="0"/>
    <n v="0.39054"/>
    <n v="632050"/>
    <n v="3674675"/>
    <n v="-69.08"/>
    <n v="-69.08"/>
    <n v="0"/>
    <s v="43824 HRS"/>
    <x v="1"/>
    <n v="39"/>
    <n v="25"/>
    <n v="5964"/>
  </r>
  <r>
    <s v="AERMOD 22112"/>
    <s v="MortonBay_10202023_2015-2021_TAC.SUM"/>
    <x v="7"/>
    <x v="11"/>
    <x v="2"/>
    <x v="0"/>
    <n v="4.9226900000000002"/>
    <n v="632011.06999999995"/>
    <n v="3674674.37"/>
    <n v="-69.02"/>
    <n v="-69.02"/>
    <n v="0"/>
    <s v="43824 HRS"/>
    <x v="1"/>
    <n v="39"/>
    <n v="25"/>
    <n v="5964"/>
  </r>
  <r>
    <s v="AERMOD 22112"/>
    <s v="MortonBay_10202023_2015-2021_TAC.SUM"/>
    <x v="7"/>
    <x v="11"/>
    <x v="3"/>
    <x v="0"/>
    <n v="4.66"/>
    <n v="632000"/>
    <n v="3674675"/>
    <n v="-69"/>
    <n v="-69"/>
    <n v="0"/>
    <s v="43824 HRS"/>
    <x v="1"/>
    <n v="39"/>
    <n v="25"/>
    <n v="5964"/>
  </r>
  <r>
    <s v="AERMOD 22112"/>
    <s v="MortonBay_10202023_2015-2021_TAC.SUM"/>
    <x v="7"/>
    <x v="11"/>
    <x v="4"/>
    <x v="0"/>
    <n v="4.62514"/>
    <n v="632301.9"/>
    <n v="3674579.58"/>
    <n v="-68.739999999999995"/>
    <n v="-68.739999999999995"/>
    <n v="0"/>
    <s v="43824 HRS"/>
    <x v="1"/>
    <n v="39"/>
    <n v="25"/>
    <n v="5964"/>
  </r>
  <r>
    <s v="AERMOD 22112"/>
    <s v="MortonBay_10202023_2015-2021_TAC.SUM"/>
    <x v="7"/>
    <x v="11"/>
    <x v="5"/>
    <x v="0"/>
    <n v="24.714279999999999"/>
    <n v="632301.9"/>
    <n v="3674532.18"/>
    <n v="-68.72"/>
    <n v="-68.72"/>
    <n v="0"/>
    <s v="43824 HRS"/>
    <x v="1"/>
    <n v="39"/>
    <n v="25"/>
    <n v="5964"/>
  </r>
  <r>
    <s v="AERMOD 22112"/>
    <s v="MortonBay_10202023_2015-2021_TAC.SUM"/>
    <x v="7"/>
    <x v="11"/>
    <x v="6"/>
    <x v="0"/>
    <n v="44.305149999999998"/>
    <n v="632301.9"/>
    <n v="3674532.18"/>
    <n v="-68.72"/>
    <n v="-68.72"/>
    <n v="0"/>
    <s v="43824 HRS"/>
    <x v="1"/>
    <n v="39"/>
    <n v="25"/>
    <n v="5964"/>
  </r>
  <r>
    <s v="AERMOD 22112"/>
    <s v="MortonBay_10202023_2015-2021_TAC.SUM"/>
    <x v="7"/>
    <x v="11"/>
    <x v="24"/>
    <x v="0"/>
    <n v="0.29525000000000001"/>
    <n v="632301.9"/>
    <n v="3674555.88"/>
    <n v="-68.75"/>
    <n v="-68.75"/>
    <n v="0"/>
    <s v="43824 HRS"/>
    <x v="1"/>
    <n v="39"/>
    <n v="25"/>
    <n v="5964"/>
  </r>
  <r>
    <s v="AERMOD 22112"/>
    <s v="MortonBay_10202023_2015-2021_TAC.SUM"/>
    <x v="7"/>
    <x v="0"/>
    <x v="0"/>
    <x v="0"/>
    <n v="2040.7909299999999"/>
    <n v="631841.41"/>
    <n v="3674295.19"/>
    <n v="-68.7"/>
    <n v="-68.7"/>
    <n v="0"/>
    <n v="21090318"/>
    <x v="1"/>
    <n v="39"/>
    <n v="25"/>
    <n v="5964"/>
  </r>
  <r>
    <s v="AERMOD 22112"/>
    <s v="MortonBay_10202023_2015-2021_TAC.SUM"/>
    <x v="7"/>
    <x v="0"/>
    <x v="0"/>
    <x v="1"/>
    <n v="1344.7326499999999"/>
    <n v="631889.89"/>
    <n v="3674295.19"/>
    <n v="-68.63"/>
    <n v="-68.63"/>
    <n v="0"/>
    <n v="21091218"/>
    <x v="1"/>
    <n v="39"/>
    <n v="25"/>
    <n v="5964"/>
  </r>
  <r>
    <s v="AERMOD 22112"/>
    <s v="MortonBay_10202023_2015-2021_TAC.SUM"/>
    <x v="7"/>
    <x v="0"/>
    <x v="7"/>
    <x v="0"/>
    <n v="2036.3929599999999"/>
    <n v="631841.41"/>
    <n v="3674295.19"/>
    <n v="-68.7"/>
    <n v="-68.7"/>
    <n v="0"/>
    <n v="21090318"/>
    <x v="1"/>
    <n v="39"/>
    <n v="25"/>
    <n v="5964"/>
  </r>
  <r>
    <s v="AERMOD 22112"/>
    <s v="MortonBay_10202023_2015-2021_TAC.SUM"/>
    <x v="7"/>
    <x v="0"/>
    <x v="7"/>
    <x v="1"/>
    <n v="1264.2305699999999"/>
    <n v="631944.89"/>
    <n v="3674273.56"/>
    <n v="-68.63"/>
    <n v="-68.63"/>
    <n v="0"/>
    <n v="21091218"/>
    <x v="1"/>
    <n v="39"/>
    <n v="25"/>
    <n v="5964"/>
  </r>
  <r>
    <s v="AERMOD 22112"/>
    <s v="MortonBay_10202023_2015-2021_TAC.SUM"/>
    <x v="7"/>
    <x v="0"/>
    <x v="1"/>
    <x v="0"/>
    <n v="502.60165000000001"/>
    <n v="632011.06999999995"/>
    <n v="3674674.37"/>
    <n v="-69.02"/>
    <n v="-69.02"/>
    <n v="0"/>
    <n v="16010519"/>
    <x v="1"/>
    <n v="39"/>
    <n v="25"/>
    <n v="5964"/>
  </r>
  <r>
    <s v="AERMOD 22112"/>
    <s v="MortonBay_10202023_2015-2021_TAC.SUM"/>
    <x v="7"/>
    <x v="0"/>
    <x v="1"/>
    <x v="1"/>
    <n v="501.92532"/>
    <n v="632025"/>
    <n v="3674675"/>
    <n v="-69.02"/>
    <n v="-69.02"/>
    <n v="0"/>
    <n v="16051019"/>
    <x v="1"/>
    <n v="39"/>
    <n v="25"/>
    <n v="5964"/>
  </r>
  <r>
    <s v="AERMOD 22112"/>
    <s v="MortonBay_10202023_2015-2021_TAC.SUM"/>
    <x v="7"/>
    <x v="0"/>
    <x v="8"/>
    <x v="0"/>
    <n v="35.005249999999997"/>
    <n v="633806.74"/>
    <n v="3674484.67"/>
    <n v="-66.150000000000006"/>
    <n v="-64.91"/>
    <n v="0"/>
    <n v="16073003"/>
    <x v="1"/>
    <n v="39"/>
    <n v="25"/>
    <n v="5964"/>
  </r>
  <r>
    <s v="AERMOD 22112"/>
    <s v="MortonBay_10202023_2015-2021_TAC.SUM"/>
    <x v="7"/>
    <x v="0"/>
    <x v="8"/>
    <x v="1"/>
    <n v="32.121459999999999"/>
    <n v="633738.18000000005"/>
    <n v="3674484.67"/>
    <n v="-66.180000000000007"/>
    <n v="-64.73"/>
    <n v="0"/>
    <n v="15070102"/>
    <x v="1"/>
    <n v="39"/>
    <n v="25"/>
    <n v="5964"/>
  </r>
  <r>
    <s v="AERMOD 22112"/>
    <s v="MortonBay_10202023_2015-2021_TAC.SUM"/>
    <x v="7"/>
    <x v="0"/>
    <x v="9"/>
    <x v="0"/>
    <n v="29.119540000000001"/>
    <n v="632035.30000000005"/>
    <n v="3674295.19"/>
    <n v="-68.75"/>
    <n v="-68.75"/>
    <n v="0"/>
    <n v="21101117"/>
    <x v="1"/>
    <n v="39"/>
    <n v="25"/>
    <n v="5964"/>
  </r>
  <r>
    <s v="AERMOD 22112"/>
    <s v="MortonBay_10202023_2015-2021_TAC.SUM"/>
    <x v="7"/>
    <x v="0"/>
    <x v="9"/>
    <x v="1"/>
    <n v="28.269410000000001"/>
    <n v="632050"/>
    <n v="3674275"/>
    <n v="-68.760000000000005"/>
    <n v="-68.760000000000005"/>
    <n v="0"/>
    <n v="17050620"/>
    <x v="1"/>
    <n v="39"/>
    <n v="25"/>
    <n v="5964"/>
  </r>
  <r>
    <s v="AERMOD 22112"/>
    <s v="MortonBay_10202023_2015-2021_TAC.SUM"/>
    <x v="7"/>
    <x v="0"/>
    <x v="10"/>
    <x v="0"/>
    <n v="21.810749999999999"/>
    <n v="631475"/>
    <n v="3674475"/>
    <n v="-69.44"/>
    <n v="-69.44"/>
    <n v="0"/>
    <n v="21081022"/>
    <x v="1"/>
    <n v="39"/>
    <n v="25"/>
    <n v="5964"/>
  </r>
  <r>
    <s v="AERMOD 22112"/>
    <s v="MortonBay_10202023_2015-2021_TAC.SUM"/>
    <x v="7"/>
    <x v="0"/>
    <x v="10"/>
    <x v="1"/>
    <n v="18.903890000000001"/>
    <n v="631550"/>
    <n v="3674725"/>
    <n v="-69.319999999999993"/>
    <n v="-69.319999999999993"/>
    <n v="0"/>
    <n v="15070102"/>
    <x v="1"/>
    <n v="39"/>
    <n v="25"/>
    <n v="5964"/>
  </r>
  <r>
    <s v="AERMOD 22112"/>
    <s v="MortonBay_10202023_2015-2021_TAC.SUM"/>
    <x v="7"/>
    <x v="0"/>
    <x v="11"/>
    <x v="0"/>
    <n v="29.15343"/>
    <n v="631875"/>
    <n v="3674850"/>
    <n v="-69.239999999999995"/>
    <n v="-69.239999999999995"/>
    <n v="0"/>
    <n v="17050621"/>
    <x v="1"/>
    <n v="39"/>
    <n v="25"/>
    <n v="5964"/>
  </r>
  <r>
    <s v="AERMOD 22112"/>
    <s v="MortonBay_10202023_2015-2021_TAC.SUM"/>
    <x v="7"/>
    <x v="0"/>
    <x v="11"/>
    <x v="1"/>
    <n v="28.715669999999999"/>
    <n v="631900"/>
    <n v="3674850"/>
    <n v="-69.14"/>
    <n v="-69.14"/>
    <n v="0"/>
    <n v="17050620"/>
    <x v="1"/>
    <n v="39"/>
    <n v="25"/>
    <n v="5964"/>
  </r>
  <r>
    <s v="AERMOD 22112"/>
    <s v="MortonBay_10202023_2015-2021_TAC.SUM"/>
    <x v="7"/>
    <x v="0"/>
    <x v="12"/>
    <x v="0"/>
    <n v="26.65033"/>
    <n v="634250"/>
    <n v="3673750"/>
    <n v="-65.260000000000005"/>
    <n v="-65.260000000000005"/>
    <n v="0"/>
    <n v="17050623"/>
    <x v="1"/>
    <n v="39"/>
    <n v="25"/>
    <n v="5964"/>
  </r>
  <r>
    <s v="AERMOD 22112"/>
    <s v="MortonBay_10202023_2015-2021_TAC.SUM"/>
    <x v="7"/>
    <x v="0"/>
    <x v="12"/>
    <x v="1"/>
    <n v="25.821729999999999"/>
    <n v="634250"/>
    <n v="3673750"/>
    <n v="-65.260000000000005"/>
    <n v="-65.260000000000005"/>
    <n v="0"/>
    <n v="21051601"/>
    <x v="1"/>
    <n v="39"/>
    <n v="25"/>
    <n v="5964"/>
  </r>
  <r>
    <s v="AERMOD 22112"/>
    <s v="MortonBay_10202023_2015-2021_TAC.SUM"/>
    <x v="7"/>
    <x v="0"/>
    <x v="13"/>
    <x v="0"/>
    <n v="26.926580000000001"/>
    <n v="632100"/>
    <n v="3675300"/>
    <n v="-69.19"/>
    <n v="-69.19"/>
    <n v="0"/>
    <n v="18041619"/>
    <x v="1"/>
    <n v="39"/>
    <n v="25"/>
    <n v="5964"/>
  </r>
  <r>
    <s v="AERMOD 22112"/>
    <s v="MortonBay_10202023_2015-2021_TAC.SUM"/>
    <x v="7"/>
    <x v="0"/>
    <x v="13"/>
    <x v="1"/>
    <n v="25.85474"/>
    <n v="632100"/>
    <n v="3675300"/>
    <n v="-69.19"/>
    <n v="-69.19"/>
    <n v="0"/>
    <n v="15110220"/>
    <x v="1"/>
    <n v="39"/>
    <n v="25"/>
    <n v="5964"/>
  </r>
  <r>
    <s v="AERMOD 22112"/>
    <s v="MortonBay_10202023_2015-2021_TAC.SUM"/>
    <x v="7"/>
    <x v="0"/>
    <x v="14"/>
    <x v="0"/>
    <n v="23.744579999999999"/>
    <n v="632250"/>
    <n v="3675750"/>
    <n v="-69.09"/>
    <n v="-69.09"/>
    <n v="0"/>
    <n v="16032819"/>
    <x v="1"/>
    <n v="39"/>
    <n v="25"/>
    <n v="5964"/>
  </r>
  <r>
    <s v="AERMOD 22112"/>
    <s v="MortonBay_10202023_2015-2021_TAC.SUM"/>
    <x v="7"/>
    <x v="0"/>
    <x v="14"/>
    <x v="1"/>
    <n v="23.406220000000001"/>
    <n v="632250"/>
    <n v="3675750"/>
    <n v="-69.09"/>
    <n v="-69.09"/>
    <n v="0"/>
    <n v="16032823"/>
    <x v="1"/>
    <n v="39"/>
    <n v="25"/>
    <n v="5964"/>
  </r>
  <r>
    <s v="AERMOD 22112"/>
    <s v="MortonBay_10202023_2015-2021_TAC.SUM"/>
    <x v="7"/>
    <x v="0"/>
    <x v="15"/>
    <x v="0"/>
    <n v="25.649819999999998"/>
    <n v="633500"/>
    <n v="3674250"/>
    <n v="-66.63"/>
    <n v="-66.63"/>
    <n v="0"/>
    <n v="21051523"/>
    <x v="1"/>
    <n v="39"/>
    <n v="25"/>
    <n v="5964"/>
  </r>
  <r>
    <s v="AERMOD 22112"/>
    <s v="MortonBay_10202023_2015-2021_TAC.SUM"/>
    <x v="7"/>
    <x v="0"/>
    <x v="15"/>
    <x v="1"/>
    <n v="22.8749"/>
    <n v="633500"/>
    <n v="3674250"/>
    <n v="-66.63"/>
    <n v="-66.63"/>
    <n v="0"/>
    <n v="16052102"/>
    <x v="1"/>
    <n v="39"/>
    <n v="25"/>
    <n v="5964"/>
  </r>
  <r>
    <s v="AERMOD 22112"/>
    <s v="MortonBay_10202023_2015-2021_TAC.SUM"/>
    <x v="7"/>
    <x v="0"/>
    <x v="16"/>
    <x v="0"/>
    <n v="22.3992"/>
    <n v="634000"/>
    <n v="3674500"/>
    <n v="-65.47"/>
    <n v="-65.47"/>
    <n v="0"/>
    <n v="21051919"/>
    <x v="1"/>
    <n v="39"/>
    <n v="25"/>
    <n v="5964"/>
  </r>
  <r>
    <s v="AERMOD 22112"/>
    <s v="MortonBay_10202023_2015-2021_TAC.SUM"/>
    <x v="7"/>
    <x v="0"/>
    <x v="16"/>
    <x v="1"/>
    <n v="21.984069999999999"/>
    <n v="634000"/>
    <n v="3674500"/>
    <n v="-65.47"/>
    <n v="-65.47"/>
    <n v="0"/>
    <n v="15050723"/>
    <x v="1"/>
    <n v="39"/>
    <n v="25"/>
    <n v="5964"/>
  </r>
  <r>
    <s v="AERMOD 22112"/>
    <s v="MortonBay_10202023_2015-2021_TAC.SUM"/>
    <x v="7"/>
    <x v="0"/>
    <x v="17"/>
    <x v="0"/>
    <n v="25.23377"/>
    <n v="634250"/>
    <n v="3674000"/>
    <n v="-65.27"/>
    <n v="-65.27"/>
    <n v="0"/>
    <n v="21051523"/>
    <x v="1"/>
    <n v="39"/>
    <n v="25"/>
    <n v="5964"/>
  </r>
  <r>
    <s v="AERMOD 22112"/>
    <s v="MortonBay_10202023_2015-2021_TAC.SUM"/>
    <x v="7"/>
    <x v="0"/>
    <x v="17"/>
    <x v="1"/>
    <n v="24.144020000000001"/>
    <n v="634250"/>
    <n v="3674000"/>
    <n v="-65.27"/>
    <n v="-65.27"/>
    <n v="0"/>
    <n v="16052102"/>
    <x v="1"/>
    <n v="39"/>
    <n v="25"/>
    <n v="5964"/>
  </r>
  <r>
    <s v="AERMOD 22112"/>
    <s v="MortonBay_10202023_2015-2021_TAC.SUM"/>
    <x v="7"/>
    <x v="0"/>
    <x v="18"/>
    <x v="0"/>
    <n v="26.189579999999999"/>
    <n v="630900"/>
    <n v="3674400"/>
    <n v="-69.510000000000005"/>
    <n v="-69.510000000000005"/>
    <n v="0"/>
    <n v="21101117"/>
    <x v="1"/>
    <n v="39"/>
    <n v="25"/>
    <n v="5964"/>
  </r>
  <r>
    <s v="AERMOD 22112"/>
    <s v="MortonBay_10202023_2015-2021_TAC.SUM"/>
    <x v="7"/>
    <x v="0"/>
    <x v="18"/>
    <x v="1"/>
    <n v="25.93892"/>
    <n v="630900"/>
    <n v="3674400"/>
    <n v="-69.510000000000005"/>
    <n v="-69.510000000000005"/>
    <n v="0"/>
    <n v="16032822"/>
    <x v="1"/>
    <n v="39"/>
    <n v="25"/>
    <n v="5964"/>
  </r>
  <r>
    <s v="AERMOD 22112"/>
    <s v="MortonBay_10202023_2015-2021_TAC.SUM"/>
    <x v="7"/>
    <x v="0"/>
    <x v="19"/>
    <x v="0"/>
    <n v="21.580559999999998"/>
    <n v="633738.18000000005"/>
    <n v="3674484.67"/>
    <n v="-66.180000000000007"/>
    <n v="-64.73"/>
    <n v="0"/>
    <n v="21071206"/>
    <x v="1"/>
    <n v="39"/>
    <n v="25"/>
    <n v="5964"/>
  </r>
  <r>
    <s v="AERMOD 22112"/>
    <s v="MortonBay_10202023_2015-2021_TAC.SUM"/>
    <x v="7"/>
    <x v="0"/>
    <x v="19"/>
    <x v="1"/>
    <n v="19.07638"/>
    <n v="633738.18000000005"/>
    <n v="3674484.67"/>
    <n v="-66.180000000000007"/>
    <n v="-64.73"/>
    <n v="0"/>
    <n v="15070102"/>
    <x v="1"/>
    <n v="39"/>
    <n v="25"/>
    <n v="5964"/>
  </r>
  <r>
    <s v="AERMOD 22112"/>
    <s v="MortonBay_10202023_2015-2021_TAC.SUM"/>
    <x v="7"/>
    <x v="0"/>
    <x v="20"/>
    <x v="0"/>
    <n v="24.166070000000001"/>
    <n v="634250"/>
    <n v="3673500"/>
    <n v="-65.33"/>
    <n v="-65.33"/>
    <n v="0"/>
    <n v="17091403"/>
    <x v="1"/>
    <n v="39"/>
    <n v="25"/>
    <n v="5964"/>
  </r>
  <r>
    <s v="AERMOD 22112"/>
    <s v="MortonBay_10202023_2015-2021_TAC.SUM"/>
    <x v="7"/>
    <x v="0"/>
    <x v="20"/>
    <x v="1"/>
    <n v="22.60191"/>
    <n v="634250"/>
    <n v="3673500"/>
    <n v="-65.33"/>
    <n v="-65.33"/>
    <n v="0"/>
    <n v="21051523"/>
    <x v="1"/>
    <n v="39"/>
    <n v="25"/>
    <n v="5964"/>
  </r>
  <r>
    <s v="AERMOD 22112"/>
    <s v="MortonBay_10202023_2015-2021_TAC.SUM"/>
    <x v="7"/>
    <x v="0"/>
    <x v="21"/>
    <x v="0"/>
    <n v="49.548409999999997"/>
    <n v="631950"/>
    <n v="3674675"/>
    <n v="-69.22"/>
    <n v="-69.22"/>
    <n v="0"/>
    <n v="17050621"/>
    <x v="1"/>
    <n v="39"/>
    <n v="25"/>
    <n v="5964"/>
  </r>
  <r>
    <s v="AERMOD 22112"/>
    <s v="MortonBay_10202023_2015-2021_TAC.SUM"/>
    <x v="7"/>
    <x v="0"/>
    <x v="21"/>
    <x v="1"/>
    <n v="47.664960000000001"/>
    <n v="631962.59"/>
    <n v="3674674.37"/>
    <n v="-68.86"/>
    <n v="-68.86"/>
    <n v="0"/>
    <n v="17050620"/>
    <x v="1"/>
    <n v="39"/>
    <n v="25"/>
    <n v="5964"/>
  </r>
  <r>
    <s v="AERMOD 22112"/>
    <s v="MortonBay_10202023_2015-2021_TAC.SUM"/>
    <x v="7"/>
    <x v="0"/>
    <x v="22"/>
    <x v="0"/>
    <n v="24.784749999999999"/>
    <n v="631938.36"/>
    <n v="3674674.37"/>
    <n v="-69.260000000000005"/>
    <n v="-69.260000000000005"/>
    <n v="0"/>
    <n v="17050621"/>
    <x v="1"/>
    <n v="39"/>
    <n v="25"/>
    <n v="5964"/>
  </r>
  <r>
    <s v="AERMOD 22112"/>
    <s v="MortonBay_10202023_2015-2021_TAC.SUM"/>
    <x v="7"/>
    <x v="0"/>
    <x v="22"/>
    <x v="1"/>
    <n v="23.977699999999999"/>
    <n v="631950"/>
    <n v="3674675"/>
    <n v="-69.22"/>
    <n v="-69.22"/>
    <n v="0"/>
    <n v="17050620"/>
    <x v="1"/>
    <n v="39"/>
    <n v="25"/>
    <n v="5964"/>
  </r>
  <r>
    <s v="AERMOD 22112"/>
    <s v="MortonBay_10202023_2015-2021_TAC.SUM"/>
    <x v="7"/>
    <x v="0"/>
    <x v="23"/>
    <x v="0"/>
    <n v="24.792110000000001"/>
    <n v="631950"/>
    <n v="3674675"/>
    <n v="-69.22"/>
    <n v="-69.22"/>
    <n v="0"/>
    <n v="17050621"/>
    <x v="1"/>
    <n v="39"/>
    <n v="25"/>
    <n v="5964"/>
  </r>
  <r>
    <s v="AERMOD 22112"/>
    <s v="MortonBay_10202023_2015-2021_TAC.SUM"/>
    <x v="7"/>
    <x v="0"/>
    <x v="23"/>
    <x v="1"/>
    <n v="24.070679999999999"/>
    <n v="631962.59"/>
    <n v="3674674.37"/>
    <n v="-68.86"/>
    <n v="-68.86"/>
    <n v="0"/>
    <n v="17050620"/>
    <x v="1"/>
    <n v="39"/>
    <n v="25"/>
    <n v="5964"/>
  </r>
  <r>
    <s v="AERMOD 22112"/>
    <s v="MortonBay_10202023_2015-2021_TAC.SUM"/>
    <x v="7"/>
    <x v="0"/>
    <x v="2"/>
    <x v="0"/>
    <n v="173.75417999999999"/>
    <n v="632035.30000000005"/>
    <n v="3674674.37"/>
    <n v="-69.040000000000006"/>
    <n v="-69.040000000000006"/>
    <n v="0"/>
    <n v="16090719"/>
    <x v="1"/>
    <n v="39"/>
    <n v="25"/>
    <n v="5964"/>
  </r>
  <r>
    <s v="AERMOD 22112"/>
    <s v="MortonBay_10202023_2015-2021_TAC.SUM"/>
    <x v="7"/>
    <x v="0"/>
    <x v="2"/>
    <x v="1"/>
    <n v="170.31341"/>
    <n v="632035.30000000005"/>
    <n v="3674674.37"/>
    <n v="-69.040000000000006"/>
    <n v="-69.040000000000006"/>
    <n v="0"/>
    <n v="17072921"/>
    <x v="1"/>
    <n v="39"/>
    <n v="25"/>
    <n v="5964"/>
  </r>
  <r>
    <s v="AERMOD 22112"/>
    <s v="MortonBay_10202023_2015-2021_TAC.SUM"/>
    <x v="7"/>
    <x v="0"/>
    <x v="3"/>
    <x v="0"/>
    <n v="167.02146999999999"/>
    <n v="632050"/>
    <n v="3674675"/>
    <n v="-69.08"/>
    <n v="-69.08"/>
    <n v="0"/>
    <n v="17021723"/>
    <x v="1"/>
    <n v="39"/>
    <n v="25"/>
    <n v="5964"/>
  </r>
  <r>
    <s v="AERMOD 22112"/>
    <s v="MortonBay_10202023_2015-2021_TAC.SUM"/>
    <x v="7"/>
    <x v="0"/>
    <x v="3"/>
    <x v="1"/>
    <n v="162.81563"/>
    <n v="632050"/>
    <n v="3674675"/>
    <n v="-69.08"/>
    <n v="-69.08"/>
    <n v="0"/>
    <n v="18091921"/>
    <x v="1"/>
    <n v="39"/>
    <n v="25"/>
    <n v="5964"/>
  </r>
  <r>
    <s v="AERMOD 22112"/>
    <s v="MortonBay_10202023_2015-2021_TAC.SUM"/>
    <x v="7"/>
    <x v="0"/>
    <x v="4"/>
    <x v="0"/>
    <n v="120.46962000000001"/>
    <n v="632156.48"/>
    <n v="3674674.37"/>
    <n v="-68.849999999999994"/>
    <n v="-68.849999999999994"/>
    <n v="0"/>
    <n v="21052519"/>
    <x v="1"/>
    <n v="39"/>
    <n v="25"/>
    <n v="5964"/>
  </r>
  <r>
    <s v="AERMOD 22112"/>
    <s v="MortonBay_10202023_2015-2021_TAC.SUM"/>
    <x v="7"/>
    <x v="0"/>
    <x v="4"/>
    <x v="1"/>
    <n v="111.30837"/>
    <n v="632200"/>
    <n v="3674675"/>
    <n v="-68.78"/>
    <n v="-68.78"/>
    <n v="0"/>
    <n v="16013020"/>
    <x v="1"/>
    <n v="39"/>
    <n v="25"/>
    <n v="5964"/>
  </r>
  <r>
    <s v="AERMOD 22112"/>
    <s v="MortonBay_10202023_2015-2021_TAC.SUM"/>
    <x v="7"/>
    <x v="0"/>
    <x v="5"/>
    <x v="0"/>
    <n v="294.00671"/>
    <n v="632301.9"/>
    <n v="3674508.48"/>
    <n v="-68.69"/>
    <n v="-68.69"/>
    <n v="0"/>
    <n v="21051422"/>
    <x v="1"/>
    <n v="39"/>
    <n v="25"/>
    <n v="5964"/>
  </r>
  <r>
    <s v="AERMOD 22112"/>
    <s v="MortonBay_10202023_2015-2021_TAC.SUM"/>
    <x v="7"/>
    <x v="0"/>
    <x v="5"/>
    <x v="1"/>
    <n v="293.89010000000002"/>
    <n v="632301.9"/>
    <n v="3674508.48"/>
    <n v="-68.69"/>
    <n v="-68.69"/>
    <n v="0"/>
    <n v="21012520"/>
    <x v="1"/>
    <n v="39"/>
    <n v="25"/>
    <n v="5964"/>
  </r>
  <r>
    <s v="AERMOD 22112"/>
    <s v="MortonBay_10202023_2015-2021_TAC.SUM"/>
    <x v="7"/>
    <x v="0"/>
    <x v="6"/>
    <x v="0"/>
    <n v="2040.79027"/>
    <n v="631841.41"/>
    <n v="3674295.19"/>
    <n v="-68.7"/>
    <n v="-68.7"/>
    <n v="0"/>
    <n v="21090318"/>
    <x v="1"/>
    <n v="39"/>
    <n v="25"/>
    <n v="5964"/>
  </r>
  <r>
    <s v="AERMOD 22112"/>
    <s v="MortonBay_10202023_2015-2021_TAC.SUM"/>
    <x v="7"/>
    <x v="0"/>
    <x v="6"/>
    <x v="1"/>
    <n v="1344.72992"/>
    <n v="631889.89"/>
    <n v="3674295.19"/>
    <n v="-68.63"/>
    <n v="-68.63"/>
    <n v="0"/>
    <n v="21091218"/>
    <x v="1"/>
    <n v="39"/>
    <n v="25"/>
    <n v="5964"/>
  </r>
  <r>
    <s v="AERMOD 22112"/>
    <s v="MortonBay_10202023_2015-2021_TAC.SUM"/>
    <x v="7"/>
    <x v="0"/>
    <x v="24"/>
    <x v="0"/>
    <n v="19.904620000000001"/>
    <n v="631841.41"/>
    <n v="3674295.19"/>
    <n v="-68.7"/>
    <n v="-68.7"/>
    <n v="0"/>
    <n v="17100904"/>
    <x v="1"/>
    <n v="39"/>
    <n v="25"/>
    <n v="5964"/>
  </r>
  <r>
    <s v="AERMOD 22112"/>
    <s v="MortonBay_10202023_2015-2021_TAC.SUM"/>
    <x v="7"/>
    <x v="0"/>
    <x v="24"/>
    <x v="1"/>
    <n v="18.596129999999999"/>
    <n v="631865.65"/>
    <n v="3674295.19"/>
    <n v="-68.69"/>
    <n v="-68.69"/>
    <n v="0"/>
    <n v="18101503"/>
    <x v="1"/>
    <n v="39"/>
    <n v="25"/>
    <n v="5964"/>
  </r>
  <r>
    <s v="AERMOD 22112"/>
    <s v="MortonBay_10202023_2016_CO.SUM"/>
    <x v="0"/>
    <x v="0"/>
    <x v="0"/>
    <x v="0"/>
    <n v="1321.19246"/>
    <n v="632025"/>
    <n v="3674675"/>
    <n v="-69.02"/>
    <n v="-69.02"/>
    <n v="0"/>
    <n v="16090719"/>
    <x v="2"/>
    <n v="10"/>
    <n v="7"/>
    <n v="5964"/>
  </r>
  <r>
    <s v="AERMOD 22112"/>
    <s v="MortonBay_10202023_2016_CO.SUM"/>
    <x v="0"/>
    <x v="0"/>
    <x v="0"/>
    <x v="1"/>
    <n v="1285.3747000000001"/>
    <n v="632025"/>
    <n v="3674675"/>
    <n v="-69.02"/>
    <n v="-69.02"/>
    <n v="0"/>
    <n v="16072904"/>
    <x v="2"/>
    <n v="10"/>
    <n v="7"/>
    <n v="5964"/>
  </r>
  <r>
    <s v="AERMOD 22112"/>
    <s v="MortonBay_10202023_2016_CO.SUM"/>
    <x v="0"/>
    <x v="0"/>
    <x v="1"/>
    <x v="0"/>
    <n v="1321.19246"/>
    <n v="632025"/>
    <n v="3674675"/>
    <n v="-69.02"/>
    <n v="-69.02"/>
    <n v="0"/>
    <n v="16090719"/>
    <x v="2"/>
    <n v="10"/>
    <n v="7"/>
    <n v="5964"/>
  </r>
  <r>
    <s v="AERMOD 22112"/>
    <s v="MortonBay_10202023_2016_CO.SUM"/>
    <x v="0"/>
    <x v="0"/>
    <x v="1"/>
    <x v="1"/>
    <n v="1285.3747000000001"/>
    <n v="632025"/>
    <n v="3674675"/>
    <n v="-69.02"/>
    <n v="-69.02"/>
    <n v="0"/>
    <n v="16072904"/>
    <x v="2"/>
    <n v="10"/>
    <n v="7"/>
    <n v="5964"/>
  </r>
  <r>
    <s v="AERMOD 22112"/>
    <s v="MortonBay_10202023_2016_CO.SUM"/>
    <x v="0"/>
    <x v="0"/>
    <x v="2"/>
    <x v="0"/>
    <n v="549.42796999999996"/>
    <n v="632035.30000000005"/>
    <n v="3674674.37"/>
    <n v="-69.040000000000006"/>
    <n v="-69.040000000000006"/>
    <n v="0"/>
    <n v="16090719"/>
    <x v="2"/>
    <n v="10"/>
    <n v="7"/>
    <n v="5964"/>
  </r>
  <r>
    <s v="AERMOD 22112"/>
    <s v="MortonBay_10202023_2016_CO.SUM"/>
    <x v="0"/>
    <x v="0"/>
    <x v="2"/>
    <x v="1"/>
    <n v="530.65611000000001"/>
    <n v="632035.30000000005"/>
    <n v="3674674.37"/>
    <n v="-69.040000000000006"/>
    <n v="-69.040000000000006"/>
    <n v="0"/>
    <n v="16070119"/>
    <x v="2"/>
    <n v="10"/>
    <n v="7"/>
    <n v="5964"/>
  </r>
  <r>
    <s v="AERMOD 22112"/>
    <s v="MortonBay_10202023_2016_CO.SUM"/>
    <x v="0"/>
    <x v="0"/>
    <x v="3"/>
    <x v="0"/>
    <n v="506.59737999999999"/>
    <n v="632050"/>
    <n v="3674675"/>
    <n v="-69.08"/>
    <n v="-69.08"/>
    <n v="0"/>
    <n v="16073120"/>
    <x v="2"/>
    <n v="10"/>
    <n v="7"/>
    <n v="5964"/>
  </r>
  <r>
    <s v="AERMOD 22112"/>
    <s v="MortonBay_10202023_2016_CO.SUM"/>
    <x v="0"/>
    <x v="0"/>
    <x v="3"/>
    <x v="1"/>
    <n v="505.64368000000002"/>
    <n v="632035.30000000005"/>
    <n v="3674674.37"/>
    <n v="-69.040000000000006"/>
    <n v="-69.040000000000006"/>
    <n v="0"/>
    <n v="16072321"/>
    <x v="2"/>
    <n v="10"/>
    <n v="7"/>
    <n v="5964"/>
  </r>
  <r>
    <s v="AERMOD 22112"/>
    <s v="MortonBay_10202023_2016_CO.SUM"/>
    <x v="0"/>
    <x v="0"/>
    <x v="4"/>
    <x v="0"/>
    <n v="357.38866000000002"/>
    <n v="632204.96"/>
    <n v="3674674.37"/>
    <n v="-68.8"/>
    <n v="-68.8"/>
    <n v="0"/>
    <n v="16013020"/>
    <x v="2"/>
    <n v="10"/>
    <n v="7"/>
    <n v="5964"/>
  </r>
  <r>
    <s v="AERMOD 22112"/>
    <s v="MortonBay_10202023_2016_CO.SUM"/>
    <x v="0"/>
    <x v="0"/>
    <x v="4"/>
    <x v="1"/>
    <n v="322.50134000000003"/>
    <n v="632011.06999999995"/>
    <n v="3674674.37"/>
    <n v="-69.02"/>
    <n v="-69.02"/>
    <n v="0"/>
    <n v="16072904"/>
    <x v="2"/>
    <n v="10"/>
    <n v="7"/>
    <n v="5964"/>
  </r>
  <r>
    <s v="AERMOD 22112"/>
    <s v="MortonBay_10202023_2016_CO.SUM"/>
    <x v="0"/>
    <x v="0"/>
    <x v="5"/>
    <x v="0"/>
    <n v="15.03626"/>
    <n v="632301.9"/>
    <n v="3674508.48"/>
    <n v="-68.69"/>
    <n v="-68.69"/>
    <n v="0"/>
    <n v="16031220"/>
    <x v="2"/>
    <n v="10"/>
    <n v="7"/>
    <n v="5964"/>
  </r>
  <r>
    <s v="AERMOD 22112"/>
    <s v="MortonBay_10202023_2016_CO.SUM"/>
    <x v="0"/>
    <x v="0"/>
    <x v="5"/>
    <x v="1"/>
    <n v="15.017810000000001"/>
    <n v="632301.9"/>
    <n v="3674508.48"/>
    <n v="-68.69"/>
    <n v="-68.69"/>
    <n v="0"/>
    <n v="16041405"/>
    <x v="2"/>
    <n v="10"/>
    <n v="7"/>
    <n v="5964"/>
  </r>
  <r>
    <s v="AERMOD 22112"/>
    <s v="MortonBay_10202023_2016_CO.SUM"/>
    <x v="0"/>
    <x v="0"/>
    <x v="6"/>
    <x v="0"/>
    <n v="1321.19246"/>
    <n v="632025"/>
    <n v="3674675"/>
    <n v="-69.02"/>
    <n v="-69.02"/>
    <n v="0"/>
    <n v="16090719"/>
    <x v="2"/>
    <n v="10"/>
    <n v="7"/>
    <n v="5964"/>
  </r>
  <r>
    <s v="AERMOD 22112"/>
    <s v="MortonBay_10202023_2016_CO.SUM"/>
    <x v="0"/>
    <x v="0"/>
    <x v="6"/>
    <x v="1"/>
    <n v="1285.3747000000001"/>
    <n v="632025"/>
    <n v="3674675"/>
    <n v="-69.02"/>
    <n v="-69.02"/>
    <n v="0"/>
    <n v="16072904"/>
    <x v="2"/>
    <n v="10"/>
    <n v="7"/>
    <n v="5964"/>
  </r>
  <r>
    <s v="AERMOD 22112"/>
    <s v="MortonBay_10202023_2016_CO8.SUM"/>
    <x v="0"/>
    <x v="1"/>
    <x v="0"/>
    <x v="0"/>
    <n v="115.05758"/>
    <n v="632011.06999999995"/>
    <n v="3674674.37"/>
    <n v="-69.02"/>
    <n v="-69.02"/>
    <n v="0"/>
    <n v="16072324"/>
    <x v="2"/>
    <n v="10"/>
    <n v="7"/>
    <n v="5964"/>
  </r>
  <r>
    <s v="AERMOD 22112"/>
    <s v="MortonBay_10202023_2016_CO8.SUM"/>
    <x v="0"/>
    <x v="1"/>
    <x v="0"/>
    <x v="1"/>
    <n v="106.3124"/>
    <n v="632011.06999999995"/>
    <n v="3674674.37"/>
    <n v="-69.02"/>
    <n v="-69.02"/>
    <n v="0"/>
    <n v="16080224"/>
    <x v="2"/>
    <n v="10"/>
    <n v="7"/>
    <n v="5964"/>
  </r>
  <r>
    <s v="AERMOD 22112"/>
    <s v="MortonBay_10202023_2016_CO8.SUM"/>
    <x v="0"/>
    <x v="1"/>
    <x v="1"/>
    <x v="0"/>
    <n v="115.05758"/>
    <n v="632011.06999999995"/>
    <n v="3674674.37"/>
    <n v="-69.02"/>
    <n v="-69.02"/>
    <n v="0"/>
    <n v="16072324"/>
    <x v="2"/>
    <n v="10"/>
    <n v="7"/>
    <n v="5964"/>
  </r>
  <r>
    <s v="AERMOD 22112"/>
    <s v="MortonBay_10202023_2016_CO8.SUM"/>
    <x v="0"/>
    <x v="1"/>
    <x v="1"/>
    <x v="1"/>
    <n v="106.3124"/>
    <n v="632011.06999999995"/>
    <n v="3674674.37"/>
    <n v="-69.02"/>
    <n v="-69.02"/>
    <n v="0"/>
    <n v="16080224"/>
    <x v="2"/>
    <n v="10"/>
    <n v="7"/>
    <n v="5964"/>
  </r>
  <r>
    <s v="AERMOD 22112"/>
    <s v="MortonBay_10202023_2016_CO8.SUM"/>
    <x v="0"/>
    <x v="1"/>
    <x v="2"/>
    <x v="0"/>
    <n v="44.866889999999998"/>
    <n v="632011.06999999995"/>
    <n v="3674674.37"/>
    <n v="-69.02"/>
    <n v="-69.02"/>
    <n v="0"/>
    <n v="16072324"/>
    <x v="2"/>
    <n v="10"/>
    <n v="7"/>
    <n v="5964"/>
  </r>
  <r>
    <s v="AERMOD 22112"/>
    <s v="MortonBay_10202023_2016_CO8.SUM"/>
    <x v="0"/>
    <x v="1"/>
    <x v="2"/>
    <x v="1"/>
    <n v="42.442749999999997"/>
    <n v="632011.06999999995"/>
    <n v="3674674.37"/>
    <n v="-69.02"/>
    <n v="-69.02"/>
    <n v="0"/>
    <n v="16080224"/>
    <x v="2"/>
    <n v="10"/>
    <n v="7"/>
    <n v="5964"/>
  </r>
  <r>
    <s v="AERMOD 22112"/>
    <s v="MortonBay_10202023_2016_CO8.SUM"/>
    <x v="0"/>
    <x v="1"/>
    <x v="3"/>
    <x v="0"/>
    <n v="42.960090000000001"/>
    <n v="632011.06999999995"/>
    <n v="3674674.37"/>
    <n v="-69.02"/>
    <n v="-69.02"/>
    <n v="0"/>
    <n v="16072324"/>
    <x v="2"/>
    <n v="10"/>
    <n v="7"/>
    <n v="5964"/>
  </r>
  <r>
    <s v="AERMOD 22112"/>
    <s v="MortonBay_10202023_2016_CO8.SUM"/>
    <x v="0"/>
    <x v="1"/>
    <x v="3"/>
    <x v="1"/>
    <n v="39.838419999999999"/>
    <n v="632011.06999999995"/>
    <n v="3674674.37"/>
    <n v="-69.02"/>
    <n v="-69.02"/>
    <n v="0"/>
    <n v="16080224"/>
    <x v="2"/>
    <n v="10"/>
    <n v="7"/>
    <n v="5964"/>
  </r>
  <r>
    <s v="AERMOD 22112"/>
    <s v="MortonBay_10202023_2016_CO8.SUM"/>
    <x v="0"/>
    <x v="1"/>
    <x v="4"/>
    <x v="0"/>
    <n v="28.447749999999999"/>
    <n v="632000"/>
    <n v="3674675"/>
    <n v="-69"/>
    <n v="-69"/>
    <n v="0"/>
    <n v="16072324"/>
    <x v="2"/>
    <n v="10"/>
    <n v="7"/>
    <n v="5964"/>
  </r>
  <r>
    <s v="AERMOD 22112"/>
    <s v="MortonBay_10202023_2016_CO8.SUM"/>
    <x v="0"/>
    <x v="1"/>
    <x v="4"/>
    <x v="1"/>
    <n v="25.25695"/>
    <n v="632000"/>
    <n v="3674675"/>
    <n v="-69"/>
    <n v="-69"/>
    <n v="0"/>
    <n v="16080224"/>
    <x v="2"/>
    <n v="10"/>
    <n v="7"/>
    <n v="5964"/>
  </r>
  <r>
    <s v="AERMOD 22112"/>
    <s v="MortonBay_10202023_2016_CO8.SUM"/>
    <x v="0"/>
    <x v="1"/>
    <x v="5"/>
    <x v="0"/>
    <n v="1.3980600000000001"/>
    <n v="632301.9"/>
    <n v="3674532.18"/>
    <n v="-68.72"/>
    <n v="-68.72"/>
    <n v="0"/>
    <n v="16052308"/>
    <x v="2"/>
    <n v="10"/>
    <n v="7"/>
    <n v="5964"/>
  </r>
  <r>
    <s v="AERMOD 22112"/>
    <s v="MortonBay_10202023_2016_CO8.SUM"/>
    <x v="0"/>
    <x v="1"/>
    <x v="5"/>
    <x v="1"/>
    <n v="1.25499"/>
    <n v="632301.9"/>
    <n v="3674532.18"/>
    <n v="-68.72"/>
    <n v="-68.72"/>
    <n v="0"/>
    <n v="16050808"/>
    <x v="2"/>
    <n v="10"/>
    <n v="7"/>
    <n v="5964"/>
  </r>
  <r>
    <s v="AERMOD 22112"/>
    <s v="MortonBay_10202023_2016_CO8.SUM"/>
    <x v="0"/>
    <x v="1"/>
    <x v="6"/>
    <x v="0"/>
    <n v="115.05758"/>
    <n v="632011.06999999995"/>
    <n v="3674674.37"/>
    <n v="-69.02"/>
    <n v="-69.02"/>
    <n v="0"/>
    <n v="16072324"/>
    <x v="2"/>
    <n v="10"/>
    <n v="7"/>
    <n v="5964"/>
  </r>
  <r>
    <s v="AERMOD 22112"/>
    <s v="MortonBay_10202023_2016_CO8.SUM"/>
    <x v="0"/>
    <x v="1"/>
    <x v="6"/>
    <x v="1"/>
    <n v="106.3124"/>
    <n v="632011.06999999995"/>
    <n v="3674674.37"/>
    <n v="-69.02"/>
    <n v="-69.02"/>
    <n v="0"/>
    <n v="16080224"/>
    <x v="2"/>
    <n v="10"/>
    <n v="7"/>
    <n v="5964"/>
  </r>
  <r>
    <s v="AERMOD 22112"/>
    <s v="MortonBay_10202023_2016_H2S.SUM"/>
    <x v="1"/>
    <x v="0"/>
    <x v="0"/>
    <x v="0"/>
    <n v="353.32526000000001"/>
    <n v="632301.9"/>
    <n v="3674437.38"/>
    <n v="-68.569999999999993"/>
    <n v="-68.569999999999993"/>
    <n v="0"/>
    <n v="16052102"/>
    <x v="2"/>
    <n v="29"/>
    <n v="20"/>
    <n v="5964"/>
  </r>
  <r>
    <s v="AERMOD 22112"/>
    <s v="MortonBay_10202023_2016_H2S.SUM"/>
    <x v="1"/>
    <x v="0"/>
    <x v="0"/>
    <x v="1"/>
    <n v="240.50337999999999"/>
    <n v="632075"/>
    <n v="3674675"/>
    <n v="-69.099999999999994"/>
    <n v="-69.099999999999994"/>
    <n v="0"/>
    <n v="16081918"/>
    <x v="2"/>
    <n v="29"/>
    <n v="20"/>
    <n v="5964"/>
  </r>
  <r>
    <s v="AERMOD 22112"/>
    <s v="MortonBay_10202023_2016_H2S.SUM"/>
    <x v="1"/>
    <x v="0"/>
    <x v="7"/>
    <x v="0"/>
    <n v="17.62462"/>
    <n v="630779.89"/>
    <n v="3674261.08"/>
    <n v="-68.47"/>
    <n v="-68.47"/>
    <n v="0"/>
    <n v="16062720"/>
    <x v="2"/>
    <n v="29"/>
    <n v="20"/>
    <n v="5964"/>
  </r>
  <r>
    <s v="AERMOD 22112"/>
    <s v="MortonBay_10202023_2016_H2S.SUM"/>
    <x v="1"/>
    <x v="0"/>
    <x v="7"/>
    <x v="1"/>
    <n v="13.584"/>
    <n v="630800.13"/>
    <n v="3674324.82"/>
    <n v="-69.23"/>
    <n v="-69.23"/>
    <n v="0"/>
    <n v="16081319"/>
    <x v="2"/>
    <n v="29"/>
    <n v="20"/>
    <n v="5964"/>
  </r>
  <r>
    <s v="AERMOD 22112"/>
    <s v="MortonBay_10202023_2016_H2S.SUM"/>
    <x v="1"/>
    <x v="0"/>
    <x v="8"/>
    <x v="0"/>
    <n v="178.18773999999999"/>
    <n v="633806.74"/>
    <n v="3674484.67"/>
    <n v="-66.150000000000006"/>
    <n v="-64.91"/>
    <n v="0"/>
    <n v="16073003"/>
    <x v="2"/>
    <n v="29"/>
    <n v="20"/>
    <n v="5964"/>
  </r>
  <r>
    <s v="AERMOD 22112"/>
    <s v="MortonBay_10202023_2016_H2S.SUM"/>
    <x v="1"/>
    <x v="0"/>
    <x v="8"/>
    <x v="1"/>
    <n v="151.28098"/>
    <n v="633500"/>
    <n v="3674750"/>
    <n v="-66.680000000000007"/>
    <n v="-66.680000000000007"/>
    <n v="0"/>
    <n v="16072305"/>
    <x v="2"/>
    <n v="29"/>
    <n v="20"/>
    <n v="5964"/>
  </r>
  <r>
    <s v="AERMOD 22112"/>
    <s v="MortonBay_10202023_2016_H2S.SUM"/>
    <x v="1"/>
    <x v="0"/>
    <x v="9"/>
    <x v="0"/>
    <n v="135.36691999999999"/>
    <n v="632059.54"/>
    <n v="3674295.19"/>
    <n v="-68.75"/>
    <n v="-68.75"/>
    <n v="0"/>
    <n v="16032822"/>
    <x v="2"/>
    <n v="29"/>
    <n v="20"/>
    <n v="5964"/>
  </r>
  <r>
    <s v="AERMOD 22112"/>
    <s v="MortonBay_10202023_2016_H2S.SUM"/>
    <x v="1"/>
    <x v="0"/>
    <x v="9"/>
    <x v="1"/>
    <n v="132.03402"/>
    <n v="632035.30000000005"/>
    <n v="3674295.19"/>
    <n v="-68.75"/>
    <n v="-68.75"/>
    <n v="0"/>
    <n v="16032822"/>
    <x v="2"/>
    <n v="29"/>
    <n v="20"/>
    <n v="5964"/>
  </r>
  <r>
    <s v="AERMOD 22112"/>
    <s v="MortonBay_10202023_2016_H2S.SUM"/>
    <x v="1"/>
    <x v="0"/>
    <x v="10"/>
    <x v="0"/>
    <n v="100.34874000000001"/>
    <n v="631600"/>
    <n v="3674750"/>
    <n v="-69.06"/>
    <n v="-69.06"/>
    <n v="0"/>
    <n v="16073003"/>
    <x v="2"/>
    <n v="29"/>
    <n v="20"/>
    <n v="5964"/>
  </r>
  <r>
    <s v="AERMOD 22112"/>
    <s v="MortonBay_10202023_2016_H2S.SUM"/>
    <x v="1"/>
    <x v="0"/>
    <x v="10"/>
    <x v="1"/>
    <n v="84.920929999999998"/>
    <n v="632011.06999999995"/>
    <n v="3674674.37"/>
    <n v="-69.02"/>
    <n v="-69.02"/>
    <n v="0"/>
    <n v="16042424"/>
    <x v="2"/>
    <n v="29"/>
    <n v="20"/>
    <n v="5964"/>
  </r>
  <r>
    <s v="AERMOD 22112"/>
    <s v="MortonBay_10202023_2016_H2S.SUM"/>
    <x v="1"/>
    <x v="0"/>
    <x v="11"/>
    <x v="0"/>
    <n v="139.70677000000001"/>
    <n v="631875"/>
    <n v="3674875"/>
    <n v="-69.25"/>
    <n v="-69.25"/>
    <n v="0"/>
    <n v="16032823"/>
    <x v="2"/>
    <n v="29"/>
    <n v="20"/>
    <n v="5964"/>
  </r>
  <r>
    <s v="AERMOD 22112"/>
    <s v="MortonBay_10202023_2016_H2S.SUM"/>
    <x v="1"/>
    <x v="0"/>
    <x v="11"/>
    <x v="1"/>
    <n v="132.80456000000001"/>
    <n v="631875"/>
    <n v="3674875"/>
    <n v="-69.25"/>
    <n v="-69.25"/>
    <n v="0"/>
    <n v="16032819"/>
    <x v="2"/>
    <n v="29"/>
    <n v="20"/>
    <n v="5964"/>
  </r>
  <r>
    <s v="AERMOD 22112"/>
    <s v="MortonBay_10202023_2016_H2S.SUM"/>
    <x v="1"/>
    <x v="0"/>
    <x v="12"/>
    <x v="0"/>
    <n v="116.91307999999999"/>
    <n v="634250"/>
    <n v="3673750"/>
    <n v="-65.260000000000005"/>
    <n v="-65.260000000000005"/>
    <n v="0"/>
    <n v="16121619"/>
    <x v="2"/>
    <n v="29"/>
    <n v="20"/>
    <n v="5964"/>
  </r>
  <r>
    <s v="AERMOD 22112"/>
    <s v="MortonBay_10202023_2016_H2S.SUM"/>
    <x v="1"/>
    <x v="0"/>
    <x v="12"/>
    <x v="1"/>
    <n v="102.74088"/>
    <n v="634250"/>
    <n v="3673750"/>
    <n v="-65.260000000000005"/>
    <n v="-65.260000000000005"/>
    <n v="0"/>
    <n v="16112619"/>
    <x v="2"/>
    <n v="29"/>
    <n v="20"/>
    <n v="5964"/>
  </r>
  <r>
    <s v="AERMOD 22112"/>
    <s v="MortonBay_10202023_2016_H2S.SUM"/>
    <x v="1"/>
    <x v="0"/>
    <x v="13"/>
    <x v="0"/>
    <n v="111.79074"/>
    <n v="632100"/>
    <n v="3675300"/>
    <n v="-69.19"/>
    <n v="-69.19"/>
    <n v="0"/>
    <n v="16100219"/>
    <x v="2"/>
    <n v="29"/>
    <n v="20"/>
    <n v="5964"/>
  </r>
  <r>
    <s v="AERMOD 22112"/>
    <s v="MortonBay_10202023_2016_H2S.SUM"/>
    <x v="1"/>
    <x v="0"/>
    <x v="13"/>
    <x v="1"/>
    <n v="102.18834"/>
    <n v="632100"/>
    <n v="3675400"/>
    <n v="-69.25"/>
    <n v="-67.569999999999993"/>
    <n v="0"/>
    <n v="16032205"/>
    <x v="2"/>
    <n v="29"/>
    <n v="20"/>
    <n v="5964"/>
  </r>
  <r>
    <s v="AERMOD 22112"/>
    <s v="MortonBay_10202023_2016_H2S.SUM"/>
    <x v="1"/>
    <x v="0"/>
    <x v="14"/>
    <x v="0"/>
    <n v="120.86736000000001"/>
    <n v="632250"/>
    <n v="3675750"/>
    <n v="-69.09"/>
    <n v="-69.09"/>
    <n v="0"/>
    <n v="16032819"/>
    <x v="2"/>
    <n v="29"/>
    <n v="20"/>
    <n v="5964"/>
  </r>
  <r>
    <s v="AERMOD 22112"/>
    <s v="MortonBay_10202023_2016_H2S.SUM"/>
    <x v="1"/>
    <x v="0"/>
    <x v="14"/>
    <x v="1"/>
    <n v="119.14501"/>
    <n v="632250"/>
    <n v="3675750"/>
    <n v="-69.09"/>
    <n v="-69.09"/>
    <n v="0"/>
    <n v="16032823"/>
    <x v="2"/>
    <n v="29"/>
    <n v="20"/>
    <n v="5964"/>
  </r>
  <r>
    <s v="AERMOD 22112"/>
    <s v="MortonBay_10202023_2016_H2S.SUM"/>
    <x v="1"/>
    <x v="0"/>
    <x v="15"/>
    <x v="0"/>
    <n v="116.44043000000001"/>
    <n v="633500"/>
    <n v="3674250"/>
    <n v="-66.63"/>
    <n v="-66.63"/>
    <n v="0"/>
    <n v="16052102"/>
    <x v="2"/>
    <n v="29"/>
    <n v="20"/>
    <n v="5964"/>
  </r>
  <r>
    <s v="AERMOD 22112"/>
    <s v="MortonBay_10202023_2016_H2S.SUM"/>
    <x v="1"/>
    <x v="0"/>
    <x v="15"/>
    <x v="1"/>
    <n v="86.405690000000007"/>
    <n v="633646.75"/>
    <n v="3674416.11"/>
    <n v="-66.42"/>
    <n v="-66.42"/>
    <n v="0"/>
    <n v="16032821"/>
    <x v="2"/>
    <n v="29"/>
    <n v="20"/>
    <n v="5964"/>
  </r>
  <r>
    <s v="AERMOD 22112"/>
    <s v="MortonBay_10202023_2016_H2S.SUM"/>
    <x v="1"/>
    <x v="0"/>
    <x v="16"/>
    <x v="0"/>
    <n v="110.74933"/>
    <n v="634000"/>
    <n v="3674500"/>
    <n v="-65.47"/>
    <n v="-65.47"/>
    <n v="0"/>
    <n v="16111619"/>
    <x v="2"/>
    <n v="29"/>
    <n v="20"/>
    <n v="5964"/>
  </r>
  <r>
    <s v="AERMOD 22112"/>
    <s v="MortonBay_10202023_2016_H2S.SUM"/>
    <x v="1"/>
    <x v="0"/>
    <x v="16"/>
    <x v="1"/>
    <n v="108.26468"/>
    <n v="634000"/>
    <n v="3674500"/>
    <n v="-65.47"/>
    <n v="-65.47"/>
    <n v="0"/>
    <n v="16121619"/>
    <x v="2"/>
    <n v="29"/>
    <n v="20"/>
    <n v="5964"/>
  </r>
  <r>
    <s v="AERMOD 22112"/>
    <s v="MortonBay_10202023_2016_H2S.SUM"/>
    <x v="1"/>
    <x v="0"/>
    <x v="17"/>
    <x v="0"/>
    <n v="122.90064"/>
    <n v="634250"/>
    <n v="3674000"/>
    <n v="-65.27"/>
    <n v="-65.27"/>
    <n v="0"/>
    <n v="16052102"/>
    <x v="2"/>
    <n v="29"/>
    <n v="20"/>
    <n v="5964"/>
  </r>
  <r>
    <s v="AERMOD 22112"/>
    <s v="MortonBay_10202023_2016_H2S.SUM"/>
    <x v="1"/>
    <x v="0"/>
    <x v="17"/>
    <x v="1"/>
    <n v="79.921800000000005"/>
    <n v="634250"/>
    <n v="3674000"/>
    <n v="-65.27"/>
    <n v="-65.27"/>
    <n v="0"/>
    <n v="16090320"/>
    <x v="2"/>
    <n v="29"/>
    <n v="20"/>
    <n v="5964"/>
  </r>
  <r>
    <s v="AERMOD 22112"/>
    <s v="MortonBay_10202023_2016_H2S.SUM"/>
    <x v="1"/>
    <x v="0"/>
    <x v="18"/>
    <x v="0"/>
    <n v="132.03722999999999"/>
    <n v="630900"/>
    <n v="3674400"/>
    <n v="-69.510000000000005"/>
    <n v="-69.510000000000005"/>
    <n v="0"/>
    <n v="16032822"/>
    <x v="2"/>
    <n v="29"/>
    <n v="20"/>
    <n v="5964"/>
  </r>
  <r>
    <s v="AERMOD 22112"/>
    <s v="MortonBay_10202023_2016_H2S.SUM"/>
    <x v="1"/>
    <x v="0"/>
    <x v="18"/>
    <x v="1"/>
    <n v="129.83454"/>
    <n v="630900"/>
    <n v="3674400"/>
    <n v="-69.510000000000005"/>
    <n v="-69.510000000000005"/>
    <n v="0"/>
    <n v="16032818"/>
    <x v="2"/>
    <n v="29"/>
    <n v="20"/>
    <n v="5964"/>
  </r>
  <r>
    <s v="AERMOD 22112"/>
    <s v="MortonBay_10202023_2016_H2S.SUM"/>
    <x v="1"/>
    <x v="0"/>
    <x v="19"/>
    <x v="0"/>
    <n v="98.477819999999994"/>
    <n v="633806.74"/>
    <n v="3674484.67"/>
    <n v="-66.150000000000006"/>
    <n v="-64.91"/>
    <n v="0"/>
    <n v="16073003"/>
    <x v="2"/>
    <n v="29"/>
    <n v="20"/>
    <n v="5964"/>
  </r>
  <r>
    <s v="AERMOD 22112"/>
    <s v="MortonBay_10202023_2016_H2S.SUM"/>
    <x v="1"/>
    <x v="0"/>
    <x v="19"/>
    <x v="1"/>
    <n v="88.150329999999997"/>
    <n v="634210.39"/>
    <n v="3674214.18"/>
    <n v="-65.92"/>
    <n v="-63.99"/>
    <n v="0"/>
    <n v="16061519"/>
    <x v="2"/>
    <n v="29"/>
    <n v="20"/>
    <n v="5964"/>
  </r>
  <r>
    <s v="AERMOD 22112"/>
    <s v="MortonBay_10202023_2016_H2S.SUM"/>
    <x v="1"/>
    <x v="0"/>
    <x v="20"/>
    <x v="0"/>
    <n v="83.959810000000004"/>
    <n v="634250"/>
    <n v="3673750"/>
    <n v="-65.260000000000005"/>
    <n v="-65.260000000000005"/>
    <n v="0"/>
    <n v="16091918"/>
    <x v="2"/>
    <n v="29"/>
    <n v="20"/>
    <n v="5964"/>
  </r>
  <r>
    <s v="AERMOD 22112"/>
    <s v="MortonBay_10202023_2016_H2S.SUM"/>
    <x v="1"/>
    <x v="0"/>
    <x v="20"/>
    <x v="1"/>
    <n v="81.012119999999996"/>
    <n v="634250"/>
    <n v="3673500"/>
    <n v="-65.33"/>
    <n v="-65.33"/>
    <n v="0"/>
    <n v="16091218"/>
    <x v="2"/>
    <n v="29"/>
    <n v="20"/>
    <n v="5964"/>
  </r>
  <r>
    <s v="AERMOD 22112"/>
    <s v="MortonBay_10202023_2016_H2S.SUM"/>
    <x v="1"/>
    <x v="0"/>
    <x v="21"/>
    <x v="0"/>
    <n v="137.65703999999999"/>
    <n v="631950"/>
    <n v="3674700"/>
    <n v="-69.2"/>
    <n v="-69.2"/>
    <n v="0"/>
    <n v="16032823"/>
    <x v="2"/>
    <n v="29"/>
    <n v="20"/>
    <n v="5964"/>
  </r>
  <r>
    <s v="AERMOD 22112"/>
    <s v="MortonBay_10202023_2016_H2S.SUM"/>
    <x v="1"/>
    <x v="0"/>
    <x v="21"/>
    <x v="1"/>
    <n v="132.59558000000001"/>
    <n v="631950"/>
    <n v="3674700"/>
    <n v="-69.2"/>
    <n v="-69.2"/>
    <n v="0"/>
    <n v="16032819"/>
    <x v="2"/>
    <n v="29"/>
    <n v="20"/>
    <n v="5964"/>
  </r>
  <r>
    <s v="AERMOD 22112"/>
    <s v="MortonBay_10202023_2016_H2S.SUM"/>
    <x v="1"/>
    <x v="0"/>
    <x v="22"/>
    <x v="0"/>
    <n v="70.102559999999997"/>
    <n v="631950"/>
    <n v="3674700"/>
    <n v="-69.2"/>
    <n v="-69.2"/>
    <n v="0"/>
    <n v="16032823"/>
    <x v="2"/>
    <n v="29"/>
    <n v="20"/>
    <n v="5964"/>
  </r>
  <r>
    <s v="AERMOD 22112"/>
    <s v="MortonBay_10202023_2016_H2S.SUM"/>
    <x v="1"/>
    <x v="0"/>
    <x v="22"/>
    <x v="1"/>
    <n v="67.298190000000005"/>
    <n v="631950"/>
    <n v="3674700"/>
    <n v="-69.2"/>
    <n v="-69.2"/>
    <n v="0"/>
    <n v="16032819"/>
    <x v="2"/>
    <n v="29"/>
    <n v="20"/>
    <n v="5964"/>
  </r>
  <r>
    <s v="AERMOD 22112"/>
    <s v="MortonBay_10202023_2016_H2S.SUM"/>
    <x v="1"/>
    <x v="0"/>
    <x v="23"/>
    <x v="0"/>
    <n v="68.012870000000007"/>
    <n v="631975"/>
    <n v="3674700"/>
    <n v="-68.900000000000006"/>
    <n v="-68.900000000000006"/>
    <n v="0"/>
    <n v="16032823"/>
    <x v="2"/>
    <n v="29"/>
    <n v="20"/>
    <n v="5964"/>
  </r>
  <r>
    <s v="AERMOD 22112"/>
    <s v="MortonBay_10202023_2016_H2S.SUM"/>
    <x v="1"/>
    <x v="0"/>
    <x v="23"/>
    <x v="1"/>
    <n v="65.297389999999993"/>
    <n v="631950"/>
    <n v="3674700"/>
    <n v="-69.2"/>
    <n v="-69.2"/>
    <n v="0"/>
    <n v="16032819"/>
    <x v="2"/>
    <n v="29"/>
    <n v="20"/>
    <n v="5964"/>
  </r>
  <r>
    <s v="AERMOD 22112"/>
    <s v="MortonBay_10202023_2016_H2S.SUM"/>
    <x v="1"/>
    <x v="0"/>
    <x v="6"/>
    <x v="0"/>
    <n v="17.62462"/>
    <n v="630779.89"/>
    <n v="3674261.08"/>
    <n v="-68.47"/>
    <n v="-68.47"/>
    <n v="0"/>
    <n v="16062720"/>
    <x v="2"/>
    <n v="29"/>
    <n v="20"/>
    <n v="5964"/>
  </r>
  <r>
    <s v="AERMOD 22112"/>
    <s v="MortonBay_10202023_2016_H2S.SUM"/>
    <x v="1"/>
    <x v="0"/>
    <x v="6"/>
    <x v="1"/>
    <n v="13.584"/>
    <n v="630800.13"/>
    <n v="3674324.82"/>
    <n v="-69.23"/>
    <n v="-69.23"/>
    <n v="0"/>
    <n v="16081319"/>
    <x v="2"/>
    <n v="29"/>
    <n v="20"/>
    <n v="5964"/>
  </r>
  <r>
    <s v="AERMOD 22112"/>
    <s v="MortonBay_10202023_2016_H2S.SUM"/>
    <x v="1"/>
    <x v="0"/>
    <x v="24"/>
    <x v="0"/>
    <n v="325.08283999999998"/>
    <n v="632059.54"/>
    <n v="3674674.37"/>
    <n v="-69.099999999999994"/>
    <n v="-69.099999999999994"/>
    <n v="0"/>
    <n v="16091917"/>
    <x v="2"/>
    <n v="29"/>
    <n v="20"/>
    <n v="5964"/>
  </r>
  <r>
    <s v="AERMOD 22112"/>
    <s v="MortonBay_10202023_2016_H2S.SUM"/>
    <x v="1"/>
    <x v="0"/>
    <x v="24"/>
    <x v="1"/>
    <n v="226.62377000000001"/>
    <n v="631865.65"/>
    <n v="3674674.37"/>
    <n v="-69.349999999999994"/>
    <n v="-69.349999999999994"/>
    <n v="0"/>
    <n v="16080917"/>
    <x v="2"/>
    <n v="29"/>
    <n v="20"/>
    <n v="5964"/>
  </r>
  <r>
    <s v="AERMOD 22112"/>
    <s v="MortonBay_10202023_2016_HNO3.SUM"/>
    <x v="2"/>
    <x v="2"/>
    <x v="0"/>
    <x v="0"/>
    <n v="88.553030000000007"/>
    <n v="632301.9"/>
    <n v="3674437.38"/>
    <n v="-68.569999999999993"/>
    <n v="-68.569999999999993"/>
    <n v="0"/>
    <s v="1 YEARS"/>
    <x v="2"/>
    <n v="39"/>
    <n v="25"/>
    <n v="5964"/>
  </r>
  <r>
    <s v="AERMOD 22112"/>
    <s v="MortonBay_10202023_2016_HNO3.SUM"/>
    <x v="2"/>
    <x v="2"/>
    <x v="7"/>
    <x v="0"/>
    <n v="88.423310000000001"/>
    <n v="632301.9"/>
    <n v="3674437.38"/>
    <n v="-68.569999999999993"/>
    <n v="-68.569999999999993"/>
    <n v="0"/>
    <s v="1 YEARS"/>
    <x v="2"/>
    <n v="39"/>
    <n v="25"/>
    <n v="5964"/>
  </r>
  <r>
    <s v="AERMOD 22112"/>
    <s v="MortonBay_10202023_2016_HNO3.SUM"/>
    <x v="2"/>
    <x v="2"/>
    <x v="1"/>
    <x v="0"/>
    <n v="0.29409000000000002"/>
    <n v="632301.9"/>
    <n v="3674555.88"/>
    <n v="-68.75"/>
    <n v="-68.75"/>
    <n v="0"/>
    <s v="1 YEARS"/>
    <x v="2"/>
    <n v="39"/>
    <n v="25"/>
    <n v="5964"/>
  </r>
  <r>
    <s v="AERMOD 22112"/>
    <s v="MortonBay_10202023_2016_HNO3.SUM"/>
    <x v="2"/>
    <x v="2"/>
    <x v="8"/>
    <x v="0"/>
    <n v="2.147E-2"/>
    <n v="633646.75"/>
    <n v="3674393.25"/>
    <n v="-66.459999999999994"/>
    <n v="-66.459999999999994"/>
    <n v="0"/>
    <s v="1 YEARS"/>
    <x v="2"/>
    <n v="39"/>
    <n v="25"/>
    <n v="5964"/>
  </r>
  <r>
    <s v="AERMOD 22112"/>
    <s v="MortonBay_10202023_2016_HNO3.SUM"/>
    <x v="2"/>
    <x v="2"/>
    <x v="9"/>
    <x v="0"/>
    <n v="5.5599999999999998E-3"/>
    <n v="632132.25"/>
    <n v="3674295.19"/>
    <n v="-68.77"/>
    <n v="-68.77"/>
    <n v="0"/>
    <s v="1 YEARS"/>
    <x v="2"/>
    <n v="39"/>
    <n v="25"/>
    <n v="5964"/>
  </r>
  <r>
    <s v="AERMOD 22112"/>
    <s v="MortonBay_10202023_2016_HNO3.SUM"/>
    <x v="2"/>
    <x v="2"/>
    <x v="10"/>
    <x v="0"/>
    <n v="5.47E-3"/>
    <n v="631525"/>
    <n v="3674650"/>
    <n v="-69.430000000000007"/>
    <n v="-69.430000000000007"/>
    <n v="0"/>
    <s v="1 YEARS"/>
    <x v="2"/>
    <n v="39"/>
    <n v="25"/>
    <n v="5964"/>
  </r>
  <r>
    <s v="AERMOD 22112"/>
    <s v="MortonBay_10202023_2016_HNO3.SUM"/>
    <x v="2"/>
    <x v="2"/>
    <x v="11"/>
    <x v="0"/>
    <n v="5.5799999999999999E-3"/>
    <n v="632000"/>
    <n v="3674875"/>
    <n v="-68.989999999999995"/>
    <n v="-68.989999999999995"/>
    <n v="0"/>
    <s v="1 YEARS"/>
    <x v="2"/>
    <n v="39"/>
    <n v="25"/>
    <n v="5964"/>
  </r>
  <r>
    <s v="AERMOD 22112"/>
    <s v="MortonBay_10202023_2016_HNO3.SUM"/>
    <x v="2"/>
    <x v="2"/>
    <x v="12"/>
    <x v="0"/>
    <n v="4.8700000000000002E-3"/>
    <n v="634250"/>
    <n v="3673750"/>
    <n v="-65.260000000000005"/>
    <n v="-65.260000000000005"/>
    <n v="0"/>
    <s v="1 YEARS"/>
    <x v="2"/>
    <n v="39"/>
    <n v="25"/>
    <n v="5964"/>
  </r>
  <r>
    <s v="AERMOD 22112"/>
    <s v="MortonBay_10202023_2016_HNO3.SUM"/>
    <x v="2"/>
    <x v="2"/>
    <x v="13"/>
    <x v="0"/>
    <n v="5.3400000000000001E-3"/>
    <n v="631700"/>
    <n v="3675400"/>
    <n v="-67.760000000000005"/>
    <n v="-67.760000000000005"/>
    <n v="0"/>
    <s v="1 YEARS"/>
    <x v="2"/>
    <n v="39"/>
    <n v="25"/>
    <n v="5964"/>
  </r>
  <r>
    <s v="AERMOD 22112"/>
    <s v="MortonBay_10202023_2016_HNO3.SUM"/>
    <x v="2"/>
    <x v="2"/>
    <x v="14"/>
    <x v="0"/>
    <n v="4.8599999999999997E-3"/>
    <n v="632500"/>
    <n v="3675750"/>
    <n v="-68.47"/>
    <n v="-68.47"/>
    <n v="0"/>
    <s v="1 YEARS"/>
    <x v="2"/>
    <n v="39"/>
    <n v="25"/>
    <n v="5964"/>
  </r>
  <r>
    <s v="AERMOD 22112"/>
    <s v="MortonBay_10202023_2016_HNO3.SUM"/>
    <x v="2"/>
    <x v="2"/>
    <x v="15"/>
    <x v="0"/>
    <n v="5.0099999999999997E-3"/>
    <n v="633646.75"/>
    <n v="3674393.25"/>
    <n v="-66.459999999999994"/>
    <n v="-66.459999999999994"/>
    <n v="0"/>
    <s v="1 YEARS"/>
    <x v="2"/>
    <n v="39"/>
    <n v="25"/>
    <n v="5964"/>
  </r>
  <r>
    <s v="AERMOD 22112"/>
    <s v="MortonBay_10202023_2016_HNO3.SUM"/>
    <x v="2"/>
    <x v="2"/>
    <x v="16"/>
    <x v="0"/>
    <n v="5.62E-3"/>
    <n v="634000"/>
    <n v="3674500"/>
    <n v="-65.47"/>
    <n v="-65.47"/>
    <n v="0"/>
    <s v="1 YEARS"/>
    <x v="2"/>
    <n v="39"/>
    <n v="25"/>
    <n v="5964"/>
  </r>
  <r>
    <s v="AERMOD 22112"/>
    <s v="MortonBay_10202023_2016_HNO3.SUM"/>
    <x v="2"/>
    <x v="2"/>
    <x v="17"/>
    <x v="0"/>
    <n v="5.2700000000000004E-3"/>
    <n v="633834.11"/>
    <n v="3674233.47"/>
    <n v="-65.59"/>
    <n v="-64.849999999999994"/>
    <n v="0"/>
    <s v="1 YEARS"/>
    <x v="2"/>
    <n v="39"/>
    <n v="25"/>
    <n v="5964"/>
  </r>
  <r>
    <s v="AERMOD 22112"/>
    <s v="MortonBay_10202023_2016_HNO3.SUM"/>
    <x v="2"/>
    <x v="2"/>
    <x v="18"/>
    <x v="0"/>
    <n v="5.5399999999999998E-3"/>
    <n v="631000"/>
    <n v="3674400"/>
    <n v="-69.05"/>
    <n v="-67.47"/>
    <n v="0"/>
    <s v="1 YEARS"/>
    <x v="2"/>
    <n v="39"/>
    <n v="25"/>
    <n v="5964"/>
  </r>
  <r>
    <s v="AERMOD 22112"/>
    <s v="MortonBay_10202023_2016_HNO3.SUM"/>
    <x v="2"/>
    <x v="2"/>
    <x v="19"/>
    <x v="0"/>
    <n v="5.4200000000000003E-3"/>
    <n v="633692.46"/>
    <n v="3674393.25"/>
    <n v="-66.040000000000006"/>
    <n v="-65.13"/>
    <n v="0"/>
    <s v="1 YEARS"/>
    <x v="2"/>
    <n v="39"/>
    <n v="25"/>
    <n v="5964"/>
  </r>
  <r>
    <s v="AERMOD 22112"/>
    <s v="MortonBay_10202023_2016_HNO3.SUM"/>
    <x v="2"/>
    <x v="2"/>
    <x v="20"/>
    <x v="0"/>
    <n v="4.3200000000000001E-3"/>
    <n v="633750"/>
    <n v="3673750"/>
    <n v="-66.16"/>
    <n v="-66.16"/>
    <n v="0"/>
    <s v="1 YEARS"/>
    <x v="2"/>
    <n v="39"/>
    <n v="25"/>
    <n v="5964"/>
  </r>
  <r>
    <s v="AERMOD 22112"/>
    <s v="MortonBay_10202023_2016_HNO3.SUM"/>
    <x v="2"/>
    <x v="2"/>
    <x v="21"/>
    <x v="0"/>
    <n v="3.7599999999999999E-3"/>
    <n v="632050"/>
    <n v="3674700"/>
    <n v="-69.06"/>
    <n v="-69.06"/>
    <n v="0"/>
    <s v="1 YEARS"/>
    <x v="2"/>
    <n v="39"/>
    <n v="25"/>
    <n v="5964"/>
  </r>
  <r>
    <s v="AERMOD 22112"/>
    <s v="MortonBay_10202023_2016_HNO3.SUM"/>
    <x v="2"/>
    <x v="2"/>
    <x v="22"/>
    <x v="0"/>
    <n v="1.8799999999999999E-3"/>
    <n v="632050"/>
    <n v="3674700"/>
    <n v="-69.06"/>
    <n v="-69.06"/>
    <n v="0"/>
    <s v="1 YEARS"/>
    <x v="2"/>
    <n v="39"/>
    <n v="25"/>
    <n v="5964"/>
  </r>
  <r>
    <s v="AERMOD 22112"/>
    <s v="MortonBay_10202023_2016_HNO3.SUM"/>
    <x v="2"/>
    <x v="2"/>
    <x v="23"/>
    <x v="0"/>
    <n v="1.8799999999999999E-3"/>
    <n v="632050"/>
    <n v="3674700"/>
    <n v="-69.06"/>
    <n v="-69.06"/>
    <n v="0"/>
    <s v="1 YEARS"/>
    <x v="2"/>
    <n v="39"/>
    <n v="25"/>
    <n v="5964"/>
  </r>
  <r>
    <s v="AERMOD 22112"/>
    <s v="MortonBay_10202023_2016_HNO3.SUM"/>
    <x v="2"/>
    <x v="2"/>
    <x v="2"/>
    <x v="0"/>
    <n v="9.1319999999999998E-2"/>
    <n v="632011.06999999995"/>
    <n v="3674674.37"/>
    <n v="-69.02"/>
    <n v="-69.02"/>
    <n v="0"/>
    <s v="1 YEARS"/>
    <x v="2"/>
    <n v="39"/>
    <n v="25"/>
    <n v="5964"/>
  </r>
  <r>
    <s v="AERMOD 22112"/>
    <s v="MortonBay_10202023_2016_HNO3.SUM"/>
    <x v="2"/>
    <x v="2"/>
    <x v="3"/>
    <x v="0"/>
    <n v="8.6129999999999998E-2"/>
    <n v="632000"/>
    <n v="3674675"/>
    <n v="-69"/>
    <n v="-69"/>
    <n v="0"/>
    <s v="1 YEARS"/>
    <x v="2"/>
    <n v="39"/>
    <n v="25"/>
    <n v="5964"/>
  </r>
  <r>
    <s v="AERMOD 22112"/>
    <s v="MortonBay_10202023_2016_HNO3.SUM"/>
    <x v="2"/>
    <x v="2"/>
    <x v="4"/>
    <x v="0"/>
    <n v="7.2489999999999999E-2"/>
    <n v="632301.9"/>
    <n v="3674579.58"/>
    <n v="-68.739999999999995"/>
    <n v="-68.739999999999995"/>
    <n v="0"/>
    <s v="1 YEARS"/>
    <x v="2"/>
    <n v="39"/>
    <n v="25"/>
    <n v="5964"/>
  </r>
  <r>
    <s v="AERMOD 22112"/>
    <s v="MortonBay_10202023_2016_HNO3.SUM"/>
    <x v="2"/>
    <x v="2"/>
    <x v="5"/>
    <x v="0"/>
    <n v="0.13622999999999999"/>
    <n v="632301.9"/>
    <n v="3674532.18"/>
    <n v="-68.72"/>
    <n v="-68.72"/>
    <n v="0"/>
    <s v="1 YEARS"/>
    <x v="2"/>
    <n v="39"/>
    <n v="25"/>
    <n v="5964"/>
  </r>
  <r>
    <s v="AERMOD 22112"/>
    <s v="MortonBay_10202023_2016_HNO3.SUM"/>
    <x v="2"/>
    <x v="2"/>
    <x v="6"/>
    <x v="0"/>
    <n v="88.533420000000007"/>
    <n v="632301.9"/>
    <n v="3674437.38"/>
    <n v="-68.569999999999993"/>
    <n v="-68.569999999999993"/>
    <n v="0"/>
    <s v="1 YEARS"/>
    <x v="2"/>
    <n v="39"/>
    <n v="25"/>
    <n v="5964"/>
  </r>
  <r>
    <s v="AERMOD 22112"/>
    <s v="MortonBay_10202023_2016_HNO3.SUM"/>
    <x v="2"/>
    <x v="2"/>
    <x v="24"/>
    <x v="0"/>
    <n v="1.521E-2"/>
    <n v="632301.9"/>
    <n v="3674555.88"/>
    <n v="-68.75"/>
    <n v="-68.75"/>
    <n v="0"/>
    <s v="1 YEARS"/>
    <x v="2"/>
    <n v="39"/>
    <n v="25"/>
    <n v="5964"/>
  </r>
  <r>
    <s v="AERMOD 22112"/>
    <s v="MortonBay_10202023_2016_HNO3.SUM"/>
    <x v="2"/>
    <x v="2"/>
    <x v="0"/>
    <x v="0"/>
    <n v="84.810959999999994"/>
    <n v="632301.9"/>
    <n v="3674437.38"/>
    <n v="-68.569999999999993"/>
    <n v="-68.569999999999993"/>
    <n v="0"/>
    <s v="1 YEARS"/>
    <x v="2"/>
    <n v="39"/>
    <n v="25"/>
    <n v="5964"/>
  </r>
  <r>
    <s v="AERMOD 22112"/>
    <s v="MortonBay_10202023_2016_HNO3.SUM"/>
    <x v="2"/>
    <x v="2"/>
    <x v="7"/>
    <x v="0"/>
    <n v="84.727919999999997"/>
    <n v="632301.9"/>
    <n v="3674437.38"/>
    <n v="-68.569999999999993"/>
    <n v="-68.569999999999993"/>
    <n v="0"/>
    <s v="1 YEARS"/>
    <x v="2"/>
    <n v="39"/>
    <n v="25"/>
    <n v="5964"/>
  </r>
  <r>
    <s v="AERMOD 22112"/>
    <s v="MortonBay_10202023_2016_HNO3.SUM"/>
    <x v="2"/>
    <x v="2"/>
    <x v="1"/>
    <x v="0"/>
    <n v="0.26394000000000001"/>
    <n v="632301.9"/>
    <n v="3674579.58"/>
    <n v="-68.739999999999995"/>
    <n v="-68.739999999999995"/>
    <n v="0"/>
    <s v="1 YEARS"/>
    <x v="2"/>
    <n v="39"/>
    <n v="25"/>
    <n v="5964"/>
  </r>
  <r>
    <s v="AERMOD 22112"/>
    <s v="MortonBay_10202023_2016_HNO3.SUM"/>
    <x v="2"/>
    <x v="2"/>
    <x v="8"/>
    <x v="0"/>
    <n v="1.8089999999999998E-2"/>
    <n v="633646.75"/>
    <n v="3674393.25"/>
    <n v="-66.459999999999994"/>
    <n v="-66.459999999999994"/>
    <n v="0"/>
    <s v="1 YEARS"/>
    <x v="2"/>
    <n v="39"/>
    <n v="25"/>
    <n v="5964"/>
  </r>
  <r>
    <s v="AERMOD 22112"/>
    <s v="MortonBay_10202023_2016_HNO3.SUM"/>
    <x v="2"/>
    <x v="2"/>
    <x v="9"/>
    <x v="0"/>
    <n v="6.28E-3"/>
    <n v="632132.25"/>
    <n v="3674295.19"/>
    <n v="-68.77"/>
    <n v="-68.77"/>
    <n v="0"/>
    <s v="1 YEARS"/>
    <x v="2"/>
    <n v="39"/>
    <n v="25"/>
    <n v="5964"/>
  </r>
  <r>
    <s v="AERMOD 22112"/>
    <s v="MortonBay_10202023_2016_HNO3.SUM"/>
    <x v="2"/>
    <x v="2"/>
    <x v="10"/>
    <x v="0"/>
    <n v="4.45E-3"/>
    <n v="631525"/>
    <n v="3674650"/>
    <n v="-69.430000000000007"/>
    <n v="-69.430000000000007"/>
    <n v="0"/>
    <s v="1 YEARS"/>
    <x v="2"/>
    <n v="39"/>
    <n v="25"/>
    <n v="5964"/>
  </r>
  <r>
    <s v="AERMOD 22112"/>
    <s v="MortonBay_10202023_2016_HNO3.SUM"/>
    <x v="2"/>
    <x v="2"/>
    <x v="11"/>
    <x v="0"/>
    <n v="6.28E-3"/>
    <n v="632000"/>
    <n v="3674875"/>
    <n v="-68.989999999999995"/>
    <n v="-68.989999999999995"/>
    <n v="0"/>
    <s v="1 YEARS"/>
    <x v="2"/>
    <n v="39"/>
    <n v="25"/>
    <n v="5964"/>
  </r>
  <r>
    <s v="AERMOD 22112"/>
    <s v="MortonBay_10202023_2016_HNO3.SUM"/>
    <x v="2"/>
    <x v="2"/>
    <x v="12"/>
    <x v="0"/>
    <n v="4.9800000000000001E-3"/>
    <n v="634250"/>
    <n v="3673750"/>
    <n v="-65.260000000000005"/>
    <n v="-65.260000000000005"/>
    <n v="0"/>
    <s v="1 YEARS"/>
    <x v="2"/>
    <n v="39"/>
    <n v="25"/>
    <n v="5964"/>
  </r>
  <r>
    <s v="AERMOD 22112"/>
    <s v="MortonBay_10202023_2016_HNO3.SUM"/>
    <x v="2"/>
    <x v="2"/>
    <x v="13"/>
    <x v="0"/>
    <n v="5.3600000000000002E-3"/>
    <n v="632200"/>
    <n v="3675400"/>
    <n v="-69.44"/>
    <n v="-69.44"/>
    <n v="0"/>
    <s v="1 YEARS"/>
    <x v="2"/>
    <n v="39"/>
    <n v="25"/>
    <n v="5964"/>
  </r>
  <r>
    <s v="AERMOD 22112"/>
    <s v="MortonBay_10202023_2016_HNO3.SUM"/>
    <x v="2"/>
    <x v="2"/>
    <x v="14"/>
    <x v="0"/>
    <n v="5.45E-3"/>
    <n v="632500"/>
    <n v="3675750"/>
    <n v="-68.47"/>
    <n v="-68.47"/>
    <n v="0"/>
    <s v="1 YEARS"/>
    <x v="2"/>
    <n v="39"/>
    <n v="25"/>
    <n v="5964"/>
  </r>
  <r>
    <s v="AERMOD 22112"/>
    <s v="MortonBay_10202023_2016_HNO3.SUM"/>
    <x v="2"/>
    <x v="2"/>
    <x v="15"/>
    <x v="0"/>
    <n v="5.6699999999999997E-3"/>
    <n v="633646.75"/>
    <n v="3674393.25"/>
    <n v="-66.459999999999994"/>
    <n v="-66.459999999999994"/>
    <n v="0"/>
    <s v="1 YEARS"/>
    <x v="2"/>
    <n v="39"/>
    <n v="25"/>
    <n v="5964"/>
  </r>
  <r>
    <s v="AERMOD 22112"/>
    <s v="MortonBay_10202023_2016_HNO3.SUM"/>
    <x v="2"/>
    <x v="2"/>
    <x v="16"/>
    <x v="0"/>
    <n v="6.2899999999999996E-3"/>
    <n v="634000"/>
    <n v="3674500"/>
    <n v="-65.47"/>
    <n v="-65.47"/>
    <n v="0"/>
    <s v="1 YEARS"/>
    <x v="2"/>
    <n v="39"/>
    <n v="25"/>
    <n v="5964"/>
  </r>
  <r>
    <s v="AERMOD 22112"/>
    <s v="MortonBay_10202023_2016_HNO3.SUM"/>
    <x v="2"/>
    <x v="2"/>
    <x v="17"/>
    <x v="0"/>
    <n v="4.3499999999999997E-3"/>
    <n v="633834.11"/>
    <n v="3674233.47"/>
    <n v="-65.59"/>
    <n v="-64.849999999999994"/>
    <n v="0"/>
    <s v="1 YEARS"/>
    <x v="2"/>
    <n v="39"/>
    <n v="25"/>
    <n v="5964"/>
  </r>
  <r>
    <s v="AERMOD 22112"/>
    <s v="MortonBay_10202023_2016_HNO3.SUM"/>
    <x v="2"/>
    <x v="2"/>
    <x v="18"/>
    <x v="0"/>
    <n v="6.2399999999999999E-3"/>
    <n v="631000"/>
    <n v="3674400"/>
    <n v="-69.05"/>
    <n v="-67.47"/>
    <n v="0"/>
    <s v="1 YEARS"/>
    <x v="2"/>
    <n v="39"/>
    <n v="25"/>
    <n v="5964"/>
  </r>
  <r>
    <s v="AERMOD 22112"/>
    <s v="MortonBay_10202023_2016_HNO3.SUM"/>
    <x v="2"/>
    <x v="2"/>
    <x v="19"/>
    <x v="0"/>
    <n v="4.2500000000000003E-3"/>
    <n v="633646.75"/>
    <n v="3674461.82"/>
    <n v="-66.39"/>
    <n v="-66.39"/>
    <n v="0"/>
    <s v="1 YEARS"/>
    <x v="2"/>
    <n v="39"/>
    <n v="25"/>
    <n v="5964"/>
  </r>
  <r>
    <s v="AERMOD 22112"/>
    <s v="MortonBay_10202023_2016_HNO3.SUM"/>
    <x v="2"/>
    <x v="2"/>
    <x v="20"/>
    <x v="0"/>
    <n v="3.5300000000000002E-3"/>
    <n v="634500"/>
    <n v="3673500"/>
    <n v="-64.64"/>
    <n v="-64.64"/>
    <n v="0"/>
    <s v="1 YEARS"/>
    <x v="2"/>
    <n v="39"/>
    <n v="25"/>
    <n v="5964"/>
  </r>
  <r>
    <s v="AERMOD 22112"/>
    <s v="MortonBay_10202023_2016_HNO3.SUM"/>
    <x v="2"/>
    <x v="2"/>
    <x v="21"/>
    <x v="0"/>
    <n v="4.4299999999999999E-3"/>
    <n v="632050"/>
    <n v="3674700"/>
    <n v="-69.06"/>
    <n v="-69.06"/>
    <n v="0"/>
    <s v="1 YEARS"/>
    <x v="2"/>
    <n v="39"/>
    <n v="25"/>
    <n v="5964"/>
  </r>
  <r>
    <s v="AERMOD 22112"/>
    <s v="MortonBay_10202023_2016_HNO3.SUM"/>
    <x v="2"/>
    <x v="2"/>
    <x v="22"/>
    <x v="0"/>
    <n v="2.2100000000000002E-3"/>
    <n v="632050"/>
    <n v="3674700"/>
    <n v="-69.06"/>
    <n v="-69.06"/>
    <n v="0"/>
    <s v="1 YEARS"/>
    <x v="2"/>
    <n v="39"/>
    <n v="25"/>
    <n v="5964"/>
  </r>
  <r>
    <s v="AERMOD 22112"/>
    <s v="MortonBay_10202023_2016_HNO3.SUM"/>
    <x v="2"/>
    <x v="2"/>
    <x v="23"/>
    <x v="0"/>
    <n v="2.2200000000000002E-3"/>
    <n v="632050"/>
    <n v="3674700"/>
    <n v="-69.06"/>
    <n v="-69.06"/>
    <n v="0"/>
    <s v="1 YEARS"/>
    <x v="2"/>
    <n v="39"/>
    <n v="25"/>
    <n v="5964"/>
  </r>
  <r>
    <s v="AERMOD 22112"/>
    <s v="MortonBay_10202023_2016_HNO3.SUM"/>
    <x v="2"/>
    <x v="2"/>
    <x v="2"/>
    <x v="0"/>
    <n v="8.3510000000000001E-2"/>
    <n v="632011.06999999995"/>
    <n v="3674674.37"/>
    <n v="-69.02"/>
    <n v="-69.02"/>
    <n v="0"/>
    <s v="1 YEARS"/>
    <x v="2"/>
    <n v="39"/>
    <n v="25"/>
    <n v="5964"/>
  </r>
  <r>
    <s v="AERMOD 22112"/>
    <s v="MortonBay_10202023_2016_HNO3.SUM"/>
    <x v="2"/>
    <x v="2"/>
    <x v="3"/>
    <x v="0"/>
    <n v="7.7640000000000001E-2"/>
    <n v="632000"/>
    <n v="3674675"/>
    <n v="-69"/>
    <n v="-69"/>
    <n v="0"/>
    <s v="1 YEARS"/>
    <x v="2"/>
    <n v="39"/>
    <n v="25"/>
    <n v="5964"/>
  </r>
  <r>
    <s v="AERMOD 22112"/>
    <s v="MortonBay_10202023_2016_HNO3.SUM"/>
    <x v="2"/>
    <x v="2"/>
    <x v="4"/>
    <x v="0"/>
    <n v="7.1849999999999997E-2"/>
    <n v="632301.9"/>
    <n v="3674603.27"/>
    <n v="-68.73"/>
    <n v="-68.73"/>
    <n v="0"/>
    <s v="1 YEARS"/>
    <x v="2"/>
    <n v="39"/>
    <n v="25"/>
    <n v="5964"/>
  </r>
  <r>
    <s v="AERMOD 22112"/>
    <s v="MortonBay_10202023_2016_HNO3.SUM"/>
    <x v="2"/>
    <x v="2"/>
    <x v="5"/>
    <x v="0"/>
    <n v="0.10721"/>
    <n v="632301.9"/>
    <n v="3674532.18"/>
    <n v="-68.72"/>
    <n v="-68.72"/>
    <n v="0"/>
    <s v="1 YEARS"/>
    <x v="2"/>
    <n v="39"/>
    <n v="25"/>
    <n v="5964"/>
  </r>
  <r>
    <s v="AERMOD 22112"/>
    <s v="MortonBay_10202023_2016_HNO3.SUM"/>
    <x v="2"/>
    <x v="2"/>
    <x v="6"/>
    <x v="0"/>
    <n v="84.794970000000006"/>
    <n v="632301.9"/>
    <n v="3674437.38"/>
    <n v="-68.569999999999993"/>
    <n v="-68.569999999999993"/>
    <n v="0"/>
    <s v="1 YEARS"/>
    <x v="2"/>
    <n v="39"/>
    <n v="25"/>
    <n v="5964"/>
  </r>
  <r>
    <s v="AERMOD 22112"/>
    <s v="MortonBay_10202023_2016_HNO3.SUM"/>
    <x v="2"/>
    <x v="2"/>
    <x v="24"/>
    <x v="0"/>
    <n v="1.455E-2"/>
    <n v="632301.9"/>
    <n v="3674555.88"/>
    <n v="-68.75"/>
    <n v="-68.75"/>
    <n v="0"/>
    <s v="1 YEARS"/>
    <x v="2"/>
    <n v="39"/>
    <n v="25"/>
    <n v="5964"/>
  </r>
  <r>
    <s v="AERMOD 22112"/>
    <s v="MortonBay_10202023_2016_NO2.SUM"/>
    <x v="3"/>
    <x v="3"/>
    <x v="0"/>
    <x v="0"/>
    <n v="1.3894599999999999"/>
    <n v="632025"/>
    <n v="3674675"/>
    <n v="-69.02"/>
    <n v="-69.02"/>
    <n v="0"/>
    <s v="1 YEARS"/>
    <x v="2"/>
    <n v="10"/>
    <n v="7"/>
    <n v="5964"/>
  </r>
  <r>
    <s v="AERMOD 22112"/>
    <s v="MortonBay_10202023_2016_NO2.SUM"/>
    <x v="3"/>
    <x v="3"/>
    <x v="1"/>
    <x v="0"/>
    <n v="1.3894599999999999"/>
    <n v="632025"/>
    <n v="3674675"/>
    <n v="-69.02"/>
    <n v="-69.02"/>
    <n v="0"/>
    <s v="1 YEARS"/>
    <x v="2"/>
    <n v="10"/>
    <n v="7"/>
    <n v="5964"/>
  </r>
  <r>
    <s v="AERMOD 22112"/>
    <s v="MortonBay_10202023_2016_NO2.SUM"/>
    <x v="3"/>
    <x v="3"/>
    <x v="2"/>
    <x v="0"/>
    <n v="0.54003000000000001"/>
    <n v="632035.30000000005"/>
    <n v="3674674.37"/>
    <n v="-69.040000000000006"/>
    <n v="-69.040000000000006"/>
    <n v="0"/>
    <s v="1 YEARS"/>
    <x v="2"/>
    <n v="10"/>
    <n v="7"/>
    <n v="5964"/>
  </r>
  <r>
    <s v="AERMOD 22112"/>
    <s v="MortonBay_10202023_2016_NO2.SUM"/>
    <x v="3"/>
    <x v="3"/>
    <x v="3"/>
    <x v="0"/>
    <n v="0.49792999999999998"/>
    <n v="632050"/>
    <n v="3674675"/>
    <n v="-69.08"/>
    <n v="-69.08"/>
    <n v="0"/>
    <s v="1 YEARS"/>
    <x v="2"/>
    <n v="10"/>
    <n v="7"/>
    <n v="5964"/>
  </r>
  <r>
    <s v="AERMOD 22112"/>
    <s v="MortonBay_10202023_2016_NO2.SUM"/>
    <x v="3"/>
    <x v="3"/>
    <x v="4"/>
    <x v="0"/>
    <n v="0.35127999999999998"/>
    <n v="632204.96"/>
    <n v="3674674.37"/>
    <n v="-68.8"/>
    <n v="-68.8"/>
    <n v="0"/>
    <s v="1 YEARS"/>
    <x v="2"/>
    <n v="10"/>
    <n v="7"/>
    <n v="5964"/>
  </r>
  <r>
    <s v="AERMOD 22112"/>
    <s v="MortonBay_10202023_2016_NO2.SUM"/>
    <x v="3"/>
    <x v="3"/>
    <x v="5"/>
    <x v="0"/>
    <n v="0.33180999999999999"/>
    <n v="632301.9"/>
    <n v="3674508.48"/>
    <n v="-68.69"/>
    <n v="-68.69"/>
    <n v="0"/>
    <s v="1 YEARS"/>
    <x v="2"/>
    <n v="10"/>
    <n v="7"/>
    <n v="5964"/>
  </r>
  <r>
    <s v="AERMOD 22112"/>
    <s v="MortonBay_10202023_2016_NO2.SUM"/>
    <x v="3"/>
    <x v="3"/>
    <x v="6"/>
    <x v="0"/>
    <n v="1.3894599999999999"/>
    <n v="632025"/>
    <n v="3674675"/>
    <n v="-69.02"/>
    <n v="-69.02"/>
    <n v="0"/>
    <s v="1 YEARS"/>
    <x v="2"/>
    <n v="10"/>
    <n v="7"/>
    <n v="5964"/>
  </r>
  <r>
    <s v="AERMOD 22112"/>
    <s v="MortonBay_10202023_2016_NO2.SUM"/>
    <x v="3"/>
    <x v="4"/>
    <x v="0"/>
    <x v="0"/>
    <n v="1.31369"/>
    <n v="632025"/>
    <n v="3674675"/>
    <n v="-69.02"/>
    <n v="-69.02"/>
    <n v="0"/>
    <s v="1 YEARS"/>
    <x v="2"/>
    <n v="10"/>
    <n v="7"/>
    <n v="5964"/>
  </r>
  <r>
    <s v="AERMOD 22112"/>
    <s v="MortonBay_10202023_2016_NO2.SUM"/>
    <x v="3"/>
    <x v="4"/>
    <x v="1"/>
    <x v="0"/>
    <n v="1.31369"/>
    <n v="632025"/>
    <n v="3674675"/>
    <n v="-69.02"/>
    <n v="-69.02"/>
    <n v="0"/>
    <s v="1 YEARS"/>
    <x v="2"/>
    <n v="10"/>
    <n v="7"/>
    <n v="5964"/>
  </r>
  <r>
    <s v="AERMOD 22112"/>
    <s v="MortonBay_10202023_2016_NO2.SUM"/>
    <x v="3"/>
    <x v="4"/>
    <x v="2"/>
    <x v="0"/>
    <n v="0.50112999999999996"/>
    <n v="632025"/>
    <n v="3674675"/>
    <n v="-69.02"/>
    <n v="-69.02"/>
    <n v="0"/>
    <s v="1 YEARS"/>
    <x v="2"/>
    <n v="10"/>
    <n v="7"/>
    <n v="5964"/>
  </r>
  <r>
    <s v="AERMOD 22112"/>
    <s v="MortonBay_10202023_2016_NO2.SUM"/>
    <x v="3"/>
    <x v="4"/>
    <x v="3"/>
    <x v="0"/>
    <n v="0.45583000000000001"/>
    <n v="632025"/>
    <n v="3674675"/>
    <n v="-69.02"/>
    <n v="-69.02"/>
    <n v="0"/>
    <s v="1 YEARS"/>
    <x v="2"/>
    <n v="10"/>
    <n v="7"/>
    <n v="5964"/>
  </r>
  <r>
    <s v="AERMOD 22112"/>
    <s v="MortonBay_10202023_2016_NO2.SUM"/>
    <x v="3"/>
    <x v="4"/>
    <x v="4"/>
    <x v="0"/>
    <n v="0.30137999999999998"/>
    <n v="632011.06999999995"/>
    <n v="3674674.37"/>
    <n v="-69.02"/>
    <n v="-69.02"/>
    <n v="0"/>
    <s v="1 YEARS"/>
    <x v="2"/>
    <n v="10"/>
    <n v="7"/>
    <n v="5964"/>
  </r>
  <r>
    <s v="AERMOD 22112"/>
    <s v="MortonBay_10202023_2016_NO2.SUM"/>
    <x v="3"/>
    <x v="4"/>
    <x v="5"/>
    <x v="0"/>
    <n v="0.32755000000000001"/>
    <n v="632301.9"/>
    <n v="3674508.48"/>
    <n v="-68.69"/>
    <n v="-68.69"/>
    <n v="0"/>
    <s v="1 YEARS"/>
    <x v="2"/>
    <n v="10"/>
    <n v="7"/>
    <n v="5964"/>
  </r>
  <r>
    <s v="AERMOD 22112"/>
    <s v="MortonBay_10202023_2016_NO2.SUM"/>
    <x v="3"/>
    <x v="4"/>
    <x v="6"/>
    <x v="0"/>
    <n v="1.31369"/>
    <n v="632025"/>
    <n v="3674675"/>
    <n v="-69.02"/>
    <n v="-69.02"/>
    <n v="0"/>
    <s v="1 YEARS"/>
    <x v="2"/>
    <n v="10"/>
    <n v="7"/>
    <n v="5964"/>
  </r>
  <r>
    <s v="AERMOD 22112"/>
    <s v="MortonBay_10202023_2016_NO2A.SUM"/>
    <x v="3"/>
    <x v="2"/>
    <x v="0"/>
    <x v="0"/>
    <n v="5.6550000000000003E-2"/>
    <n v="632301.9"/>
    <n v="3674555.88"/>
    <n v="-68.75"/>
    <n v="-68.75"/>
    <n v="0"/>
    <s v="1 YEARS"/>
    <x v="2"/>
    <n v="10"/>
    <n v="7"/>
    <n v="5964"/>
  </r>
  <r>
    <s v="AERMOD 22112"/>
    <s v="MortonBay_10202023_2016_NO2A.SUM"/>
    <x v="3"/>
    <x v="2"/>
    <x v="1"/>
    <x v="0"/>
    <n v="5.6550000000000003E-2"/>
    <n v="632301.9"/>
    <n v="3674555.88"/>
    <n v="-68.75"/>
    <n v="-68.75"/>
    <n v="0"/>
    <s v="1 YEARS"/>
    <x v="2"/>
    <n v="10"/>
    <n v="7"/>
    <n v="5964"/>
  </r>
  <r>
    <s v="AERMOD 22112"/>
    <s v="MortonBay_10202023_2016_NO2A.SUM"/>
    <x v="3"/>
    <x v="2"/>
    <x v="2"/>
    <x v="0"/>
    <n v="1.7049999999999999E-2"/>
    <n v="632011.06999999995"/>
    <n v="3674674.37"/>
    <n v="-69.02"/>
    <n v="-69.02"/>
    <n v="0"/>
    <s v="1 YEARS"/>
    <x v="2"/>
    <n v="10"/>
    <n v="7"/>
    <n v="5964"/>
  </r>
  <r>
    <s v="AERMOD 22112"/>
    <s v="MortonBay_10202023_2016_NO2A.SUM"/>
    <x v="3"/>
    <x v="2"/>
    <x v="3"/>
    <x v="0"/>
    <n v="1.6080000000000001E-2"/>
    <n v="632000"/>
    <n v="3674675"/>
    <n v="-69"/>
    <n v="-69"/>
    <n v="0"/>
    <s v="1 YEARS"/>
    <x v="2"/>
    <n v="10"/>
    <n v="7"/>
    <n v="5964"/>
  </r>
  <r>
    <s v="AERMOD 22112"/>
    <s v="MortonBay_10202023_2016_NO2A.SUM"/>
    <x v="3"/>
    <x v="2"/>
    <x v="4"/>
    <x v="0"/>
    <n v="1.354E-2"/>
    <n v="632301.9"/>
    <n v="3674579.58"/>
    <n v="-68.739999999999995"/>
    <n v="-68.739999999999995"/>
    <n v="0"/>
    <s v="1 YEARS"/>
    <x v="2"/>
    <n v="10"/>
    <n v="7"/>
    <n v="5964"/>
  </r>
  <r>
    <s v="AERMOD 22112"/>
    <s v="MortonBay_10202023_2016_NO2A.SUM"/>
    <x v="3"/>
    <x v="2"/>
    <x v="5"/>
    <x v="0"/>
    <n v="2.7300000000000001E-2"/>
    <n v="632301.9"/>
    <n v="3674532.18"/>
    <n v="-68.72"/>
    <n v="-68.72"/>
    <n v="0"/>
    <s v="1 YEARS"/>
    <x v="2"/>
    <n v="10"/>
    <n v="7"/>
    <n v="5964"/>
  </r>
  <r>
    <s v="AERMOD 22112"/>
    <s v="MortonBay_10202023_2016_NO2A.SUM"/>
    <x v="3"/>
    <x v="2"/>
    <x v="6"/>
    <x v="0"/>
    <n v="5.6550000000000003E-2"/>
    <n v="632301.9"/>
    <n v="3674555.88"/>
    <n v="-68.75"/>
    <n v="-68.75"/>
    <n v="0"/>
    <s v="1 YEARS"/>
    <x v="2"/>
    <n v="10"/>
    <n v="7"/>
    <n v="5964"/>
  </r>
  <r>
    <s v="AERMOD 22112"/>
    <s v="MortonBay_10202023_2016_NO2C.SUM"/>
    <x v="3"/>
    <x v="3"/>
    <x v="0"/>
    <x v="0"/>
    <n v="141.23407"/>
    <n v="632025"/>
    <n v="3674675"/>
    <n v="-69.02"/>
    <n v="-69.02"/>
    <n v="0"/>
    <s v="1 YEARS"/>
    <x v="2"/>
    <n v="10"/>
    <n v="7"/>
    <n v="5964"/>
  </r>
  <r>
    <s v="AERMOD 22112"/>
    <s v="MortonBay_10202023_2016_NO2C.SUM"/>
    <x v="3"/>
    <x v="3"/>
    <x v="1"/>
    <x v="0"/>
    <n v="141.23407"/>
    <n v="632025"/>
    <n v="3674675"/>
    <n v="-69.02"/>
    <n v="-69.02"/>
    <n v="0"/>
    <s v="1 YEARS"/>
    <x v="2"/>
    <n v="10"/>
    <n v="7"/>
    <n v="5964"/>
  </r>
  <r>
    <s v="AERMOD 22112"/>
    <s v="MortonBay_10202023_2016_NO2C.SUM"/>
    <x v="3"/>
    <x v="3"/>
    <x v="2"/>
    <x v="0"/>
    <n v="60.050179999999997"/>
    <n v="632035.30000000005"/>
    <n v="3674674.37"/>
    <n v="-69.040000000000006"/>
    <n v="-69.040000000000006"/>
    <n v="0"/>
    <s v="1 YEARS"/>
    <x v="2"/>
    <n v="10"/>
    <n v="7"/>
    <n v="5964"/>
  </r>
  <r>
    <s v="AERMOD 22112"/>
    <s v="MortonBay_10202023_2016_NO2C.SUM"/>
    <x v="3"/>
    <x v="3"/>
    <x v="3"/>
    <x v="0"/>
    <n v="66.767759999999996"/>
    <n v="632059.54"/>
    <n v="3674674.37"/>
    <n v="-69.099999999999994"/>
    <n v="-69.099999999999994"/>
    <n v="0"/>
    <s v="1 YEARS"/>
    <x v="2"/>
    <n v="10"/>
    <n v="7"/>
    <n v="5964"/>
  </r>
  <r>
    <s v="AERMOD 22112"/>
    <s v="MortonBay_10202023_2016_NO2C.SUM"/>
    <x v="3"/>
    <x v="3"/>
    <x v="4"/>
    <x v="0"/>
    <n v="51.572659999999999"/>
    <n v="632204.96"/>
    <n v="3674674.37"/>
    <n v="-68.8"/>
    <n v="-68.8"/>
    <n v="0"/>
    <s v="1 YEARS"/>
    <x v="2"/>
    <n v="10"/>
    <n v="7"/>
    <n v="5964"/>
  </r>
  <r>
    <s v="AERMOD 22112"/>
    <s v="MortonBay_10202023_2016_NO2C.SUM"/>
    <x v="3"/>
    <x v="3"/>
    <x v="5"/>
    <x v="0"/>
    <n v="57.904060000000001"/>
    <n v="632301.9"/>
    <n v="3674508.48"/>
    <n v="-68.69"/>
    <n v="-68.69"/>
    <n v="0"/>
    <s v="1 YEARS"/>
    <x v="2"/>
    <n v="10"/>
    <n v="7"/>
    <n v="5964"/>
  </r>
  <r>
    <s v="AERMOD 22112"/>
    <s v="MortonBay_10202023_2016_NO2C.SUM"/>
    <x v="3"/>
    <x v="3"/>
    <x v="6"/>
    <x v="0"/>
    <n v="141.23407"/>
    <n v="632025"/>
    <n v="3674675"/>
    <n v="-69.02"/>
    <n v="-69.02"/>
    <n v="0"/>
    <s v="1 YEARS"/>
    <x v="2"/>
    <n v="10"/>
    <n v="7"/>
    <n v="5964"/>
  </r>
  <r>
    <s v="AERMOD 22112"/>
    <s v="MortonBay_10202023_2016_NO2C.SUM"/>
    <x v="3"/>
    <x v="5"/>
    <x v="0"/>
    <x v="0"/>
    <n v="141.01661999999999"/>
    <n v="632025"/>
    <n v="3674675"/>
    <n v="-69.02"/>
    <n v="-69.02"/>
    <n v="0"/>
    <s v="1 YEARS"/>
    <x v="2"/>
    <n v="10"/>
    <n v="7"/>
    <n v="5964"/>
  </r>
  <r>
    <s v="AERMOD 22112"/>
    <s v="MortonBay_10202023_2016_NO2C.SUM"/>
    <x v="3"/>
    <x v="5"/>
    <x v="1"/>
    <x v="0"/>
    <n v="141.01661999999999"/>
    <n v="632025"/>
    <n v="3674675"/>
    <n v="-69.02"/>
    <n v="-69.02"/>
    <n v="0"/>
    <s v="1 YEARS"/>
    <x v="2"/>
    <n v="10"/>
    <n v="7"/>
    <n v="5964"/>
  </r>
  <r>
    <s v="AERMOD 22112"/>
    <s v="MortonBay_10202023_2016_NO2C.SUM"/>
    <x v="3"/>
    <x v="5"/>
    <x v="2"/>
    <x v="0"/>
    <n v="59.541969999999999"/>
    <n v="632035.30000000005"/>
    <n v="3674674.37"/>
    <n v="-69.040000000000006"/>
    <n v="-69.040000000000006"/>
    <n v="0"/>
    <s v="1 YEARS"/>
    <x v="2"/>
    <n v="10"/>
    <n v="7"/>
    <n v="5964"/>
  </r>
  <r>
    <s v="AERMOD 22112"/>
    <s v="MortonBay_10202023_2016_NO2C.SUM"/>
    <x v="3"/>
    <x v="5"/>
    <x v="3"/>
    <x v="0"/>
    <n v="64.242810000000006"/>
    <n v="632059.54"/>
    <n v="3674674.37"/>
    <n v="-69.099999999999994"/>
    <n v="-69.099999999999994"/>
    <n v="0"/>
    <s v="1 YEARS"/>
    <x v="2"/>
    <n v="10"/>
    <n v="7"/>
    <n v="5964"/>
  </r>
  <r>
    <s v="AERMOD 22112"/>
    <s v="MortonBay_10202023_2016_NO2C.SUM"/>
    <x v="3"/>
    <x v="5"/>
    <x v="4"/>
    <x v="0"/>
    <n v="46.658270000000002"/>
    <n v="632200"/>
    <n v="3674675"/>
    <n v="-68.78"/>
    <n v="-68.78"/>
    <n v="0"/>
    <s v="1 YEARS"/>
    <x v="2"/>
    <n v="10"/>
    <n v="7"/>
    <n v="5964"/>
  </r>
  <r>
    <s v="AERMOD 22112"/>
    <s v="MortonBay_10202023_2016_NO2C.SUM"/>
    <x v="3"/>
    <x v="5"/>
    <x v="5"/>
    <x v="0"/>
    <n v="57.833019999999998"/>
    <n v="632301.9"/>
    <n v="3674508.48"/>
    <n v="-68.69"/>
    <n v="-68.69"/>
    <n v="0"/>
    <s v="1 YEARS"/>
    <x v="2"/>
    <n v="10"/>
    <n v="7"/>
    <n v="5964"/>
  </r>
  <r>
    <s v="AERMOD 22112"/>
    <s v="MortonBay_10202023_2016_NO2C.SUM"/>
    <x v="3"/>
    <x v="5"/>
    <x v="6"/>
    <x v="0"/>
    <n v="141.01661999999999"/>
    <n v="632025"/>
    <n v="3674675"/>
    <n v="-69.02"/>
    <n v="-69.02"/>
    <n v="0"/>
    <s v="1 YEARS"/>
    <x v="2"/>
    <n v="10"/>
    <n v="7"/>
    <n v="5964"/>
  </r>
  <r>
    <s v="AERMOD 22112"/>
    <s v="MortonBay_10202023_2016_PM10.SUM"/>
    <x v="4"/>
    <x v="6"/>
    <x v="0"/>
    <x v="0"/>
    <n v="5.8816800000000002"/>
    <n v="632204.96"/>
    <n v="3674295.19"/>
    <n v="-68.040000000000006"/>
    <n v="-68.040000000000006"/>
    <n v="0"/>
    <n v="16120324"/>
    <x v="2"/>
    <n v="24"/>
    <n v="8"/>
    <n v="5964"/>
  </r>
  <r>
    <s v="AERMOD 22112"/>
    <s v="MortonBay_10202023_2016_PM10.SUM"/>
    <x v="4"/>
    <x v="6"/>
    <x v="0"/>
    <x v="1"/>
    <n v="4.6940400000000002"/>
    <n v="632180.72"/>
    <n v="3674295.19"/>
    <n v="-68.739999999999995"/>
    <n v="-68.739999999999995"/>
    <n v="0"/>
    <n v="16041524"/>
    <x v="2"/>
    <n v="24"/>
    <n v="8"/>
    <n v="5964"/>
  </r>
  <r>
    <s v="AERMOD 22112"/>
    <s v="MortonBay_10202023_2016_PM10.SUM"/>
    <x v="4"/>
    <x v="6"/>
    <x v="0"/>
    <x v="2"/>
    <n v="4.39086"/>
    <n v="632180.72"/>
    <n v="3674295.19"/>
    <n v="-68.739999999999995"/>
    <n v="-68.739999999999995"/>
    <n v="0"/>
    <n v="16120224"/>
    <x v="2"/>
    <n v="24"/>
    <n v="8"/>
    <n v="5964"/>
  </r>
  <r>
    <s v="AERMOD 22112"/>
    <s v="MortonBay_10202023_2016_PM10.SUM"/>
    <x v="4"/>
    <x v="6"/>
    <x v="0"/>
    <x v="3"/>
    <n v="3.7719999999999998"/>
    <n v="632204.96"/>
    <n v="3674295.19"/>
    <n v="-68.040000000000006"/>
    <n v="-68.040000000000006"/>
    <n v="0"/>
    <n v="16120224"/>
    <x v="2"/>
    <n v="24"/>
    <n v="8"/>
    <n v="5964"/>
  </r>
  <r>
    <s v="AERMOD 22112"/>
    <s v="MortonBay_10202023_2016_PM10.SUM"/>
    <x v="4"/>
    <x v="6"/>
    <x v="0"/>
    <x v="4"/>
    <n v="3.6938599999999999"/>
    <n v="632204.96"/>
    <n v="3674295.19"/>
    <n v="-68.040000000000006"/>
    <n v="-68.040000000000006"/>
    <n v="0"/>
    <n v="16041724"/>
    <x v="2"/>
    <n v="24"/>
    <n v="8"/>
    <n v="5964"/>
  </r>
  <r>
    <s v="AERMOD 22112"/>
    <s v="MortonBay_10202023_2016_PM10.SUM"/>
    <x v="4"/>
    <x v="6"/>
    <x v="0"/>
    <x v="5"/>
    <n v="3.6529699999999998"/>
    <n v="632301.9"/>
    <n v="3674413.68"/>
    <n v="-68.59"/>
    <n v="-68.59"/>
    <n v="0"/>
    <n v="16090424"/>
    <x v="2"/>
    <n v="24"/>
    <n v="8"/>
    <n v="5964"/>
  </r>
  <r>
    <s v="AERMOD 22112"/>
    <s v="MortonBay_10202023_2016_PM10.SUM"/>
    <x v="4"/>
    <x v="6"/>
    <x v="7"/>
    <x v="0"/>
    <n v="5.7369399999999997"/>
    <n v="632204.96"/>
    <n v="3674295.19"/>
    <n v="-68.040000000000006"/>
    <n v="-68.040000000000006"/>
    <n v="0"/>
    <n v="16120324"/>
    <x v="2"/>
    <n v="24"/>
    <n v="8"/>
    <n v="5964"/>
  </r>
  <r>
    <s v="AERMOD 22112"/>
    <s v="MortonBay_10202023_2016_PM10.SUM"/>
    <x v="4"/>
    <x v="6"/>
    <x v="7"/>
    <x v="1"/>
    <n v="4.6253200000000003"/>
    <n v="632180.72"/>
    <n v="3674295.19"/>
    <n v="-68.739999999999995"/>
    <n v="-68.739999999999995"/>
    <n v="0"/>
    <n v="16041524"/>
    <x v="2"/>
    <n v="24"/>
    <n v="8"/>
    <n v="5964"/>
  </r>
  <r>
    <s v="AERMOD 22112"/>
    <s v="MortonBay_10202023_2016_PM10.SUM"/>
    <x v="4"/>
    <x v="6"/>
    <x v="7"/>
    <x v="2"/>
    <n v="4.2987200000000003"/>
    <n v="632180.72"/>
    <n v="3674295.19"/>
    <n v="-68.739999999999995"/>
    <n v="-68.739999999999995"/>
    <n v="0"/>
    <n v="16120224"/>
    <x v="2"/>
    <n v="24"/>
    <n v="8"/>
    <n v="5964"/>
  </r>
  <r>
    <s v="AERMOD 22112"/>
    <s v="MortonBay_10202023_2016_PM10.SUM"/>
    <x v="4"/>
    <x v="6"/>
    <x v="7"/>
    <x v="3"/>
    <n v="3.7111999999999998"/>
    <n v="632301.9"/>
    <n v="3674413.68"/>
    <n v="-68.59"/>
    <n v="-68.59"/>
    <n v="0"/>
    <n v="16050524"/>
    <x v="2"/>
    <n v="24"/>
    <n v="8"/>
    <n v="5964"/>
  </r>
  <r>
    <s v="AERMOD 22112"/>
    <s v="MortonBay_10202023_2016_PM10.SUM"/>
    <x v="4"/>
    <x v="6"/>
    <x v="7"/>
    <x v="4"/>
    <n v="3.6756500000000001"/>
    <n v="632301.9"/>
    <n v="3674413.68"/>
    <n v="-68.59"/>
    <n v="-68.59"/>
    <n v="0"/>
    <n v="16052424"/>
    <x v="2"/>
    <n v="24"/>
    <n v="8"/>
    <n v="5964"/>
  </r>
  <r>
    <s v="AERMOD 22112"/>
    <s v="MortonBay_10202023_2016_PM10.SUM"/>
    <x v="4"/>
    <x v="6"/>
    <x v="7"/>
    <x v="5"/>
    <n v="3.6481599999999998"/>
    <n v="632301.9"/>
    <n v="3674413.68"/>
    <n v="-68.59"/>
    <n v="-68.59"/>
    <n v="0"/>
    <n v="16090424"/>
    <x v="2"/>
    <n v="24"/>
    <n v="8"/>
    <n v="5964"/>
  </r>
  <r>
    <s v="AERMOD 22112"/>
    <s v="MortonBay_10202023_2016_PM10.SUM"/>
    <x v="4"/>
    <x v="6"/>
    <x v="1"/>
    <x v="0"/>
    <n v="0.35435"/>
    <n v="632011.06999999995"/>
    <n v="3674674.37"/>
    <n v="-69.02"/>
    <n v="-69.02"/>
    <n v="0"/>
    <n v="16080224"/>
    <x v="2"/>
    <n v="24"/>
    <n v="8"/>
    <n v="5964"/>
  </r>
  <r>
    <s v="AERMOD 22112"/>
    <s v="MortonBay_10202023_2016_PM10.SUM"/>
    <x v="4"/>
    <x v="6"/>
    <x v="1"/>
    <x v="1"/>
    <n v="0.34372000000000003"/>
    <n v="632011.06999999995"/>
    <n v="3674674.37"/>
    <n v="-69.02"/>
    <n v="-69.02"/>
    <n v="0"/>
    <n v="16072324"/>
    <x v="2"/>
    <n v="24"/>
    <n v="8"/>
    <n v="5964"/>
  </r>
  <r>
    <s v="AERMOD 22112"/>
    <s v="MortonBay_10202023_2016_PM10.SUM"/>
    <x v="4"/>
    <x v="6"/>
    <x v="1"/>
    <x v="2"/>
    <n v="0.34171000000000001"/>
    <n v="632011.06999999995"/>
    <n v="3674674.37"/>
    <n v="-69.02"/>
    <n v="-69.02"/>
    <n v="0"/>
    <n v="16073124"/>
    <x v="2"/>
    <n v="24"/>
    <n v="8"/>
    <n v="5964"/>
  </r>
  <r>
    <s v="AERMOD 22112"/>
    <s v="MortonBay_10202023_2016_PM10.SUM"/>
    <x v="4"/>
    <x v="6"/>
    <x v="1"/>
    <x v="3"/>
    <n v="0.31485000000000002"/>
    <n v="632000"/>
    <n v="3674675"/>
    <n v="-69"/>
    <n v="-69"/>
    <n v="0"/>
    <n v="16063024"/>
    <x v="2"/>
    <n v="24"/>
    <n v="8"/>
    <n v="5964"/>
  </r>
  <r>
    <s v="AERMOD 22112"/>
    <s v="MortonBay_10202023_2016_PM10.SUM"/>
    <x v="4"/>
    <x v="6"/>
    <x v="1"/>
    <x v="4"/>
    <n v="0.30413000000000001"/>
    <n v="632000"/>
    <n v="3674675"/>
    <n v="-69"/>
    <n v="-69"/>
    <n v="0"/>
    <n v="16073024"/>
    <x v="2"/>
    <n v="24"/>
    <n v="8"/>
    <n v="5964"/>
  </r>
  <r>
    <s v="AERMOD 22112"/>
    <s v="MortonBay_10202023_2016_PM10.SUM"/>
    <x v="4"/>
    <x v="6"/>
    <x v="1"/>
    <x v="5"/>
    <n v="0.29083999999999999"/>
    <n v="632011.06999999995"/>
    <n v="3674674.37"/>
    <n v="-69.02"/>
    <n v="-69.02"/>
    <n v="0"/>
    <n v="16071724"/>
    <x v="2"/>
    <n v="24"/>
    <n v="8"/>
    <n v="5964"/>
  </r>
  <r>
    <s v="AERMOD 22112"/>
    <s v="MortonBay_10202023_2016_PM10.SUM"/>
    <x v="4"/>
    <x v="6"/>
    <x v="2"/>
    <x v="0"/>
    <n v="0.13664000000000001"/>
    <n v="631986.82999999996"/>
    <n v="3674674.37"/>
    <n v="-68.98"/>
    <n v="-68.98"/>
    <n v="0"/>
    <n v="16063024"/>
    <x v="2"/>
    <n v="24"/>
    <n v="8"/>
    <n v="5964"/>
  </r>
  <r>
    <s v="AERMOD 22112"/>
    <s v="MortonBay_10202023_2016_PM10.SUM"/>
    <x v="4"/>
    <x v="6"/>
    <x v="2"/>
    <x v="1"/>
    <n v="0.1288"/>
    <n v="632011.06999999995"/>
    <n v="3674674.37"/>
    <n v="-69.02"/>
    <n v="-69.02"/>
    <n v="0"/>
    <n v="16072324"/>
    <x v="2"/>
    <n v="24"/>
    <n v="8"/>
    <n v="5964"/>
  </r>
  <r>
    <s v="AERMOD 22112"/>
    <s v="MortonBay_10202023_2016_PM10.SUM"/>
    <x v="4"/>
    <x v="6"/>
    <x v="2"/>
    <x v="2"/>
    <n v="0.12517"/>
    <n v="632011.06999999995"/>
    <n v="3674674.37"/>
    <n v="-69.02"/>
    <n v="-69.02"/>
    <n v="0"/>
    <n v="16073124"/>
    <x v="2"/>
    <n v="24"/>
    <n v="8"/>
    <n v="5964"/>
  </r>
  <r>
    <s v="AERMOD 22112"/>
    <s v="MortonBay_10202023_2016_PM10.SUM"/>
    <x v="4"/>
    <x v="6"/>
    <x v="2"/>
    <x v="3"/>
    <n v="0.11581"/>
    <n v="632011.06999999995"/>
    <n v="3674674.37"/>
    <n v="-69.02"/>
    <n v="-69.02"/>
    <n v="0"/>
    <n v="16073024"/>
    <x v="2"/>
    <n v="24"/>
    <n v="8"/>
    <n v="5964"/>
  </r>
  <r>
    <s v="AERMOD 22112"/>
    <s v="MortonBay_10202023_2016_PM10.SUM"/>
    <x v="4"/>
    <x v="6"/>
    <x v="2"/>
    <x v="4"/>
    <n v="0.11527999999999999"/>
    <n v="632000"/>
    <n v="3674675"/>
    <n v="-69"/>
    <n v="-69"/>
    <n v="0"/>
    <n v="16072324"/>
    <x v="2"/>
    <n v="24"/>
    <n v="8"/>
    <n v="5964"/>
  </r>
  <r>
    <s v="AERMOD 22112"/>
    <s v="MortonBay_10202023_2016_PM10.SUM"/>
    <x v="4"/>
    <x v="6"/>
    <x v="2"/>
    <x v="5"/>
    <n v="0.11151999999999999"/>
    <n v="632011.06999999995"/>
    <n v="3674674.37"/>
    <n v="-69.02"/>
    <n v="-69.02"/>
    <n v="0"/>
    <n v="16063024"/>
    <x v="2"/>
    <n v="24"/>
    <n v="8"/>
    <n v="5964"/>
  </r>
  <r>
    <s v="AERMOD 22112"/>
    <s v="MortonBay_10202023_2016_PM10.SUM"/>
    <x v="4"/>
    <x v="6"/>
    <x v="3"/>
    <x v="0"/>
    <n v="0.12631000000000001"/>
    <n v="632011.06999999995"/>
    <n v="3674674.37"/>
    <n v="-69.02"/>
    <n v="-69.02"/>
    <n v="0"/>
    <n v="16080224"/>
    <x v="2"/>
    <n v="24"/>
    <n v="8"/>
    <n v="5964"/>
  </r>
  <r>
    <s v="AERMOD 22112"/>
    <s v="MortonBay_10202023_2016_PM10.SUM"/>
    <x v="4"/>
    <x v="6"/>
    <x v="3"/>
    <x v="1"/>
    <n v="0.12266000000000001"/>
    <n v="632011.06999999995"/>
    <n v="3674674.37"/>
    <n v="-69.02"/>
    <n v="-69.02"/>
    <n v="0"/>
    <n v="16073124"/>
    <x v="2"/>
    <n v="24"/>
    <n v="8"/>
    <n v="5964"/>
  </r>
  <r>
    <s v="AERMOD 22112"/>
    <s v="MortonBay_10202023_2016_PM10.SUM"/>
    <x v="4"/>
    <x v="6"/>
    <x v="3"/>
    <x v="2"/>
    <n v="0.1226"/>
    <n v="632011.06999999995"/>
    <n v="3674674.37"/>
    <n v="-69.02"/>
    <n v="-69.02"/>
    <n v="0"/>
    <n v="16072324"/>
    <x v="2"/>
    <n v="24"/>
    <n v="8"/>
    <n v="5964"/>
  </r>
  <r>
    <s v="AERMOD 22112"/>
    <s v="MortonBay_10202023_2016_PM10.SUM"/>
    <x v="4"/>
    <x v="6"/>
    <x v="3"/>
    <x v="3"/>
    <n v="0.10511"/>
    <n v="632000"/>
    <n v="3674675"/>
    <n v="-69"/>
    <n v="-69"/>
    <n v="0"/>
    <n v="16073024"/>
    <x v="2"/>
    <n v="24"/>
    <n v="8"/>
    <n v="5964"/>
  </r>
  <r>
    <s v="AERMOD 22112"/>
    <s v="MortonBay_10202023_2016_PM10.SUM"/>
    <x v="4"/>
    <x v="6"/>
    <x v="3"/>
    <x v="4"/>
    <n v="0.10421"/>
    <n v="632000"/>
    <n v="3674675"/>
    <n v="-69"/>
    <n v="-69"/>
    <n v="0"/>
    <n v="16063024"/>
    <x v="2"/>
    <n v="24"/>
    <n v="8"/>
    <n v="5964"/>
  </r>
  <r>
    <s v="AERMOD 22112"/>
    <s v="MortonBay_10202023_2016_PM10.SUM"/>
    <x v="4"/>
    <x v="6"/>
    <x v="3"/>
    <x v="5"/>
    <n v="0.10131999999999999"/>
    <n v="632011.06999999995"/>
    <n v="3674674.37"/>
    <n v="-69.02"/>
    <n v="-69.02"/>
    <n v="0"/>
    <n v="16072424"/>
    <x v="2"/>
    <n v="24"/>
    <n v="8"/>
    <n v="5964"/>
  </r>
  <r>
    <s v="AERMOD 22112"/>
    <s v="MortonBay_10202023_2016_PM10.SUM"/>
    <x v="4"/>
    <x v="6"/>
    <x v="4"/>
    <x v="0"/>
    <n v="0.11275"/>
    <n v="632301.9"/>
    <n v="3674626.97"/>
    <n v="-68.760000000000005"/>
    <n v="-68.760000000000005"/>
    <n v="0"/>
    <n v="16032924"/>
    <x v="2"/>
    <n v="24"/>
    <n v="8"/>
    <n v="5964"/>
  </r>
  <r>
    <s v="AERMOD 22112"/>
    <s v="MortonBay_10202023_2016_PM10.SUM"/>
    <x v="4"/>
    <x v="6"/>
    <x v="4"/>
    <x v="1"/>
    <n v="9.0310000000000001E-2"/>
    <n v="632301.9"/>
    <n v="3674626.97"/>
    <n v="-68.760000000000005"/>
    <n v="-68.760000000000005"/>
    <n v="0"/>
    <n v="16042524"/>
    <x v="2"/>
    <n v="24"/>
    <n v="8"/>
    <n v="5964"/>
  </r>
  <r>
    <s v="AERMOD 22112"/>
    <s v="MortonBay_10202023_2016_PM10.SUM"/>
    <x v="4"/>
    <x v="6"/>
    <x v="4"/>
    <x v="2"/>
    <n v="8.0259999999999998E-2"/>
    <n v="632000"/>
    <n v="3674675"/>
    <n v="-69"/>
    <n v="-69"/>
    <n v="0"/>
    <n v="16073124"/>
    <x v="2"/>
    <n v="24"/>
    <n v="8"/>
    <n v="5964"/>
  </r>
  <r>
    <s v="AERMOD 22112"/>
    <s v="MortonBay_10202023_2016_PM10.SUM"/>
    <x v="4"/>
    <x v="6"/>
    <x v="4"/>
    <x v="3"/>
    <n v="7.6439999999999994E-2"/>
    <n v="632301.9"/>
    <n v="3674603.27"/>
    <n v="-68.73"/>
    <n v="-68.73"/>
    <n v="0"/>
    <n v="16042524"/>
    <x v="2"/>
    <n v="24"/>
    <n v="8"/>
    <n v="5964"/>
  </r>
  <r>
    <s v="AERMOD 22112"/>
    <s v="MortonBay_10202023_2016_PM10.SUM"/>
    <x v="4"/>
    <x v="6"/>
    <x v="4"/>
    <x v="4"/>
    <n v="7.5219999999999995E-2"/>
    <n v="631986.82999999996"/>
    <n v="3674674.37"/>
    <n v="-68.98"/>
    <n v="-68.98"/>
    <n v="0"/>
    <n v="16073024"/>
    <x v="2"/>
    <n v="24"/>
    <n v="8"/>
    <n v="5964"/>
  </r>
  <r>
    <s v="AERMOD 22112"/>
    <s v="MortonBay_10202023_2016_PM10.SUM"/>
    <x v="4"/>
    <x v="6"/>
    <x v="4"/>
    <x v="5"/>
    <n v="7.3849999999999999E-2"/>
    <n v="631986.82999999996"/>
    <n v="3674674.37"/>
    <n v="-68.98"/>
    <n v="-68.98"/>
    <n v="0"/>
    <n v="16072924"/>
    <x v="2"/>
    <n v="24"/>
    <n v="8"/>
    <n v="5964"/>
  </r>
  <r>
    <s v="AERMOD 22112"/>
    <s v="MortonBay_10202023_2016_PM10.SUM"/>
    <x v="4"/>
    <x v="6"/>
    <x v="5"/>
    <x v="0"/>
    <n v="3.9309999999999998E-2"/>
    <n v="632301.9"/>
    <n v="3674532.18"/>
    <n v="-68.72"/>
    <n v="-68.72"/>
    <n v="0"/>
    <n v="16050824"/>
    <x v="2"/>
    <n v="24"/>
    <n v="8"/>
    <n v="5964"/>
  </r>
  <r>
    <s v="AERMOD 22112"/>
    <s v="MortonBay_10202023_2016_PM10.SUM"/>
    <x v="4"/>
    <x v="6"/>
    <x v="5"/>
    <x v="1"/>
    <n v="3.8159999999999999E-2"/>
    <n v="632301.9"/>
    <n v="3674555.88"/>
    <n v="-68.75"/>
    <n v="-68.75"/>
    <n v="0"/>
    <n v="16042824"/>
    <x v="2"/>
    <n v="24"/>
    <n v="8"/>
    <n v="5964"/>
  </r>
  <r>
    <s v="AERMOD 22112"/>
    <s v="MortonBay_10202023_2016_PM10.SUM"/>
    <x v="4"/>
    <x v="6"/>
    <x v="5"/>
    <x v="2"/>
    <n v="3.6569999999999998E-2"/>
    <n v="632301.9"/>
    <n v="3674532.18"/>
    <n v="-68.72"/>
    <n v="-68.72"/>
    <n v="0"/>
    <n v="16052324"/>
    <x v="2"/>
    <n v="24"/>
    <n v="8"/>
    <n v="5964"/>
  </r>
  <r>
    <s v="AERMOD 22112"/>
    <s v="MortonBay_10202023_2016_PM10.SUM"/>
    <x v="4"/>
    <x v="6"/>
    <x v="5"/>
    <x v="3"/>
    <n v="3.3439999999999998E-2"/>
    <n v="632301.9"/>
    <n v="3674532.18"/>
    <n v="-68.72"/>
    <n v="-68.72"/>
    <n v="0"/>
    <n v="16050724"/>
    <x v="2"/>
    <n v="24"/>
    <n v="8"/>
    <n v="5964"/>
  </r>
  <r>
    <s v="AERMOD 22112"/>
    <s v="MortonBay_10202023_2016_PM10.SUM"/>
    <x v="4"/>
    <x v="6"/>
    <x v="5"/>
    <x v="4"/>
    <n v="3.3090000000000001E-2"/>
    <n v="632301.9"/>
    <n v="3674532.18"/>
    <n v="-68.72"/>
    <n v="-68.72"/>
    <n v="0"/>
    <n v="16071124"/>
    <x v="2"/>
    <n v="24"/>
    <n v="8"/>
    <n v="5964"/>
  </r>
  <r>
    <s v="AERMOD 22112"/>
    <s v="MortonBay_10202023_2016_PM10.SUM"/>
    <x v="4"/>
    <x v="6"/>
    <x v="5"/>
    <x v="5"/>
    <n v="3.109E-2"/>
    <n v="632301.9"/>
    <n v="3674532.18"/>
    <n v="-68.72"/>
    <n v="-68.72"/>
    <n v="0"/>
    <n v="16042824"/>
    <x v="2"/>
    <n v="24"/>
    <n v="8"/>
    <n v="5964"/>
  </r>
  <r>
    <s v="AERMOD 22112"/>
    <s v="MortonBay_10202023_2016_PM10.SUM"/>
    <x v="4"/>
    <x v="6"/>
    <x v="6"/>
    <x v="0"/>
    <n v="5.8816800000000002"/>
    <n v="632204.96"/>
    <n v="3674295.19"/>
    <n v="-68.040000000000006"/>
    <n v="-68.040000000000006"/>
    <n v="0"/>
    <n v="16120324"/>
    <x v="2"/>
    <n v="24"/>
    <n v="8"/>
    <n v="5964"/>
  </r>
  <r>
    <s v="AERMOD 22112"/>
    <s v="MortonBay_10202023_2016_PM10.SUM"/>
    <x v="4"/>
    <x v="6"/>
    <x v="6"/>
    <x v="1"/>
    <n v="4.6940400000000002"/>
    <n v="632180.72"/>
    <n v="3674295.19"/>
    <n v="-68.739999999999995"/>
    <n v="-68.739999999999995"/>
    <n v="0"/>
    <n v="16041524"/>
    <x v="2"/>
    <n v="24"/>
    <n v="8"/>
    <n v="5964"/>
  </r>
  <r>
    <s v="AERMOD 22112"/>
    <s v="MortonBay_10202023_2016_PM10.SUM"/>
    <x v="4"/>
    <x v="6"/>
    <x v="6"/>
    <x v="2"/>
    <n v="4.39086"/>
    <n v="632180.72"/>
    <n v="3674295.19"/>
    <n v="-68.739999999999995"/>
    <n v="-68.739999999999995"/>
    <n v="0"/>
    <n v="16120224"/>
    <x v="2"/>
    <n v="24"/>
    <n v="8"/>
    <n v="5964"/>
  </r>
  <r>
    <s v="AERMOD 22112"/>
    <s v="MortonBay_10202023_2016_PM10.SUM"/>
    <x v="4"/>
    <x v="6"/>
    <x v="6"/>
    <x v="3"/>
    <n v="3.7719999999999998"/>
    <n v="632204.96"/>
    <n v="3674295.19"/>
    <n v="-68.040000000000006"/>
    <n v="-68.040000000000006"/>
    <n v="0"/>
    <n v="16120224"/>
    <x v="2"/>
    <n v="24"/>
    <n v="8"/>
    <n v="5964"/>
  </r>
  <r>
    <s v="AERMOD 22112"/>
    <s v="MortonBay_10202023_2016_PM10.SUM"/>
    <x v="4"/>
    <x v="6"/>
    <x v="6"/>
    <x v="4"/>
    <n v="3.6938599999999999"/>
    <n v="632204.96"/>
    <n v="3674295.19"/>
    <n v="-68.040000000000006"/>
    <n v="-68.040000000000006"/>
    <n v="0"/>
    <n v="16041724"/>
    <x v="2"/>
    <n v="24"/>
    <n v="8"/>
    <n v="5964"/>
  </r>
  <r>
    <s v="AERMOD 22112"/>
    <s v="MortonBay_10202023_2016_PM10.SUM"/>
    <x v="4"/>
    <x v="6"/>
    <x v="6"/>
    <x v="5"/>
    <n v="3.6529699999999998"/>
    <n v="632301.9"/>
    <n v="3674413.68"/>
    <n v="-68.59"/>
    <n v="-68.59"/>
    <n v="0"/>
    <n v="16090424"/>
    <x v="2"/>
    <n v="24"/>
    <n v="8"/>
    <n v="5964"/>
  </r>
  <r>
    <s v="AERMOD 22112"/>
    <s v="MortonBay_10202023_2016_PM10A.SUM"/>
    <x v="4"/>
    <x v="2"/>
    <x v="0"/>
    <x v="0"/>
    <n v="0.62624999999999997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PM10A.SUM"/>
    <x v="4"/>
    <x v="2"/>
    <x v="7"/>
    <x v="0"/>
    <n v="0.62531000000000003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PM10A.SUM"/>
    <x v="4"/>
    <x v="2"/>
    <x v="1"/>
    <x v="0"/>
    <n v="2.5300000000000001E-3"/>
    <n v="632000"/>
    <n v="3674675"/>
    <n v="-69"/>
    <n v="-69"/>
    <n v="0"/>
    <s v="1 YEARS"/>
    <x v="2"/>
    <n v="24"/>
    <n v="8"/>
    <n v="5964"/>
  </r>
  <r>
    <s v="AERMOD 22112"/>
    <s v="MortonBay_10202023_2016_PM10A.SUM"/>
    <x v="4"/>
    <x v="2"/>
    <x v="2"/>
    <x v="0"/>
    <n v="8.4999999999999995E-4"/>
    <n v="632011.06999999995"/>
    <n v="3674674.37"/>
    <n v="-69.02"/>
    <n v="-69.02"/>
    <n v="0"/>
    <s v="1 YEARS"/>
    <x v="2"/>
    <n v="24"/>
    <n v="8"/>
    <n v="5964"/>
  </r>
  <r>
    <s v="AERMOD 22112"/>
    <s v="MortonBay_10202023_2016_PM10A.SUM"/>
    <x v="4"/>
    <x v="2"/>
    <x v="3"/>
    <x v="0"/>
    <n v="8.0000000000000004E-4"/>
    <n v="632000"/>
    <n v="3674675"/>
    <n v="-69"/>
    <n v="-69"/>
    <n v="0"/>
    <s v="1 YEARS"/>
    <x v="2"/>
    <n v="24"/>
    <n v="8"/>
    <n v="5964"/>
  </r>
  <r>
    <s v="AERMOD 22112"/>
    <s v="MortonBay_10202023_2016_PM10A.SUM"/>
    <x v="4"/>
    <x v="2"/>
    <x v="4"/>
    <x v="0"/>
    <n v="6.7000000000000002E-4"/>
    <n v="632301.9"/>
    <n v="3674579.58"/>
    <n v="-68.739999999999995"/>
    <n v="-68.739999999999995"/>
    <n v="0"/>
    <s v="1 YEARS"/>
    <x v="2"/>
    <n v="24"/>
    <n v="8"/>
    <n v="5964"/>
  </r>
  <r>
    <s v="AERMOD 22112"/>
    <s v="MortonBay_10202023_2016_PM10A.SUM"/>
    <x v="4"/>
    <x v="2"/>
    <x v="5"/>
    <x v="0"/>
    <n v="9.7000000000000005E-4"/>
    <n v="632301.9"/>
    <n v="3674532.18"/>
    <n v="-68.72"/>
    <n v="-68.72"/>
    <n v="0"/>
    <s v="1 YEARS"/>
    <x v="2"/>
    <n v="24"/>
    <n v="8"/>
    <n v="5964"/>
  </r>
  <r>
    <s v="AERMOD 22112"/>
    <s v="MortonBay_10202023_2016_PM10A.SUM"/>
    <x v="4"/>
    <x v="2"/>
    <x v="6"/>
    <x v="0"/>
    <n v="0.62624999999999997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PM25.SUM"/>
    <x v="5"/>
    <x v="7"/>
    <x v="0"/>
    <x v="0"/>
    <n v="3.5958700000000001"/>
    <n v="632204.96"/>
    <n v="3674295.19"/>
    <n v="-68.040000000000006"/>
    <n v="-68.040000000000006"/>
    <n v="0"/>
    <s v="1 YEARS"/>
    <x v="2"/>
    <n v="24"/>
    <n v="8"/>
    <n v="5964"/>
  </r>
  <r>
    <s v="AERMOD 22112"/>
    <s v="MortonBay_10202023_2016_PM25.SUM"/>
    <x v="5"/>
    <x v="7"/>
    <x v="7"/>
    <x v="0"/>
    <n v="3.45113"/>
    <n v="632204.96"/>
    <n v="3674295.19"/>
    <n v="-68.040000000000006"/>
    <n v="-68.040000000000006"/>
    <n v="0"/>
    <s v="1 YEARS"/>
    <x v="2"/>
    <n v="24"/>
    <n v="8"/>
    <n v="5964"/>
  </r>
  <r>
    <s v="AERMOD 22112"/>
    <s v="MortonBay_10202023_2016_PM25.SUM"/>
    <x v="5"/>
    <x v="7"/>
    <x v="1"/>
    <x v="0"/>
    <n v="0.35435"/>
    <n v="632011.06999999995"/>
    <n v="3674674.37"/>
    <n v="-69.02"/>
    <n v="-69.02"/>
    <n v="0"/>
    <s v="1 YEARS"/>
    <x v="2"/>
    <n v="24"/>
    <n v="8"/>
    <n v="5964"/>
  </r>
  <r>
    <s v="AERMOD 22112"/>
    <s v="MortonBay_10202023_2016_PM25.SUM"/>
    <x v="5"/>
    <x v="7"/>
    <x v="2"/>
    <x v="0"/>
    <n v="0.13664000000000001"/>
    <n v="631986.82999999996"/>
    <n v="3674674.37"/>
    <n v="-68.98"/>
    <n v="-68.98"/>
    <n v="0"/>
    <s v="1 YEARS"/>
    <x v="2"/>
    <n v="24"/>
    <n v="8"/>
    <n v="5964"/>
  </r>
  <r>
    <s v="AERMOD 22112"/>
    <s v="MortonBay_10202023_2016_PM25.SUM"/>
    <x v="5"/>
    <x v="7"/>
    <x v="3"/>
    <x v="0"/>
    <n v="0.12631000000000001"/>
    <n v="632011.06999999995"/>
    <n v="3674674.37"/>
    <n v="-69.02"/>
    <n v="-69.02"/>
    <n v="0"/>
    <s v="1 YEARS"/>
    <x v="2"/>
    <n v="24"/>
    <n v="8"/>
    <n v="5964"/>
  </r>
  <r>
    <s v="AERMOD 22112"/>
    <s v="MortonBay_10202023_2016_PM25.SUM"/>
    <x v="5"/>
    <x v="7"/>
    <x v="4"/>
    <x v="0"/>
    <n v="0.11275"/>
    <n v="632301.9"/>
    <n v="3674626.97"/>
    <n v="-68.760000000000005"/>
    <n v="-68.760000000000005"/>
    <n v="0"/>
    <s v="1 YEARS"/>
    <x v="2"/>
    <n v="24"/>
    <n v="8"/>
    <n v="5964"/>
  </r>
  <r>
    <s v="AERMOD 22112"/>
    <s v="MortonBay_10202023_2016_PM25.SUM"/>
    <x v="5"/>
    <x v="7"/>
    <x v="5"/>
    <x v="0"/>
    <n v="3.9309999999999998E-2"/>
    <n v="632301.9"/>
    <n v="3674532.18"/>
    <n v="-68.72"/>
    <n v="-68.72"/>
    <n v="0"/>
    <s v="1 YEARS"/>
    <x v="2"/>
    <n v="24"/>
    <n v="8"/>
    <n v="5964"/>
  </r>
  <r>
    <s v="AERMOD 22112"/>
    <s v="MortonBay_10202023_2016_PM25.SUM"/>
    <x v="5"/>
    <x v="7"/>
    <x v="6"/>
    <x v="0"/>
    <n v="3.5958700000000001"/>
    <n v="632204.96"/>
    <n v="3674295.19"/>
    <n v="-68.040000000000006"/>
    <n v="-68.040000000000006"/>
    <n v="0"/>
    <s v="1 YEARS"/>
    <x v="2"/>
    <n v="24"/>
    <n v="8"/>
    <n v="5964"/>
  </r>
  <r>
    <s v="AERMOD 22112"/>
    <s v="MortonBay_10202023_2016_PM25.SUM"/>
    <x v="5"/>
    <x v="8"/>
    <x v="0"/>
    <x v="0"/>
    <n v="2.1016599999999999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PM25.SUM"/>
    <x v="5"/>
    <x v="8"/>
    <x v="7"/>
    <x v="0"/>
    <n v="2.1005500000000001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PM25.SUM"/>
    <x v="5"/>
    <x v="8"/>
    <x v="1"/>
    <x v="0"/>
    <n v="0.27865000000000001"/>
    <n v="632011.06999999995"/>
    <n v="3674674.37"/>
    <n v="-69.02"/>
    <n v="-69.02"/>
    <n v="0"/>
    <s v="1 YEARS"/>
    <x v="2"/>
    <n v="24"/>
    <n v="8"/>
    <n v="5964"/>
  </r>
  <r>
    <s v="AERMOD 22112"/>
    <s v="MortonBay_10202023_2016_PM25.SUM"/>
    <x v="5"/>
    <x v="8"/>
    <x v="2"/>
    <x v="0"/>
    <n v="9.9680000000000005E-2"/>
    <n v="632000"/>
    <n v="3674675"/>
    <n v="-69"/>
    <n v="-69"/>
    <n v="0"/>
    <s v="1 YEARS"/>
    <x v="2"/>
    <n v="24"/>
    <n v="8"/>
    <n v="5964"/>
  </r>
  <r>
    <s v="AERMOD 22112"/>
    <s v="MortonBay_10202023_2016_PM25.SUM"/>
    <x v="5"/>
    <x v="8"/>
    <x v="3"/>
    <x v="0"/>
    <n v="9.239E-2"/>
    <n v="632000"/>
    <n v="3674675"/>
    <n v="-69"/>
    <n v="-69"/>
    <n v="0"/>
    <s v="1 YEARS"/>
    <x v="2"/>
    <n v="24"/>
    <n v="8"/>
    <n v="5964"/>
  </r>
  <r>
    <s v="AERMOD 22112"/>
    <s v="MortonBay_10202023_2016_PM25.SUM"/>
    <x v="5"/>
    <x v="8"/>
    <x v="4"/>
    <x v="0"/>
    <n v="6.9809999999999997E-2"/>
    <n v="631986.82999999996"/>
    <n v="3674674.37"/>
    <n v="-68.98"/>
    <n v="-68.98"/>
    <n v="0"/>
    <s v="1 YEARS"/>
    <x v="2"/>
    <n v="24"/>
    <n v="8"/>
    <n v="5964"/>
  </r>
  <r>
    <s v="AERMOD 22112"/>
    <s v="MortonBay_10202023_2016_PM25.SUM"/>
    <x v="5"/>
    <x v="8"/>
    <x v="5"/>
    <x v="0"/>
    <n v="2.904E-2"/>
    <n v="632301.9"/>
    <n v="3674532.18"/>
    <n v="-68.72"/>
    <n v="-68.72"/>
    <n v="0"/>
    <s v="1 YEARS"/>
    <x v="2"/>
    <n v="24"/>
    <n v="8"/>
    <n v="5964"/>
  </r>
  <r>
    <s v="AERMOD 22112"/>
    <s v="MortonBay_10202023_2016_PM25.SUM"/>
    <x v="5"/>
    <x v="8"/>
    <x v="6"/>
    <x v="0"/>
    <n v="2.1016599999999999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PM25A.SUM"/>
    <x v="5"/>
    <x v="2"/>
    <x v="0"/>
    <x v="0"/>
    <n v="0.37711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PM25A.SUM"/>
    <x v="5"/>
    <x v="2"/>
    <x v="7"/>
    <x v="0"/>
    <n v="0.37617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PM25A.SUM"/>
    <x v="5"/>
    <x v="2"/>
    <x v="1"/>
    <x v="0"/>
    <n v="2.5300000000000001E-3"/>
    <n v="632000"/>
    <n v="3674675"/>
    <n v="-69"/>
    <n v="-69"/>
    <n v="0"/>
    <s v="1 YEARS"/>
    <x v="2"/>
    <n v="24"/>
    <n v="8"/>
    <n v="5964"/>
  </r>
  <r>
    <s v="AERMOD 22112"/>
    <s v="MortonBay_10202023_2016_PM25A.SUM"/>
    <x v="5"/>
    <x v="2"/>
    <x v="2"/>
    <x v="0"/>
    <n v="8.4999999999999995E-4"/>
    <n v="632011.06999999995"/>
    <n v="3674674.37"/>
    <n v="-69.02"/>
    <n v="-69.02"/>
    <n v="0"/>
    <s v="1 YEARS"/>
    <x v="2"/>
    <n v="24"/>
    <n v="8"/>
    <n v="5964"/>
  </r>
  <r>
    <s v="AERMOD 22112"/>
    <s v="MortonBay_10202023_2016_PM25A.SUM"/>
    <x v="5"/>
    <x v="2"/>
    <x v="3"/>
    <x v="0"/>
    <n v="8.0000000000000004E-4"/>
    <n v="632000"/>
    <n v="3674675"/>
    <n v="-69"/>
    <n v="-69"/>
    <n v="0"/>
    <s v="1 YEARS"/>
    <x v="2"/>
    <n v="24"/>
    <n v="8"/>
    <n v="5964"/>
  </r>
  <r>
    <s v="AERMOD 22112"/>
    <s v="MortonBay_10202023_2016_PM25A.SUM"/>
    <x v="5"/>
    <x v="2"/>
    <x v="4"/>
    <x v="0"/>
    <n v="6.7000000000000002E-4"/>
    <n v="632301.9"/>
    <n v="3674579.58"/>
    <n v="-68.739999999999995"/>
    <n v="-68.739999999999995"/>
    <n v="0"/>
    <s v="1 YEARS"/>
    <x v="2"/>
    <n v="24"/>
    <n v="8"/>
    <n v="5964"/>
  </r>
  <r>
    <s v="AERMOD 22112"/>
    <s v="MortonBay_10202023_2016_PM25A.SUM"/>
    <x v="5"/>
    <x v="2"/>
    <x v="5"/>
    <x v="0"/>
    <n v="9.7000000000000005E-4"/>
    <n v="632301.9"/>
    <n v="3674532.18"/>
    <n v="-68.72"/>
    <n v="-68.72"/>
    <n v="0"/>
    <s v="1 YEARS"/>
    <x v="2"/>
    <n v="24"/>
    <n v="8"/>
    <n v="5964"/>
  </r>
  <r>
    <s v="AERMOD 22112"/>
    <s v="MortonBay_10202023_2016_PM25A.SUM"/>
    <x v="5"/>
    <x v="2"/>
    <x v="6"/>
    <x v="0"/>
    <n v="0.37711"/>
    <n v="632301.9"/>
    <n v="3674437.38"/>
    <n v="-68.569999999999993"/>
    <n v="-68.569999999999993"/>
    <n v="0"/>
    <s v="1 YEARS"/>
    <x v="2"/>
    <n v="24"/>
    <n v="8"/>
    <n v="5964"/>
  </r>
  <r>
    <s v="AERMOD 22112"/>
    <s v="MortonBay_10202023_2016_SO2.SUM"/>
    <x v="6"/>
    <x v="3"/>
    <x v="0"/>
    <x v="0"/>
    <n v="7.6999999999999996E-4"/>
    <n v="632025"/>
    <n v="3674675"/>
    <n v="-69.02"/>
    <n v="-69.02"/>
    <n v="0"/>
    <s v="1 YEARS"/>
    <x v="2"/>
    <n v="10"/>
    <n v="7"/>
    <n v="5964"/>
  </r>
  <r>
    <s v="AERMOD 22112"/>
    <s v="MortonBay_10202023_2016_SO2.SUM"/>
    <x v="6"/>
    <x v="3"/>
    <x v="1"/>
    <x v="0"/>
    <n v="7.6999999999999996E-4"/>
    <n v="632025"/>
    <n v="3674675"/>
    <n v="-69.02"/>
    <n v="-69.02"/>
    <n v="0"/>
    <s v="1 YEARS"/>
    <x v="2"/>
    <n v="10"/>
    <n v="7"/>
    <n v="5964"/>
  </r>
  <r>
    <s v="AERMOD 22112"/>
    <s v="MortonBay_10202023_2016_SO2.SUM"/>
    <x v="6"/>
    <x v="3"/>
    <x v="2"/>
    <x v="0"/>
    <n v="3.1E-4"/>
    <n v="632035.30000000005"/>
    <n v="3674674.37"/>
    <n v="-69.040000000000006"/>
    <n v="-69.040000000000006"/>
    <n v="0"/>
    <s v="1 YEARS"/>
    <x v="2"/>
    <n v="10"/>
    <n v="7"/>
    <n v="5964"/>
  </r>
  <r>
    <s v="AERMOD 22112"/>
    <s v="MortonBay_10202023_2016_SO2.SUM"/>
    <x v="6"/>
    <x v="3"/>
    <x v="3"/>
    <x v="0"/>
    <n v="2.7999999999999998E-4"/>
    <n v="632050"/>
    <n v="3674675"/>
    <n v="-69.08"/>
    <n v="-69.08"/>
    <n v="0"/>
    <s v="1 YEARS"/>
    <x v="2"/>
    <n v="10"/>
    <n v="7"/>
    <n v="5964"/>
  </r>
  <r>
    <s v="AERMOD 22112"/>
    <s v="MortonBay_10202023_2016_SO2.SUM"/>
    <x v="6"/>
    <x v="3"/>
    <x v="4"/>
    <x v="0"/>
    <n v="2.0000000000000001E-4"/>
    <n v="632204.96"/>
    <n v="3674674.37"/>
    <n v="-68.8"/>
    <n v="-68.8"/>
    <n v="0"/>
    <s v="1 YEARS"/>
    <x v="2"/>
    <n v="10"/>
    <n v="7"/>
    <n v="5964"/>
  </r>
  <r>
    <s v="AERMOD 22112"/>
    <s v="MortonBay_10202023_2016_SO2.SUM"/>
    <x v="6"/>
    <x v="3"/>
    <x v="5"/>
    <x v="0"/>
    <n v="1E-4"/>
    <n v="632301.9"/>
    <n v="3674508.48"/>
    <n v="-68.69"/>
    <n v="-68.69"/>
    <n v="0"/>
    <s v="1 YEARS"/>
    <x v="2"/>
    <n v="10"/>
    <n v="7"/>
    <n v="5964"/>
  </r>
  <r>
    <s v="AERMOD 22112"/>
    <s v="MortonBay_10202023_2016_SO2.SUM"/>
    <x v="6"/>
    <x v="3"/>
    <x v="6"/>
    <x v="0"/>
    <n v="7.6999999999999996E-4"/>
    <n v="632025"/>
    <n v="3674675"/>
    <n v="-69.02"/>
    <n v="-69.02"/>
    <n v="0"/>
    <s v="1 YEARS"/>
    <x v="2"/>
    <n v="10"/>
    <n v="7"/>
    <n v="5964"/>
  </r>
  <r>
    <s v="AERMOD 22112"/>
    <s v="MortonBay_10202023_2016_SO2.SUM"/>
    <x v="6"/>
    <x v="9"/>
    <x v="0"/>
    <x v="0"/>
    <n v="7.3999999999999999E-4"/>
    <n v="632025"/>
    <n v="3674675"/>
    <n v="-69.02"/>
    <n v="-69.02"/>
    <n v="0"/>
    <s v="1 YEARS"/>
    <x v="2"/>
    <n v="10"/>
    <n v="7"/>
    <n v="5964"/>
  </r>
  <r>
    <s v="AERMOD 22112"/>
    <s v="MortonBay_10202023_2016_SO2.SUM"/>
    <x v="6"/>
    <x v="9"/>
    <x v="1"/>
    <x v="0"/>
    <n v="7.3999999999999999E-4"/>
    <n v="632025"/>
    <n v="3674675"/>
    <n v="-69.02"/>
    <n v="-69.02"/>
    <n v="0"/>
    <s v="1 YEARS"/>
    <x v="2"/>
    <n v="10"/>
    <n v="7"/>
    <n v="5964"/>
  </r>
  <r>
    <s v="AERMOD 22112"/>
    <s v="MortonBay_10202023_2016_SO2.SUM"/>
    <x v="6"/>
    <x v="9"/>
    <x v="2"/>
    <x v="0"/>
    <n v="2.9E-4"/>
    <n v="632025"/>
    <n v="3674675"/>
    <n v="-69.02"/>
    <n v="-69.02"/>
    <n v="0"/>
    <s v="1 YEARS"/>
    <x v="2"/>
    <n v="10"/>
    <n v="7"/>
    <n v="5964"/>
  </r>
  <r>
    <s v="AERMOD 22112"/>
    <s v="MortonBay_10202023_2016_SO2.SUM"/>
    <x v="6"/>
    <x v="9"/>
    <x v="3"/>
    <x v="0"/>
    <n v="2.7E-4"/>
    <n v="632050"/>
    <n v="3674675"/>
    <n v="-69.08"/>
    <n v="-69.08"/>
    <n v="0"/>
    <s v="1 YEARS"/>
    <x v="2"/>
    <n v="10"/>
    <n v="7"/>
    <n v="5964"/>
  </r>
  <r>
    <s v="AERMOD 22112"/>
    <s v="MortonBay_10202023_2016_SO2.SUM"/>
    <x v="6"/>
    <x v="9"/>
    <x v="4"/>
    <x v="0"/>
    <n v="1.8000000000000001E-4"/>
    <n v="632011.06999999995"/>
    <n v="3674674.37"/>
    <n v="-69.02"/>
    <n v="-69.02"/>
    <n v="0"/>
    <s v="1 YEARS"/>
    <x v="2"/>
    <n v="10"/>
    <n v="7"/>
    <n v="5964"/>
  </r>
  <r>
    <s v="AERMOD 22112"/>
    <s v="MortonBay_10202023_2016_SO2.SUM"/>
    <x v="6"/>
    <x v="9"/>
    <x v="5"/>
    <x v="0"/>
    <n v="1E-4"/>
    <n v="632301.9"/>
    <n v="3674508.48"/>
    <n v="-68.69"/>
    <n v="-68.69"/>
    <n v="0"/>
    <s v="1 YEARS"/>
    <x v="2"/>
    <n v="10"/>
    <n v="7"/>
    <n v="5964"/>
  </r>
  <r>
    <s v="AERMOD 22112"/>
    <s v="MortonBay_10202023_2016_SO2.SUM"/>
    <x v="6"/>
    <x v="9"/>
    <x v="6"/>
    <x v="0"/>
    <n v="7.3999999999999999E-4"/>
    <n v="632025"/>
    <n v="3674675"/>
    <n v="-69.02"/>
    <n v="-69.02"/>
    <n v="0"/>
    <s v="1 YEARS"/>
    <x v="2"/>
    <n v="10"/>
    <n v="7"/>
    <n v="5964"/>
  </r>
  <r>
    <s v="AERMOD 22112"/>
    <s v="MortonBay_10202023_2016_SO23.SUM"/>
    <x v="6"/>
    <x v="10"/>
    <x v="0"/>
    <x v="0"/>
    <n v="2.3000000000000001E-4"/>
    <n v="632011.06999999995"/>
    <n v="3674674.37"/>
    <n v="-69.02"/>
    <n v="-69.02"/>
    <n v="0"/>
    <n v="16080221"/>
    <x v="2"/>
    <n v="10"/>
    <n v="7"/>
    <n v="5964"/>
  </r>
  <r>
    <s v="AERMOD 22112"/>
    <s v="MortonBay_10202023_2016_SO23.SUM"/>
    <x v="6"/>
    <x v="10"/>
    <x v="0"/>
    <x v="1"/>
    <n v="2.2000000000000001E-4"/>
    <n v="632011.06999999995"/>
    <n v="3674674.37"/>
    <n v="-69.02"/>
    <n v="-69.02"/>
    <n v="0"/>
    <n v="16080921"/>
    <x v="2"/>
    <n v="10"/>
    <n v="7"/>
    <n v="5964"/>
  </r>
  <r>
    <s v="AERMOD 22112"/>
    <s v="MortonBay_10202023_2016_SO23.SUM"/>
    <x v="6"/>
    <x v="10"/>
    <x v="1"/>
    <x v="0"/>
    <n v="2.3000000000000001E-4"/>
    <n v="632011.06999999995"/>
    <n v="3674674.37"/>
    <n v="-69.02"/>
    <n v="-69.02"/>
    <n v="0"/>
    <n v="16080221"/>
    <x v="2"/>
    <n v="10"/>
    <n v="7"/>
    <n v="5964"/>
  </r>
  <r>
    <s v="AERMOD 22112"/>
    <s v="MortonBay_10202023_2016_SO23.SUM"/>
    <x v="6"/>
    <x v="10"/>
    <x v="1"/>
    <x v="1"/>
    <n v="2.2000000000000001E-4"/>
    <n v="632011.06999999995"/>
    <n v="3674674.37"/>
    <n v="-69.02"/>
    <n v="-69.02"/>
    <n v="0"/>
    <n v="16080921"/>
    <x v="2"/>
    <n v="10"/>
    <n v="7"/>
    <n v="5964"/>
  </r>
  <r>
    <s v="AERMOD 22112"/>
    <s v="MortonBay_10202023_2016_SO23.SUM"/>
    <x v="6"/>
    <x v="10"/>
    <x v="2"/>
    <x v="0"/>
    <n v="9.0000000000000006E-5"/>
    <n v="632025"/>
    <n v="3674675"/>
    <n v="-69.02"/>
    <n v="-69.02"/>
    <n v="0"/>
    <n v="16080921"/>
    <x v="2"/>
    <n v="10"/>
    <n v="7"/>
    <n v="5964"/>
  </r>
  <r>
    <s v="AERMOD 22112"/>
    <s v="MortonBay_10202023_2016_SO23.SUM"/>
    <x v="6"/>
    <x v="10"/>
    <x v="2"/>
    <x v="1"/>
    <n v="9.0000000000000006E-5"/>
    <n v="632025"/>
    <n v="3674675"/>
    <n v="-69.02"/>
    <n v="-69.02"/>
    <n v="0"/>
    <n v="16080221"/>
    <x v="2"/>
    <n v="10"/>
    <n v="7"/>
    <n v="5964"/>
  </r>
  <r>
    <s v="AERMOD 22112"/>
    <s v="MortonBay_10202023_2016_SO23.SUM"/>
    <x v="6"/>
    <x v="10"/>
    <x v="3"/>
    <x v="0"/>
    <n v="8.0000000000000007E-5"/>
    <n v="632011.06999999995"/>
    <n v="3674674.37"/>
    <n v="-69.02"/>
    <n v="-69.02"/>
    <n v="0"/>
    <n v="16080221"/>
    <x v="2"/>
    <n v="10"/>
    <n v="7"/>
    <n v="5964"/>
  </r>
  <r>
    <s v="AERMOD 22112"/>
    <s v="MortonBay_10202023_2016_SO23.SUM"/>
    <x v="6"/>
    <x v="10"/>
    <x v="3"/>
    <x v="1"/>
    <n v="8.0000000000000007E-5"/>
    <n v="632011.06999999995"/>
    <n v="3674674.37"/>
    <n v="-69.02"/>
    <n v="-69.02"/>
    <n v="0"/>
    <n v="16080921"/>
    <x v="2"/>
    <n v="10"/>
    <n v="7"/>
    <n v="5964"/>
  </r>
  <r>
    <s v="AERMOD 22112"/>
    <s v="MortonBay_10202023_2016_SO23.SUM"/>
    <x v="6"/>
    <x v="10"/>
    <x v="4"/>
    <x v="0"/>
    <n v="5.0000000000000002E-5"/>
    <n v="632000"/>
    <n v="3674675"/>
    <n v="-69"/>
    <n v="-69"/>
    <n v="0"/>
    <n v="16080221"/>
    <x v="2"/>
    <n v="10"/>
    <n v="7"/>
    <n v="5964"/>
  </r>
  <r>
    <s v="AERMOD 22112"/>
    <s v="MortonBay_10202023_2016_SO23.SUM"/>
    <x v="6"/>
    <x v="10"/>
    <x v="4"/>
    <x v="1"/>
    <n v="5.0000000000000002E-5"/>
    <n v="632011.06999999995"/>
    <n v="3674674.37"/>
    <n v="-69.02"/>
    <n v="-69.02"/>
    <n v="0"/>
    <n v="16080221"/>
    <x v="2"/>
    <n v="10"/>
    <n v="7"/>
    <n v="5964"/>
  </r>
  <r>
    <s v="AERMOD 22112"/>
    <s v="MortonBay_10202023_2016_SO23.SUM"/>
    <x v="6"/>
    <x v="10"/>
    <x v="5"/>
    <x v="0"/>
    <n v="3.0000000000000001E-5"/>
    <n v="632301.9"/>
    <n v="3674532.18"/>
    <n v="-68.72"/>
    <n v="-68.72"/>
    <n v="0"/>
    <n v="16052303"/>
    <x v="2"/>
    <n v="10"/>
    <n v="7"/>
    <n v="5964"/>
  </r>
  <r>
    <s v="AERMOD 22112"/>
    <s v="MortonBay_10202023_2016_SO23.SUM"/>
    <x v="6"/>
    <x v="10"/>
    <x v="5"/>
    <x v="1"/>
    <n v="3.0000000000000001E-5"/>
    <n v="632301.9"/>
    <n v="3674532.18"/>
    <n v="-68.72"/>
    <n v="-68.72"/>
    <n v="0"/>
    <n v="16050803"/>
    <x v="2"/>
    <n v="10"/>
    <n v="7"/>
    <n v="5964"/>
  </r>
  <r>
    <s v="AERMOD 22112"/>
    <s v="MortonBay_10202023_2016_SO23.SUM"/>
    <x v="6"/>
    <x v="10"/>
    <x v="6"/>
    <x v="0"/>
    <n v="2.3000000000000001E-4"/>
    <n v="632011.06999999995"/>
    <n v="3674674.37"/>
    <n v="-69.02"/>
    <n v="-69.02"/>
    <n v="0"/>
    <n v="16080221"/>
    <x v="2"/>
    <n v="10"/>
    <n v="7"/>
    <n v="5964"/>
  </r>
  <r>
    <s v="AERMOD 22112"/>
    <s v="MortonBay_10202023_2016_SO23.SUM"/>
    <x v="6"/>
    <x v="10"/>
    <x v="6"/>
    <x v="1"/>
    <n v="2.2000000000000001E-4"/>
    <n v="632011.06999999995"/>
    <n v="3674674.37"/>
    <n v="-69.02"/>
    <n v="-69.02"/>
    <n v="0"/>
    <n v="16080921"/>
    <x v="2"/>
    <n v="10"/>
    <n v="7"/>
    <n v="5964"/>
  </r>
  <r>
    <s v="AERMOD 22112"/>
    <s v="MortonBay_10202023_2016_SO24.SUM"/>
    <x v="6"/>
    <x v="6"/>
    <x v="0"/>
    <x v="0"/>
    <n v="2.0000000000000002E-5"/>
    <n v="632011.06999999995"/>
    <n v="3674674.37"/>
    <n v="-69.02"/>
    <n v="-69.02"/>
    <n v="0"/>
    <n v="16080224"/>
    <x v="2"/>
    <n v="10"/>
    <n v="7"/>
    <n v="5964"/>
  </r>
  <r>
    <s v="AERMOD 22112"/>
    <s v="MortonBay_10202023_2016_SO24.SUM"/>
    <x v="6"/>
    <x v="6"/>
    <x v="0"/>
    <x v="1"/>
    <n v="2.0000000000000002E-5"/>
    <n v="632011.06999999995"/>
    <n v="3674674.37"/>
    <n v="-69.02"/>
    <n v="-69.02"/>
    <n v="0"/>
    <n v="16072324"/>
    <x v="2"/>
    <n v="10"/>
    <n v="7"/>
    <n v="5964"/>
  </r>
  <r>
    <s v="AERMOD 22112"/>
    <s v="MortonBay_10202023_2016_SO24.SUM"/>
    <x v="6"/>
    <x v="6"/>
    <x v="1"/>
    <x v="0"/>
    <n v="2.0000000000000002E-5"/>
    <n v="632011.06999999995"/>
    <n v="3674674.37"/>
    <n v="-69.02"/>
    <n v="-69.02"/>
    <n v="0"/>
    <n v="16080224"/>
    <x v="2"/>
    <n v="10"/>
    <n v="7"/>
    <n v="5964"/>
  </r>
  <r>
    <s v="AERMOD 22112"/>
    <s v="MortonBay_10202023_2016_SO24.SUM"/>
    <x v="6"/>
    <x v="6"/>
    <x v="1"/>
    <x v="1"/>
    <n v="2.0000000000000002E-5"/>
    <n v="632011.06999999995"/>
    <n v="3674674.37"/>
    <n v="-69.02"/>
    <n v="-69.02"/>
    <n v="0"/>
    <n v="16072324"/>
    <x v="2"/>
    <n v="10"/>
    <n v="7"/>
    <n v="5964"/>
  </r>
  <r>
    <s v="AERMOD 22112"/>
    <s v="MortonBay_10202023_2016_SO24.SUM"/>
    <x v="6"/>
    <x v="6"/>
    <x v="2"/>
    <x v="0"/>
    <n v="1.0000000000000001E-5"/>
    <n v="631986.82999999996"/>
    <n v="3674674.37"/>
    <n v="-68.98"/>
    <n v="-68.98"/>
    <n v="0"/>
    <n v="16063024"/>
    <x v="2"/>
    <n v="10"/>
    <n v="7"/>
    <n v="5964"/>
  </r>
  <r>
    <s v="AERMOD 22112"/>
    <s v="MortonBay_10202023_2016_SO24.SUM"/>
    <x v="6"/>
    <x v="6"/>
    <x v="2"/>
    <x v="1"/>
    <n v="1.0000000000000001E-5"/>
    <n v="632011.06999999995"/>
    <n v="3674674.37"/>
    <n v="-69.02"/>
    <n v="-69.02"/>
    <n v="0"/>
    <n v="16072324"/>
    <x v="2"/>
    <n v="10"/>
    <n v="7"/>
    <n v="5964"/>
  </r>
  <r>
    <s v="AERMOD 22112"/>
    <s v="MortonBay_10202023_2016_SO24.SUM"/>
    <x v="6"/>
    <x v="6"/>
    <x v="3"/>
    <x v="0"/>
    <n v="1.0000000000000001E-5"/>
    <n v="632011.06999999995"/>
    <n v="3674674.37"/>
    <n v="-69.02"/>
    <n v="-69.02"/>
    <n v="0"/>
    <n v="16080224"/>
    <x v="2"/>
    <n v="10"/>
    <n v="7"/>
    <n v="5964"/>
  </r>
  <r>
    <s v="AERMOD 22112"/>
    <s v="MortonBay_10202023_2016_SO24.SUM"/>
    <x v="6"/>
    <x v="6"/>
    <x v="3"/>
    <x v="1"/>
    <n v="1.0000000000000001E-5"/>
    <n v="632011.06999999995"/>
    <n v="3674674.37"/>
    <n v="-69.02"/>
    <n v="-69.02"/>
    <n v="0"/>
    <n v="16073124"/>
    <x v="2"/>
    <n v="10"/>
    <n v="7"/>
    <n v="5964"/>
  </r>
  <r>
    <s v="AERMOD 22112"/>
    <s v="MortonBay_10202023_2016_SO24.SUM"/>
    <x v="6"/>
    <x v="6"/>
    <x v="4"/>
    <x v="0"/>
    <n v="1.0000000000000001E-5"/>
    <n v="632301.9"/>
    <n v="3674626.97"/>
    <n v="-68.760000000000005"/>
    <n v="-68.760000000000005"/>
    <n v="0"/>
    <n v="16032924"/>
    <x v="2"/>
    <n v="10"/>
    <n v="7"/>
    <n v="5964"/>
  </r>
  <r>
    <s v="AERMOD 22112"/>
    <s v="MortonBay_10202023_2016_SO24.SUM"/>
    <x v="6"/>
    <x v="6"/>
    <x v="4"/>
    <x v="1"/>
    <n v="1.0000000000000001E-5"/>
    <n v="632301.9"/>
    <n v="3674626.97"/>
    <n v="-68.760000000000005"/>
    <n v="-68.760000000000005"/>
    <n v="0"/>
    <n v="16042524"/>
    <x v="2"/>
    <n v="10"/>
    <n v="7"/>
    <n v="5964"/>
  </r>
  <r>
    <s v="AERMOD 22112"/>
    <s v="MortonBay_10202023_2016_SO24.SUM"/>
    <x v="6"/>
    <x v="6"/>
    <x v="5"/>
    <x v="0"/>
    <n v="0"/>
    <n v="632301.9"/>
    <n v="3674532.18"/>
    <n v="-68.72"/>
    <n v="-68.72"/>
    <n v="0"/>
    <n v="16050824"/>
    <x v="2"/>
    <n v="10"/>
    <n v="7"/>
    <n v="5964"/>
  </r>
  <r>
    <s v="AERMOD 22112"/>
    <s v="MortonBay_10202023_2016_SO24.SUM"/>
    <x v="6"/>
    <x v="6"/>
    <x v="5"/>
    <x v="1"/>
    <n v="0"/>
    <n v="632301.9"/>
    <n v="3674555.88"/>
    <n v="-68.75"/>
    <n v="-68.75"/>
    <n v="0"/>
    <n v="16042824"/>
    <x v="2"/>
    <n v="10"/>
    <n v="7"/>
    <n v="5964"/>
  </r>
  <r>
    <s v="AERMOD 22112"/>
    <s v="MortonBay_10202023_2016_SO24.SUM"/>
    <x v="6"/>
    <x v="6"/>
    <x v="6"/>
    <x v="0"/>
    <n v="2.0000000000000002E-5"/>
    <n v="632011.06999999995"/>
    <n v="3674674.37"/>
    <n v="-69.02"/>
    <n v="-69.02"/>
    <n v="0"/>
    <n v="16080224"/>
    <x v="2"/>
    <n v="10"/>
    <n v="7"/>
    <n v="5964"/>
  </r>
  <r>
    <s v="AERMOD 22112"/>
    <s v="MortonBay_10202023_2016_SO24.SUM"/>
    <x v="6"/>
    <x v="6"/>
    <x v="6"/>
    <x v="1"/>
    <n v="2.0000000000000002E-5"/>
    <n v="632011.06999999995"/>
    <n v="3674674.37"/>
    <n v="-69.02"/>
    <n v="-69.02"/>
    <n v="0"/>
    <n v="16072324"/>
    <x v="2"/>
    <n v="10"/>
    <n v="7"/>
    <n v="5964"/>
  </r>
  <r>
    <s v="AERMOD 22112"/>
    <s v="MortonBay_10202023_2016_SO2A.SUM"/>
    <x v="6"/>
    <x v="2"/>
    <x v="0"/>
    <x v="0"/>
    <n v="0"/>
    <n v="632000"/>
    <n v="3674675"/>
    <n v="-69"/>
    <n v="-69"/>
    <n v="0"/>
    <s v="1 YEARS"/>
    <x v="2"/>
    <n v="10"/>
    <n v="7"/>
    <n v="5964"/>
  </r>
  <r>
    <s v="AERMOD 22112"/>
    <s v="MortonBay_10202023_2016_SO2A.SUM"/>
    <x v="6"/>
    <x v="2"/>
    <x v="1"/>
    <x v="0"/>
    <n v="0"/>
    <n v="632000"/>
    <n v="3674675"/>
    <n v="-69"/>
    <n v="-69"/>
    <n v="0"/>
    <s v="1 YEARS"/>
    <x v="2"/>
    <n v="10"/>
    <n v="7"/>
    <n v="5964"/>
  </r>
  <r>
    <s v="AERMOD 22112"/>
    <s v="MortonBay_10202023_2016_SO2A.SUM"/>
    <x v="6"/>
    <x v="2"/>
    <x v="2"/>
    <x v="0"/>
    <n v="0"/>
    <n v="632011.06999999995"/>
    <n v="3674674.37"/>
    <n v="-69.02"/>
    <n v="-69.02"/>
    <n v="0"/>
    <s v="1 YEARS"/>
    <x v="2"/>
    <n v="10"/>
    <n v="7"/>
    <n v="5964"/>
  </r>
  <r>
    <s v="AERMOD 22112"/>
    <s v="MortonBay_10202023_2016_SO2A.SUM"/>
    <x v="6"/>
    <x v="2"/>
    <x v="3"/>
    <x v="0"/>
    <n v="0"/>
    <n v="632000"/>
    <n v="3674675"/>
    <n v="-69"/>
    <n v="-69"/>
    <n v="0"/>
    <s v="1 YEARS"/>
    <x v="2"/>
    <n v="10"/>
    <n v="7"/>
    <n v="5964"/>
  </r>
  <r>
    <s v="AERMOD 22112"/>
    <s v="MortonBay_10202023_2016_SO2A.SUM"/>
    <x v="6"/>
    <x v="2"/>
    <x v="4"/>
    <x v="0"/>
    <n v="0"/>
    <n v="632301.9"/>
    <n v="3674579.58"/>
    <n v="-68.739999999999995"/>
    <n v="-68.739999999999995"/>
    <n v="0"/>
    <s v="1 YEARS"/>
    <x v="2"/>
    <n v="10"/>
    <n v="7"/>
    <n v="5964"/>
  </r>
  <r>
    <s v="AERMOD 22112"/>
    <s v="MortonBay_10202023_2016_SO2A.SUM"/>
    <x v="6"/>
    <x v="2"/>
    <x v="5"/>
    <x v="0"/>
    <n v="0"/>
    <n v="632301.9"/>
    <n v="3674532.18"/>
    <n v="-68.72"/>
    <n v="-68.72"/>
    <n v="0"/>
    <s v="1 YEARS"/>
    <x v="2"/>
    <n v="10"/>
    <n v="7"/>
    <n v="5964"/>
  </r>
  <r>
    <s v="AERMOD 22112"/>
    <s v="MortonBay_10202023_2016_SO2A.SUM"/>
    <x v="6"/>
    <x v="2"/>
    <x v="6"/>
    <x v="0"/>
    <n v="0"/>
    <n v="632000"/>
    <n v="3674675"/>
    <n v="-69"/>
    <n v="-69"/>
    <n v="0"/>
    <s v="1 YEARS"/>
    <x v="2"/>
    <n v="10"/>
    <n v="7"/>
    <n v="5964"/>
  </r>
  <r>
    <s v="AERMOD 22112"/>
    <s v="MortonBay_10202023_2017_CO.SUM"/>
    <x v="0"/>
    <x v="0"/>
    <x v="0"/>
    <x v="0"/>
    <n v="1282.67147"/>
    <n v="632025"/>
    <n v="3674675"/>
    <n v="-69.02"/>
    <n v="-69.02"/>
    <n v="0"/>
    <n v="17072921"/>
    <x v="3"/>
    <n v="10"/>
    <n v="7"/>
    <n v="5964"/>
  </r>
  <r>
    <s v="AERMOD 22112"/>
    <s v="MortonBay_10202023_2017_CO.SUM"/>
    <x v="0"/>
    <x v="0"/>
    <x v="0"/>
    <x v="1"/>
    <n v="1249.1153200000001"/>
    <n v="632025"/>
    <n v="3674675"/>
    <n v="-69.02"/>
    <n v="-69.02"/>
    <n v="0"/>
    <n v="17071524"/>
    <x v="3"/>
    <n v="10"/>
    <n v="7"/>
    <n v="5964"/>
  </r>
  <r>
    <s v="AERMOD 22112"/>
    <s v="MortonBay_10202023_2017_CO.SUM"/>
    <x v="0"/>
    <x v="0"/>
    <x v="1"/>
    <x v="0"/>
    <n v="1282.67147"/>
    <n v="632025"/>
    <n v="3674675"/>
    <n v="-69.02"/>
    <n v="-69.02"/>
    <n v="0"/>
    <n v="17072921"/>
    <x v="3"/>
    <n v="10"/>
    <n v="7"/>
    <n v="5964"/>
  </r>
  <r>
    <s v="AERMOD 22112"/>
    <s v="MortonBay_10202023_2017_CO.SUM"/>
    <x v="0"/>
    <x v="0"/>
    <x v="1"/>
    <x v="1"/>
    <n v="1249.1153200000001"/>
    <n v="632025"/>
    <n v="3674675"/>
    <n v="-69.02"/>
    <n v="-69.02"/>
    <n v="0"/>
    <n v="17071524"/>
    <x v="3"/>
    <n v="10"/>
    <n v="7"/>
    <n v="5964"/>
  </r>
  <r>
    <s v="AERMOD 22112"/>
    <s v="MortonBay_10202023_2017_CO.SUM"/>
    <x v="0"/>
    <x v="0"/>
    <x v="2"/>
    <x v="0"/>
    <n v="538.54756999999995"/>
    <n v="632035.30000000005"/>
    <n v="3674674.37"/>
    <n v="-69.040000000000006"/>
    <n v="-69.040000000000006"/>
    <n v="0"/>
    <n v="17072921"/>
    <x v="3"/>
    <n v="10"/>
    <n v="7"/>
    <n v="5964"/>
  </r>
  <r>
    <s v="AERMOD 22112"/>
    <s v="MortonBay_10202023_2017_CO.SUM"/>
    <x v="0"/>
    <x v="0"/>
    <x v="2"/>
    <x v="1"/>
    <n v="514.48506999999995"/>
    <n v="632025"/>
    <n v="3674675"/>
    <n v="-69.02"/>
    <n v="-69.02"/>
    <n v="0"/>
    <n v="17053119"/>
    <x v="3"/>
    <n v="10"/>
    <n v="7"/>
    <n v="5964"/>
  </r>
  <r>
    <s v="AERMOD 22112"/>
    <s v="MortonBay_10202023_2017_CO.SUM"/>
    <x v="0"/>
    <x v="0"/>
    <x v="3"/>
    <x v="0"/>
    <n v="528.32065"/>
    <n v="632050"/>
    <n v="3674675"/>
    <n v="-69.08"/>
    <n v="-69.08"/>
    <n v="0"/>
    <n v="17021723"/>
    <x v="3"/>
    <n v="10"/>
    <n v="7"/>
    <n v="5964"/>
  </r>
  <r>
    <s v="AERMOD 22112"/>
    <s v="MortonBay_10202023_2017_CO.SUM"/>
    <x v="0"/>
    <x v="0"/>
    <x v="3"/>
    <x v="1"/>
    <n v="504.80495000000002"/>
    <n v="632050"/>
    <n v="3674675"/>
    <n v="-69.08"/>
    <n v="-69.08"/>
    <n v="0"/>
    <n v="17071721"/>
    <x v="3"/>
    <n v="10"/>
    <n v="7"/>
    <n v="5964"/>
  </r>
  <r>
    <s v="AERMOD 22112"/>
    <s v="MortonBay_10202023_2017_CO.SUM"/>
    <x v="0"/>
    <x v="0"/>
    <x v="4"/>
    <x v="0"/>
    <n v="358.63423"/>
    <n v="632175"/>
    <n v="3674675"/>
    <n v="-68.430000000000007"/>
    <n v="-68.430000000000007"/>
    <n v="0"/>
    <n v="17070804"/>
    <x v="3"/>
    <n v="10"/>
    <n v="7"/>
    <n v="5964"/>
  </r>
  <r>
    <s v="AERMOD 22112"/>
    <s v="MortonBay_10202023_2017_CO.SUM"/>
    <x v="0"/>
    <x v="0"/>
    <x v="4"/>
    <x v="1"/>
    <n v="333.48273999999998"/>
    <n v="632025"/>
    <n v="3674675"/>
    <n v="-69.02"/>
    <n v="-69.02"/>
    <n v="0"/>
    <n v="17070905"/>
    <x v="3"/>
    <n v="10"/>
    <n v="7"/>
    <n v="5964"/>
  </r>
  <r>
    <s v="AERMOD 22112"/>
    <s v="MortonBay_10202023_2017_CO.SUM"/>
    <x v="0"/>
    <x v="0"/>
    <x v="5"/>
    <x v="0"/>
    <n v="15.401949999999999"/>
    <n v="632301.9"/>
    <n v="3674508.48"/>
    <n v="-68.69"/>
    <n v="-68.69"/>
    <n v="0"/>
    <n v="17051402"/>
    <x v="3"/>
    <n v="10"/>
    <n v="7"/>
    <n v="5964"/>
  </r>
  <r>
    <s v="AERMOD 22112"/>
    <s v="MortonBay_10202023_2017_CO.SUM"/>
    <x v="0"/>
    <x v="0"/>
    <x v="5"/>
    <x v="1"/>
    <n v="15.191800000000001"/>
    <n v="632301.9"/>
    <n v="3674508.48"/>
    <n v="-68.69"/>
    <n v="-68.69"/>
    <n v="0"/>
    <n v="17020720"/>
    <x v="3"/>
    <n v="10"/>
    <n v="7"/>
    <n v="5964"/>
  </r>
  <r>
    <s v="AERMOD 22112"/>
    <s v="MortonBay_10202023_2017_CO.SUM"/>
    <x v="0"/>
    <x v="0"/>
    <x v="6"/>
    <x v="0"/>
    <n v="1282.67147"/>
    <n v="632025"/>
    <n v="3674675"/>
    <n v="-69.02"/>
    <n v="-69.02"/>
    <n v="0"/>
    <n v="17072921"/>
    <x v="3"/>
    <n v="10"/>
    <n v="7"/>
    <n v="5964"/>
  </r>
  <r>
    <s v="AERMOD 22112"/>
    <s v="MortonBay_10202023_2017_CO.SUM"/>
    <x v="0"/>
    <x v="0"/>
    <x v="6"/>
    <x v="1"/>
    <n v="1249.1153200000001"/>
    <n v="632025"/>
    <n v="3674675"/>
    <n v="-69.02"/>
    <n v="-69.02"/>
    <n v="0"/>
    <n v="17071524"/>
    <x v="3"/>
    <n v="10"/>
    <n v="7"/>
    <n v="5964"/>
  </r>
  <r>
    <s v="AERMOD 22112"/>
    <s v="MortonBay_10202023_2017_CO8.SUM"/>
    <x v="0"/>
    <x v="1"/>
    <x v="0"/>
    <x v="0"/>
    <n v="119.58351"/>
    <n v="632000"/>
    <n v="3674675"/>
    <n v="-69"/>
    <n v="-69"/>
    <n v="0"/>
    <n v="17072824"/>
    <x v="3"/>
    <n v="10"/>
    <n v="7"/>
    <n v="5964"/>
  </r>
  <r>
    <s v="AERMOD 22112"/>
    <s v="MortonBay_10202023_2017_CO8.SUM"/>
    <x v="0"/>
    <x v="1"/>
    <x v="0"/>
    <x v="1"/>
    <n v="100.18967000000001"/>
    <n v="632011.06999999995"/>
    <n v="3674674.37"/>
    <n v="-69.02"/>
    <n v="-69.02"/>
    <n v="0"/>
    <n v="17090208"/>
    <x v="3"/>
    <n v="10"/>
    <n v="7"/>
    <n v="5964"/>
  </r>
  <r>
    <s v="AERMOD 22112"/>
    <s v="MortonBay_10202023_2017_CO8.SUM"/>
    <x v="0"/>
    <x v="1"/>
    <x v="1"/>
    <x v="0"/>
    <n v="119.58351"/>
    <n v="632000"/>
    <n v="3674675"/>
    <n v="-69"/>
    <n v="-69"/>
    <n v="0"/>
    <n v="17072824"/>
    <x v="3"/>
    <n v="10"/>
    <n v="7"/>
    <n v="5964"/>
  </r>
  <r>
    <s v="AERMOD 22112"/>
    <s v="MortonBay_10202023_2017_CO8.SUM"/>
    <x v="0"/>
    <x v="1"/>
    <x v="1"/>
    <x v="1"/>
    <n v="100.18967000000001"/>
    <n v="632011.06999999995"/>
    <n v="3674674.37"/>
    <n v="-69.02"/>
    <n v="-69.02"/>
    <n v="0"/>
    <n v="17090208"/>
    <x v="3"/>
    <n v="10"/>
    <n v="7"/>
    <n v="5964"/>
  </r>
  <r>
    <s v="AERMOD 22112"/>
    <s v="MortonBay_10202023_2017_CO8.SUM"/>
    <x v="0"/>
    <x v="1"/>
    <x v="2"/>
    <x v="0"/>
    <n v="47.666490000000003"/>
    <n v="632011.06999999995"/>
    <n v="3674674.37"/>
    <n v="-69.02"/>
    <n v="-69.02"/>
    <n v="0"/>
    <n v="17072824"/>
    <x v="3"/>
    <n v="10"/>
    <n v="7"/>
    <n v="5964"/>
  </r>
  <r>
    <s v="AERMOD 22112"/>
    <s v="MortonBay_10202023_2017_CO8.SUM"/>
    <x v="0"/>
    <x v="1"/>
    <x v="2"/>
    <x v="1"/>
    <n v="40.408880000000003"/>
    <n v="632011.06999999995"/>
    <n v="3674674.37"/>
    <n v="-69.02"/>
    <n v="-69.02"/>
    <n v="0"/>
    <n v="17090208"/>
    <x v="3"/>
    <n v="10"/>
    <n v="7"/>
    <n v="5964"/>
  </r>
  <r>
    <s v="AERMOD 22112"/>
    <s v="MortonBay_10202023_2017_CO8.SUM"/>
    <x v="0"/>
    <x v="1"/>
    <x v="3"/>
    <x v="0"/>
    <n v="43.142270000000003"/>
    <n v="632000"/>
    <n v="3674675"/>
    <n v="-69"/>
    <n v="-69"/>
    <n v="0"/>
    <n v="17072824"/>
    <x v="3"/>
    <n v="10"/>
    <n v="7"/>
    <n v="5964"/>
  </r>
  <r>
    <s v="AERMOD 22112"/>
    <s v="MortonBay_10202023_2017_CO8.SUM"/>
    <x v="0"/>
    <x v="1"/>
    <x v="3"/>
    <x v="1"/>
    <n v="37.70194"/>
    <n v="632011.06999999995"/>
    <n v="3674674.37"/>
    <n v="-69.02"/>
    <n v="-69.02"/>
    <n v="0"/>
    <n v="17072924"/>
    <x v="3"/>
    <n v="10"/>
    <n v="7"/>
    <n v="5964"/>
  </r>
  <r>
    <s v="AERMOD 22112"/>
    <s v="MortonBay_10202023_2017_CO8.SUM"/>
    <x v="0"/>
    <x v="1"/>
    <x v="4"/>
    <x v="0"/>
    <n v="30.432089999999999"/>
    <n v="631986.82999999996"/>
    <n v="3674674.37"/>
    <n v="-68.98"/>
    <n v="-68.98"/>
    <n v="0"/>
    <n v="17072824"/>
    <x v="3"/>
    <n v="10"/>
    <n v="7"/>
    <n v="5964"/>
  </r>
  <r>
    <s v="AERMOD 22112"/>
    <s v="MortonBay_10202023_2017_CO8.SUM"/>
    <x v="0"/>
    <x v="1"/>
    <x v="4"/>
    <x v="1"/>
    <n v="25.505019999999998"/>
    <n v="632000"/>
    <n v="3674675"/>
    <n v="-69"/>
    <n v="-69"/>
    <n v="0"/>
    <n v="17090208"/>
    <x v="3"/>
    <n v="10"/>
    <n v="7"/>
    <n v="5964"/>
  </r>
  <r>
    <s v="AERMOD 22112"/>
    <s v="MortonBay_10202023_2017_CO8.SUM"/>
    <x v="0"/>
    <x v="1"/>
    <x v="5"/>
    <x v="0"/>
    <n v="1.45136"/>
    <n v="632301.9"/>
    <n v="3674555.88"/>
    <n v="-68.75"/>
    <n v="-68.75"/>
    <n v="0"/>
    <n v="17011924"/>
    <x v="3"/>
    <n v="10"/>
    <n v="7"/>
    <n v="5964"/>
  </r>
  <r>
    <s v="AERMOD 22112"/>
    <s v="MortonBay_10202023_2017_CO8.SUM"/>
    <x v="0"/>
    <x v="1"/>
    <x v="5"/>
    <x v="1"/>
    <n v="1.2872300000000001"/>
    <n v="632301.9"/>
    <n v="3674508.48"/>
    <n v="-68.69"/>
    <n v="-68.69"/>
    <n v="0"/>
    <n v="17052608"/>
    <x v="3"/>
    <n v="10"/>
    <n v="7"/>
    <n v="5964"/>
  </r>
  <r>
    <s v="AERMOD 22112"/>
    <s v="MortonBay_10202023_2017_CO8.SUM"/>
    <x v="0"/>
    <x v="1"/>
    <x v="6"/>
    <x v="0"/>
    <n v="119.58351"/>
    <n v="632000"/>
    <n v="3674675"/>
    <n v="-69"/>
    <n v="-69"/>
    <n v="0"/>
    <n v="17072824"/>
    <x v="3"/>
    <n v="10"/>
    <n v="7"/>
    <n v="5964"/>
  </r>
  <r>
    <s v="AERMOD 22112"/>
    <s v="MortonBay_10202023_2017_CO8.SUM"/>
    <x v="0"/>
    <x v="1"/>
    <x v="6"/>
    <x v="1"/>
    <n v="100.18967000000001"/>
    <n v="632011.06999999995"/>
    <n v="3674674.37"/>
    <n v="-69.02"/>
    <n v="-69.02"/>
    <n v="0"/>
    <n v="17090208"/>
    <x v="3"/>
    <n v="10"/>
    <n v="7"/>
    <n v="5964"/>
  </r>
  <r>
    <s v="AERMOD 22112"/>
    <s v="MortonBay_10202023_2017_H2S.SUM"/>
    <x v="1"/>
    <x v="0"/>
    <x v="0"/>
    <x v="0"/>
    <n v="386.87723"/>
    <n v="631841.41"/>
    <n v="3674295.19"/>
    <n v="-68.7"/>
    <n v="-68.7"/>
    <n v="0"/>
    <n v="17100904"/>
    <x v="3"/>
    <n v="29"/>
    <n v="20"/>
    <n v="5964"/>
  </r>
  <r>
    <s v="AERMOD 22112"/>
    <s v="MortonBay_10202023_2017_H2S.SUM"/>
    <x v="1"/>
    <x v="0"/>
    <x v="0"/>
    <x v="1"/>
    <n v="335.66302000000002"/>
    <n v="631841.41"/>
    <n v="3674295.19"/>
    <n v="-68.7"/>
    <n v="-68.7"/>
    <n v="0"/>
    <n v="17080124"/>
    <x v="3"/>
    <n v="29"/>
    <n v="20"/>
    <n v="5964"/>
  </r>
  <r>
    <s v="AERMOD 22112"/>
    <s v="MortonBay_10202023_2017_H2S.SUM"/>
    <x v="1"/>
    <x v="0"/>
    <x v="7"/>
    <x v="0"/>
    <n v="18.146799999999999"/>
    <n v="632400"/>
    <n v="3675600"/>
    <n v="-68.569999999999993"/>
    <n v="-68.569999999999993"/>
    <n v="0"/>
    <n v="17073121"/>
    <x v="3"/>
    <n v="29"/>
    <n v="20"/>
    <n v="5964"/>
  </r>
  <r>
    <s v="AERMOD 22112"/>
    <s v="MortonBay_10202023_2017_H2S.SUM"/>
    <x v="1"/>
    <x v="0"/>
    <x v="7"/>
    <x v="1"/>
    <n v="13.26558"/>
    <n v="632650"/>
    <n v="3675025"/>
    <n v="-68.22"/>
    <n v="-68.22"/>
    <n v="0"/>
    <n v="17081120"/>
    <x v="3"/>
    <n v="29"/>
    <n v="20"/>
    <n v="5964"/>
  </r>
  <r>
    <s v="AERMOD 22112"/>
    <s v="MortonBay_10202023_2017_H2S.SUM"/>
    <x v="1"/>
    <x v="0"/>
    <x v="8"/>
    <x v="0"/>
    <n v="161.70222000000001"/>
    <n v="635500"/>
    <n v="3673500"/>
    <n v="-62.42"/>
    <n v="-62.42"/>
    <n v="0"/>
    <n v="17122709"/>
    <x v="3"/>
    <n v="29"/>
    <n v="20"/>
    <n v="5964"/>
  </r>
  <r>
    <s v="AERMOD 22112"/>
    <s v="MortonBay_10202023_2017_H2S.SUM"/>
    <x v="1"/>
    <x v="0"/>
    <x v="8"/>
    <x v="1"/>
    <n v="155.71440999999999"/>
    <n v="633500"/>
    <n v="3674750"/>
    <n v="-66.680000000000007"/>
    <n v="-66.680000000000007"/>
    <n v="0"/>
    <n v="17090202"/>
    <x v="3"/>
    <n v="29"/>
    <n v="20"/>
    <n v="5964"/>
  </r>
  <r>
    <s v="AERMOD 22112"/>
    <s v="MortonBay_10202023_2017_H2S.SUM"/>
    <x v="1"/>
    <x v="0"/>
    <x v="9"/>
    <x v="0"/>
    <n v="148.19094999999999"/>
    <n v="632025"/>
    <n v="3674275"/>
    <n v="-68.739999999999995"/>
    <n v="-68.739999999999995"/>
    <n v="0"/>
    <n v="17050621"/>
    <x v="3"/>
    <n v="29"/>
    <n v="20"/>
    <n v="5964"/>
  </r>
  <r>
    <s v="AERMOD 22112"/>
    <s v="MortonBay_10202023_2017_H2S.SUM"/>
    <x v="1"/>
    <x v="0"/>
    <x v="9"/>
    <x v="1"/>
    <n v="143.90020000000001"/>
    <n v="632050"/>
    <n v="3674275"/>
    <n v="-68.760000000000005"/>
    <n v="-68.760000000000005"/>
    <n v="0"/>
    <n v="17050620"/>
    <x v="3"/>
    <n v="29"/>
    <n v="20"/>
    <n v="5964"/>
  </r>
  <r>
    <s v="AERMOD 22112"/>
    <s v="MortonBay_10202023_2017_H2S.SUM"/>
    <x v="1"/>
    <x v="0"/>
    <x v="10"/>
    <x v="0"/>
    <n v="80.233580000000003"/>
    <n v="631550"/>
    <n v="3674750"/>
    <n v="-69.349999999999994"/>
    <n v="-69.349999999999994"/>
    <n v="0"/>
    <n v="17070905"/>
    <x v="3"/>
    <n v="29"/>
    <n v="20"/>
    <n v="5964"/>
  </r>
  <r>
    <s v="AERMOD 22112"/>
    <s v="MortonBay_10202023_2017_H2S.SUM"/>
    <x v="1"/>
    <x v="0"/>
    <x v="10"/>
    <x v="1"/>
    <n v="73.610749999999996"/>
    <n v="632059.54"/>
    <n v="3674674.37"/>
    <n v="-69.099999999999994"/>
    <n v="-69.099999999999994"/>
    <n v="0"/>
    <n v="17033018"/>
    <x v="3"/>
    <n v="29"/>
    <n v="20"/>
    <n v="5964"/>
  </r>
  <r>
    <s v="AERMOD 22112"/>
    <s v="MortonBay_10202023_2017_H2S.SUM"/>
    <x v="1"/>
    <x v="0"/>
    <x v="11"/>
    <x v="0"/>
    <n v="148.40012999999999"/>
    <n v="631875"/>
    <n v="3674850"/>
    <n v="-69.239999999999995"/>
    <n v="-69.239999999999995"/>
    <n v="0"/>
    <n v="17050621"/>
    <x v="3"/>
    <n v="29"/>
    <n v="20"/>
    <n v="5964"/>
  </r>
  <r>
    <s v="AERMOD 22112"/>
    <s v="MortonBay_10202023_2017_H2S.SUM"/>
    <x v="1"/>
    <x v="0"/>
    <x v="11"/>
    <x v="1"/>
    <n v="146.17179999999999"/>
    <n v="631900"/>
    <n v="3674850"/>
    <n v="-69.14"/>
    <n v="-69.14"/>
    <n v="0"/>
    <n v="17050620"/>
    <x v="3"/>
    <n v="29"/>
    <n v="20"/>
    <n v="5964"/>
  </r>
  <r>
    <s v="AERMOD 22112"/>
    <s v="MortonBay_10202023_2017_H2S.SUM"/>
    <x v="1"/>
    <x v="0"/>
    <x v="12"/>
    <x v="0"/>
    <n v="135.65854999999999"/>
    <n v="634250"/>
    <n v="3673750"/>
    <n v="-65.260000000000005"/>
    <n v="-65.260000000000005"/>
    <n v="0"/>
    <n v="17050623"/>
    <x v="3"/>
    <n v="29"/>
    <n v="20"/>
    <n v="5964"/>
  </r>
  <r>
    <s v="AERMOD 22112"/>
    <s v="MortonBay_10202023_2017_H2S.SUM"/>
    <x v="1"/>
    <x v="0"/>
    <x v="12"/>
    <x v="1"/>
    <n v="127.78502"/>
    <n v="634250"/>
    <n v="3673750"/>
    <n v="-65.260000000000005"/>
    <n v="-65.260000000000005"/>
    <n v="0"/>
    <n v="17102005"/>
    <x v="3"/>
    <n v="29"/>
    <n v="20"/>
    <n v="5964"/>
  </r>
  <r>
    <s v="AERMOD 22112"/>
    <s v="MortonBay_10202023_2017_H2S.SUM"/>
    <x v="1"/>
    <x v="0"/>
    <x v="13"/>
    <x v="0"/>
    <n v="116.79573000000001"/>
    <n v="632100"/>
    <n v="3675300"/>
    <n v="-69.19"/>
    <n v="-69.19"/>
    <n v="0"/>
    <n v="17050623"/>
    <x v="3"/>
    <n v="29"/>
    <n v="20"/>
    <n v="5964"/>
  </r>
  <r>
    <s v="AERMOD 22112"/>
    <s v="MortonBay_10202023_2017_H2S.SUM"/>
    <x v="1"/>
    <x v="0"/>
    <x v="13"/>
    <x v="1"/>
    <n v="110.84783"/>
    <n v="632100"/>
    <n v="3675300"/>
    <n v="-69.19"/>
    <n v="-69.19"/>
    <n v="0"/>
    <n v="17102005"/>
    <x v="3"/>
    <n v="29"/>
    <n v="20"/>
    <n v="5964"/>
  </r>
  <r>
    <s v="AERMOD 22112"/>
    <s v="MortonBay_10202023_2017_H2S.SUM"/>
    <x v="1"/>
    <x v="0"/>
    <x v="14"/>
    <x v="0"/>
    <n v="112.44738"/>
    <n v="632250"/>
    <n v="3675750"/>
    <n v="-69.09"/>
    <n v="-69.09"/>
    <n v="0"/>
    <n v="17050702"/>
    <x v="3"/>
    <n v="29"/>
    <n v="20"/>
    <n v="5964"/>
  </r>
  <r>
    <s v="AERMOD 22112"/>
    <s v="MortonBay_10202023_2017_H2S.SUM"/>
    <x v="1"/>
    <x v="0"/>
    <x v="14"/>
    <x v="1"/>
    <n v="98.085009999999997"/>
    <n v="632250"/>
    <n v="3675750"/>
    <n v="-69.09"/>
    <n v="-69.09"/>
    <n v="0"/>
    <n v="17050701"/>
    <x v="3"/>
    <n v="29"/>
    <n v="20"/>
    <n v="5964"/>
  </r>
  <r>
    <s v="AERMOD 22112"/>
    <s v="MortonBay_10202023_2017_H2S.SUM"/>
    <x v="1"/>
    <x v="0"/>
    <x v="15"/>
    <x v="0"/>
    <n v="102.61202"/>
    <n v="633500"/>
    <n v="3674250"/>
    <n v="-66.63"/>
    <n v="-66.63"/>
    <n v="0"/>
    <n v="17091404"/>
    <x v="3"/>
    <n v="29"/>
    <n v="20"/>
    <n v="5964"/>
  </r>
  <r>
    <s v="AERMOD 22112"/>
    <s v="MortonBay_10202023_2017_H2S.SUM"/>
    <x v="1"/>
    <x v="0"/>
    <x v="15"/>
    <x v="1"/>
    <n v="83.74785"/>
    <n v="633646.75"/>
    <n v="3674416.11"/>
    <n v="-66.42"/>
    <n v="-66.42"/>
    <n v="0"/>
    <n v="17032219"/>
    <x v="3"/>
    <n v="29"/>
    <n v="20"/>
    <n v="5964"/>
  </r>
  <r>
    <s v="AERMOD 22112"/>
    <s v="MortonBay_10202023_2017_H2S.SUM"/>
    <x v="1"/>
    <x v="0"/>
    <x v="16"/>
    <x v="0"/>
    <n v="108.48365"/>
    <n v="634000"/>
    <n v="3674500"/>
    <n v="-65.47"/>
    <n v="-65.47"/>
    <n v="0"/>
    <n v="17050624"/>
    <x v="3"/>
    <n v="29"/>
    <n v="20"/>
    <n v="5964"/>
  </r>
  <r>
    <s v="AERMOD 22112"/>
    <s v="MortonBay_10202023_2017_H2S.SUM"/>
    <x v="1"/>
    <x v="0"/>
    <x v="16"/>
    <x v="1"/>
    <n v="108.18989000000001"/>
    <n v="634000"/>
    <n v="3674500"/>
    <n v="-65.47"/>
    <n v="-65.47"/>
    <n v="0"/>
    <n v="17050620"/>
    <x v="3"/>
    <n v="29"/>
    <n v="20"/>
    <n v="5964"/>
  </r>
  <r>
    <s v="AERMOD 22112"/>
    <s v="MortonBay_10202023_2017_H2S.SUM"/>
    <x v="1"/>
    <x v="0"/>
    <x v="17"/>
    <x v="0"/>
    <n v="108.68046"/>
    <n v="634250"/>
    <n v="3674000"/>
    <n v="-65.27"/>
    <n v="-65.27"/>
    <n v="0"/>
    <n v="17091404"/>
    <x v="3"/>
    <n v="29"/>
    <n v="20"/>
    <n v="5964"/>
  </r>
  <r>
    <s v="AERMOD 22112"/>
    <s v="MortonBay_10202023_2017_H2S.SUM"/>
    <x v="1"/>
    <x v="0"/>
    <x v="17"/>
    <x v="1"/>
    <n v="78.194000000000003"/>
    <n v="634250"/>
    <n v="3674000"/>
    <n v="-65.27"/>
    <n v="-65.27"/>
    <n v="0"/>
    <n v="17081503"/>
    <x v="3"/>
    <n v="29"/>
    <n v="20"/>
    <n v="5964"/>
  </r>
  <r>
    <s v="AERMOD 22112"/>
    <s v="MortonBay_10202023_2017_H2S.SUM"/>
    <x v="1"/>
    <x v="0"/>
    <x v="18"/>
    <x v="0"/>
    <n v="127.15081000000001"/>
    <n v="630900"/>
    <n v="3674400"/>
    <n v="-69.510000000000005"/>
    <n v="-69.510000000000005"/>
    <n v="0"/>
    <n v="17050701"/>
    <x v="3"/>
    <n v="29"/>
    <n v="20"/>
    <n v="5964"/>
  </r>
  <r>
    <s v="AERMOD 22112"/>
    <s v="MortonBay_10202023_2017_H2S.SUM"/>
    <x v="1"/>
    <x v="0"/>
    <x v="18"/>
    <x v="1"/>
    <n v="105.20325"/>
    <n v="630900"/>
    <n v="3674400"/>
    <n v="-69.510000000000005"/>
    <n v="-69.510000000000005"/>
    <n v="0"/>
    <n v="17050620"/>
    <x v="3"/>
    <n v="29"/>
    <n v="20"/>
    <n v="5964"/>
  </r>
  <r>
    <s v="AERMOD 22112"/>
    <s v="MortonBay_10202023_2017_H2S.SUM"/>
    <x v="1"/>
    <x v="0"/>
    <x v="19"/>
    <x v="0"/>
    <n v="92.136089999999996"/>
    <n v="634210.39"/>
    <n v="3674214.18"/>
    <n v="-65.92"/>
    <n v="-63.99"/>
    <n v="0"/>
    <n v="17091404"/>
    <x v="3"/>
    <n v="29"/>
    <n v="20"/>
    <n v="5964"/>
  </r>
  <r>
    <s v="AERMOD 22112"/>
    <s v="MortonBay_10202023_2017_H2S.SUM"/>
    <x v="1"/>
    <x v="0"/>
    <x v="19"/>
    <x v="1"/>
    <n v="89.175780000000003"/>
    <n v="634210.39"/>
    <n v="3674214.18"/>
    <n v="-65.92"/>
    <n v="-63.99"/>
    <n v="0"/>
    <n v="17081503"/>
    <x v="3"/>
    <n v="29"/>
    <n v="20"/>
    <n v="5964"/>
  </r>
  <r>
    <s v="AERMOD 22112"/>
    <s v="MortonBay_10202023_2017_H2S.SUM"/>
    <x v="1"/>
    <x v="0"/>
    <x v="20"/>
    <x v="0"/>
    <n v="123.01288"/>
    <n v="634250"/>
    <n v="3673500"/>
    <n v="-65.33"/>
    <n v="-65.33"/>
    <n v="0"/>
    <n v="17091403"/>
    <x v="3"/>
    <n v="29"/>
    <n v="20"/>
    <n v="5964"/>
  </r>
  <r>
    <s v="AERMOD 22112"/>
    <s v="MortonBay_10202023_2017_H2S.SUM"/>
    <x v="1"/>
    <x v="0"/>
    <x v="20"/>
    <x v="1"/>
    <n v="94.005070000000003"/>
    <n v="634250"/>
    <n v="3673500"/>
    <n v="-65.33"/>
    <n v="-65.33"/>
    <n v="0"/>
    <n v="17091404"/>
    <x v="3"/>
    <n v="29"/>
    <n v="20"/>
    <n v="5964"/>
  </r>
  <r>
    <s v="AERMOD 22112"/>
    <s v="MortonBay_10202023_2017_H2S.SUM"/>
    <x v="1"/>
    <x v="0"/>
    <x v="21"/>
    <x v="0"/>
    <n v="154.82624999999999"/>
    <n v="631950"/>
    <n v="3674675"/>
    <n v="-69.22"/>
    <n v="-69.22"/>
    <n v="0"/>
    <n v="17050621"/>
    <x v="3"/>
    <n v="29"/>
    <n v="20"/>
    <n v="5964"/>
  </r>
  <r>
    <s v="AERMOD 22112"/>
    <s v="MortonBay_10202023_2017_H2S.SUM"/>
    <x v="1"/>
    <x v="0"/>
    <x v="21"/>
    <x v="1"/>
    <n v="148.94098"/>
    <n v="631962.59"/>
    <n v="3674674.37"/>
    <n v="-68.86"/>
    <n v="-68.86"/>
    <n v="0"/>
    <n v="17050620"/>
    <x v="3"/>
    <n v="29"/>
    <n v="20"/>
    <n v="5964"/>
  </r>
  <r>
    <s v="AERMOD 22112"/>
    <s v="MortonBay_10202023_2017_H2S.SUM"/>
    <x v="1"/>
    <x v="0"/>
    <x v="22"/>
    <x v="0"/>
    <n v="77.446070000000006"/>
    <n v="631938.36"/>
    <n v="3674674.37"/>
    <n v="-69.260000000000005"/>
    <n v="-69.260000000000005"/>
    <n v="0"/>
    <n v="17050621"/>
    <x v="3"/>
    <n v="29"/>
    <n v="20"/>
    <n v="5964"/>
  </r>
  <r>
    <s v="AERMOD 22112"/>
    <s v="MortonBay_10202023_2017_H2S.SUM"/>
    <x v="1"/>
    <x v="0"/>
    <x v="22"/>
    <x v="1"/>
    <n v="74.924260000000004"/>
    <n v="631950"/>
    <n v="3674675"/>
    <n v="-69.22"/>
    <n v="-69.22"/>
    <n v="0"/>
    <n v="17050620"/>
    <x v="3"/>
    <n v="29"/>
    <n v="20"/>
    <n v="5964"/>
  </r>
  <r>
    <s v="AERMOD 22112"/>
    <s v="MortonBay_10202023_2017_H2S.SUM"/>
    <x v="1"/>
    <x v="0"/>
    <x v="23"/>
    <x v="0"/>
    <n v="77.469089999999994"/>
    <n v="631950"/>
    <n v="3674675"/>
    <n v="-69.22"/>
    <n v="-69.22"/>
    <n v="0"/>
    <n v="17050621"/>
    <x v="3"/>
    <n v="29"/>
    <n v="20"/>
    <n v="5964"/>
  </r>
  <r>
    <s v="AERMOD 22112"/>
    <s v="MortonBay_10202023_2017_H2S.SUM"/>
    <x v="1"/>
    <x v="0"/>
    <x v="23"/>
    <x v="1"/>
    <n v="75.214799999999997"/>
    <n v="631962.59"/>
    <n v="3674674.37"/>
    <n v="-68.86"/>
    <n v="-68.86"/>
    <n v="0"/>
    <n v="17050620"/>
    <x v="3"/>
    <n v="29"/>
    <n v="20"/>
    <n v="5964"/>
  </r>
  <r>
    <s v="AERMOD 22112"/>
    <s v="MortonBay_10202023_2017_H2S.SUM"/>
    <x v="1"/>
    <x v="0"/>
    <x v="6"/>
    <x v="0"/>
    <n v="18.146799999999999"/>
    <n v="632400"/>
    <n v="3675600"/>
    <n v="-68.569999999999993"/>
    <n v="-68.569999999999993"/>
    <n v="0"/>
    <n v="17073121"/>
    <x v="3"/>
    <n v="29"/>
    <n v="20"/>
    <n v="5964"/>
  </r>
  <r>
    <s v="AERMOD 22112"/>
    <s v="MortonBay_10202023_2017_H2S.SUM"/>
    <x v="1"/>
    <x v="0"/>
    <x v="6"/>
    <x v="1"/>
    <n v="13.26558"/>
    <n v="632650"/>
    <n v="3675025"/>
    <n v="-68.22"/>
    <n v="-68.22"/>
    <n v="0"/>
    <n v="17081120"/>
    <x v="3"/>
    <n v="29"/>
    <n v="20"/>
    <n v="5964"/>
  </r>
  <r>
    <s v="AERMOD 22112"/>
    <s v="MortonBay_10202023_2017_H2S.SUM"/>
    <x v="1"/>
    <x v="0"/>
    <x v="24"/>
    <x v="0"/>
    <n v="386.22284000000002"/>
    <n v="631841.41"/>
    <n v="3674295.19"/>
    <n v="-68.7"/>
    <n v="-68.7"/>
    <n v="0"/>
    <n v="17100904"/>
    <x v="3"/>
    <n v="29"/>
    <n v="20"/>
    <n v="5964"/>
  </r>
  <r>
    <s v="AERMOD 22112"/>
    <s v="MortonBay_10202023_2017_H2S.SUM"/>
    <x v="1"/>
    <x v="0"/>
    <x v="24"/>
    <x v="1"/>
    <n v="334.92290000000003"/>
    <n v="631841.41"/>
    <n v="3674295.19"/>
    <n v="-68.7"/>
    <n v="-68.7"/>
    <n v="0"/>
    <n v="17080124"/>
    <x v="3"/>
    <n v="29"/>
    <n v="20"/>
    <n v="5964"/>
  </r>
  <r>
    <s v="AERMOD 22112"/>
    <s v="MortonBay_10202023_2017_HNO3.SUM"/>
    <x v="2"/>
    <x v="2"/>
    <x v="0"/>
    <x v="0"/>
    <n v="98.244439999999997"/>
    <n v="632301.9"/>
    <n v="3674437.38"/>
    <n v="-68.569999999999993"/>
    <n v="-68.569999999999993"/>
    <n v="0"/>
    <s v="1 YEARS"/>
    <x v="3"/>
    <n v="39"/>
    <n v="25"/>
    <n v="5964"/>
  </r>
  <r>
    <s v="AERMOD 22112"/>
    <s v="MortonBay_10202023_2017_HNO3.SUM"/>
    <x v="2"/>
    <x v="2"/>
    <x v="7"/>
    <x v="0"/>
    <n v="98.110299999999995"/>
    <n v="632301.9"/>
    <n v="3674437.38"/>
    <n v="-68.569999999999993"/>
    <n v="-68.569999999999993"/>
    <n v="0"/>
    <s v="1 YEARS"/>
    <x v="3"/>
    <n v="39"/>
    <n v="25"/>
    <n v="5964"/>
  </r>
  <r>
    <s v="AERMOD 22112"/>
    <s v="MortonBay_10202023_2017_HNO3.SUM"/>
    <x v="2"/>
    <x v="2"/>
    <x v="1"/>
    <x v="0"/>
    <n v="0.31886999999999999"/>
    <n v="632301.9"/>
    <n v="3674555.88"/>
    <n v="-68.75"/>
    <n v="-68.75"/>
    <n v="0"/>
    <s v="1 YEARS"/>
    <x v="3"/>
    <n v="39"/>
    <n v="25"/>
    <n v="5964"/>
  </r>
  <r>
    <s v="AERMOD 22112"/>
    <s v="MortonBay_10202023_2017_HNO3.SUM"/>
    <x v="2"/>
    <x v="2"/>
    <x v="8"/>
    <x v="0"/>
    <n v="2.0449999999999999E-2"/>
    <n v="633646.75"/>
    <n v="3674393.25"/>
    <n v="-66.459999999999994"/>
    <n v="-66.459999999999994"/>
    <n v="0"/>
    <s v="1 YEARS"/>
    <x v="3"/>
    <n v="39"/>
    <n v="25"/>
    <n v="5964"/>
  </r>
  <r>
    <s v="AERMOD 22112"/>
    <s v="MortonBay_10202023_2017_HNO3.SUM"/>
    <x v="2"/>
    <x v="2"/>
    <x v="9"/>
    <x v="0"/>
    <n v="6.1799999999999997E-3"/>
    <n v="632125"/>
    <n v="3674275"/>
    <n v="-68.77"/>
    <n v="-68.77"/>
    <n v="0"/>
    <s v="1 YEARS"/>
    <x v="3"/>
    <n v="39"/>
    <n v="25"/>
    <n v="5964"/>
  </r>
  <r>
    <s v="AERMOD 22112"/>
    <s v="MortonBay_10202023_2017_HNO3.SUM"/>
    <x v="2"/>
    <x v="2"/>
    <x v="10"/>
    <x v="0"/>
    <n v="4.5999999999999999E-3"/>
    <n v="631500"/>
    <n v="3674625"/>
    <n v="-69.430000000000007"/>
    <n v="-69.430000000000007"/>
    <n v="0"/>
    <s v="1 YEARS"/>
    <x v="3"/>
    <n v="39"/>
    <n v="25"/>
    <n v="5964"/>
  </r>
  <r>
    <s v="AERMOD 22112"/>
    <s v="MortonBay_10202023_2017_HNO3.SUM"/>
    <x v="2"/>
    <x v="2"/>
    <x v="11"/>
    <x v="0"/>
    <n v="6.2399999999999999E-3"/>
    <n v="631975"/>
    <n v="3674850"/>
    <n v="-68.94"/>
    <n v="-68.94"/>
    <n v="0"/>
    <s v="1 YEARS"/>
    <x v="3"/>
    <n v="39"/>
    <n v="25"/>
    <n v="5964"/>
  </r>
  <r>
    <s v="AERMOD 22112"/>
    <s v="MortonBay_10202023_2017_HNO3.SUM"/>
    <x v="2"/>
    <x v="2"/>
    <x v="12"/>
    <x v="0"/>
    <n v="5.7499999999999999E-3"/>
    <n v="634250"/>
    <n v="3673750"/>
    <n v="-65.260000000000005"/>
    <n v="-65.260000000000005"/>
    <n v="0"/>
    <s v="1 YEARS"/>
    <x v="3"/>
    <n v="39"/>
    <n v="25"/>
    <n v="5964"/>
  </r>
  <r>
    <s v="AERMOD 22112"/>
    <s v="MortonBay_10202023_2017_HNO3.SUM"/>
    <x v="2"/>
    <x v="2"/>
    <x v="13"/>
    <x v="0"/>
    <n v="5.8900000000000003E-3"/>
    <n v="632200"/>
    <n v="3675300"/>
    <n v="-69.23"/>
    <n v="-69.23"/>
    <n v="0"/>
    <s v="1 YEARS"/>
    <x v="3"/>
    <n v="39"/>
    <n v="25"/>
    <n v="5964"/>
  </r>
  <r>
    <s v="AERMOD 22112"/>
    <s v="MortonBay_10202023_2017_HNO3.SUM"/>
    <x v="2"/>
    <x v="2"/>
    <x v="14"/>
    <x v="0"/>
    <n v="5.2399999999999999E-3"/>
    <n v="632500"/>
    <n v="3675750"/>
    <n v="-68.47"/>
    <n v="-68.47"/>
    <n v="0"/>
    <s v="1 YEARS"/>
    <x v="3"/>
    <n v="39"/>
    <n v="25"/>
    <n v="5964"/>
  </r>
  <r>
    <s v="AERMOD 22112"/>
    <s v="MortonBay_10202023_2017_HNO3.SUM"/>
    <x v="2"/>
    <x v="2"/>
    <x v="15"/>
    <x v="0"/>
    <n v="4.9199999999999999E-3"/>
    <n v="633669.61"/>
    <n v="3674393.25"/>
    <n v="-66.41"/>
    <n v="-66.41"/>
    <n v="0"/>
    <s v="1 YEARS"/>
    <x v="3"/>
    <n v="39"/>
    <n v="25"/>
    <n v="5964"/>
  </r>
  <r>
    <s v="AERMOD 22112"/>
    <s v="MortonBay_10202023_2017_HNO3.SUM"/>
    <x v="2"/>
    <x v="2"/>
    <x v="16"/>
    <x v="0"/>
    <n v="6.0000000000000001E-3"/>
    <n v="634000"/>
    <n v="3674500"/>
    <n v="-65.47"/>
    <n v="-65.47"/>
    <n v="0"/>
    <s v="1 YEARS"/>
    <x v="3"/>
    <n v="39"/>
    <n v="25"/>
    <n v="5964"/>
  </r>
  <r>
    <s v="AERMOD 22112"/>
    <s v="MortonBay_10202023_2017_HNO3.SUM"/>
    <x v="2"/>
    <x v="2"/>
    <x v="17"/>
    <x v="0"/>
    <n v="4.3600000000000002E-3"/>
    <n v="633834.11"/>
    <n v="3674233.47"/>
    <n v="-65.59"/>
    <n v="-64.849999999999994"/>
    <n v="0"/>
    <s v="1 YEARS"/>
    <x v="3"/>
    <n v="39"/>
    <n v="25"/>
    <n v="5964"/>
  </r>
  <r>
    <s v="AERMOD 22112"/>
    <s v="MortonBay_10202023_2017_HNO3.SUM"/>
    <x v="2"/>
    <x v="2"/>
    <x v="18"/>
    <x v="0"/>
    <n v="5.94E-3"/>
    <n v="631000"/>
    <n v="3674400"/>
    <n v="-69.05"/>
    <n v="-67.47"/>
    <n v="0"/>
    <s v="1 YEARS"/>
    <x v="3"/>
    <n v="39"/>
    <n v="25"/>
    <n v="5964"/>
  </r>
  <r>
    <s v="AERMOD 22112"/>
    <s v="MortonBay_10202023_2017_HNO3.SUM"/>
    <x v="2"/>
    <x v="2"/>
    <x v="19"/>
    <x v="0"/>
    <n v="4.6600000000000001E-3"/>
    <n v="633692.46"/>
    <n v="3674393.25"/>
    <n v="-66.040000000000006"/>
    <n v="-65.13"/>
    <n v="0"/>
    <s v="1 YEARS"/>
    <x v="3"/>
    <n v="39"/>
    <n v="25"/>
    <n v="5964"/>
  </r>
  <r>
    <s v="AERMOD 22112"/>
    <s v="MortonBay_10202023_2017_HNO3.SUM"/>
    <x v="2"/>
    <x v="2"/>
    <x v="20"/>
    <x v="0"/>
    <n v="4.5399999999999998E-3"/>
    <n v="634250"/>
    <n v="3673500"/>
    <n v="-65.33"/>
    <n v="-65.33"/>
    <n v="0"/>
    <s v="1 YEARS"/>
    <x v="3"/>
    <n v="39"/>
    <n v="25"/>
    <n v="5964"/>
  </r>
  <r>
    <s v="AERMOD 22112"/>
    <s v="MortonBay_10202023_2017_HNO3.SUM"/>
    <x v="2"/>
    <x v="2"/>
    <x v="21"/>
    <x v="0"/>
    <n v="4.15E-3"/>
    <n v="632035.30000000005"/>
    <n v="3674674.37"/>
    <n v="-69.040000000000006"/>
    <n v="-69.040000000000006"/>
    <n v="0"/>
    <s v="1 YEARS"/>
    <x v="3"/>
    <n v="39"/>
    <n v="25"/>
    <n v="5964"/>
  </r>
  <r>
    <s v="AERMOD 22112"/>
    <s v="MortonBay_10202023_2017_HNO3.SUM"/>
    <x v="2"/>
    <x v="2"/>
    <x v="22"/>
    <x v="0"/>
    <n v="2.0799999999999998E-3"/>
    <n v="632035.30000000005"/>
    <n v="3674674.37"/>
    <n v="-69.040000000000006"/>
    <n v="-69.040000000000006"/>
    <n v="0"/>
    <s v="1 YEARS"/>
    <x v="3"/>
    <n v="39"/>
    <n v="25"/>
    <n v="5964"/>
  </r>
  <r>
    <s v="AERMOD 22112"/>
    <s v="MortonBay_10202023_2017_HNO3.SUM"/>
    <x v="2"/>
    <x v="2"/>
    <x v="23"/>
    <x v="0"/>
    <n v="2.0799999999999998E-3"/>
    <n v="632050"/>
    <n v="3674675"/>
    <n v="-69.08"/>
    <n v="-69.08"/>
    <n v="0"/>
    <s v="1 YEARS"/>
    <x v="3"/>
    <n v="39"/>
    <n v="25"/>
    <n v="5964"/>
  </r>
  <r>
    <s v="AERMOD 22112"/>
    <s v="MortonBay_10202023_2017_HNO3.SUM"/>
    <x v="2"/>
    <x v="2"/>
    <x v="2"/>
    <x v="0"/>
    <n v="7.9390000000000002E-2"/>
    <n v="632301.9"/>
    <n v="3674603.27"/>
    <n v="-68.73"/>
    <n v="-68.73"/>
    <n v="0"/>
    <s v="1 YEARS"/>
    <x v="3"/>
    <n v="39"/>
    <n v="25"/>
    <n v="5964"/>
  </r>
  <r>
    <s v="AERMOD 22112"/>
    <s v="MortonBay_10202023_2017_HNO3.SUM"/>
    <x v="2"/>
    <x v="2"/>
    <x v="3"/>
    <x v="0"/>
    <n v="7.7679999999999999E-2"/>
    <n v="632301.9"/>
    <n v="3674603.27"/>
    <n v="-68.73"/>
    <n v="-68.73"/>
    <n v="0"/>
    <s v="1 YEARS"/>
    <x v="3"/>
    <n v="39"/>
    <n v="25"/>
    <n v="5964"/>
  </r>
  <r>
    <s v="AERMOD 22112"/>
    <s v="MortonBay_10202023_2017_HNO3.SUM"/>
    <x v="2"/>
    <x v="2"/>
    <x v="4"/>
    <x v="0"/>
    <n v="7.9579999999999998E-2"/>
    <n v="632301.9"/>
    <n v="3674579.58"/>
    <n v="-68.739999999999995"/>
    <n v="-68.739999999999995"/>
    <n v="0"/>
    <s v="1 YEARS"/>
    <x v="3"/>
    <n v="39"/>
    <n v="25"/>
    <n v="5964"/>
  </r>
  <r>
    <s v="AERMOD 22112"/>
    <s v="MortonBay_10202023_2017_HNO3.SUM"/>
    <x v="2"/>
    <x v="2"/>
    <x v="5"/>
    <x v="0"/>
    <n v="0.14890999999999999"/>
    <n v="632301.9"/>
    <n v="3674532.18"/>
    <n v="-68.72"/>
    <n v="-68.72"/>
    <n v="0"/>
    <s v="1 YEARS"/>
    <x v="3"/>
    <n v="39"/>
    <n v="25"/>
    <n v="5964"/>
  </r>
  <r>
    <s v="AERMOD 22112"/>
    <s v="MortonBay_10202023_2017_HNO3.SUM"/>
    <x v="2"/>
    <x v="2"/>
    <x v="6"/>
    <x v="0"/>
    <n v="98.22381"/>
    <n v="632301.9"/>
    <n v="3674437.38"/>
    <n v="-68.569999999999993"/>
    <n v="-68.569999999999993"/>
    <n v="0"/>
    <s v="1 YEARS"/>
    <x v="3"/>
    <n v="39"/>
    <n v="25"/>
    <n v="5964"/>
  </r>
  <r>
    <s v="AERMOD 22112"/>
    <s v="MortonBay_10202023_2017_HNO3.SUM"/>
    <x v="2"/>
    <x v="2"/>
    <x v="24"/>
    <x v="0"/>
    <n v="1.6660000000000001E-2"/>
    <n v="632301.9"/>
    <n v="3674555.88"/>
    <n v="-68.75"/>
    <n v="-68.75"/>
    <n v="0"/>
    <s v="1 YEARS"/>
    <x v="3"/>
    <n v="39"/>
    <n v="25"/>
    <n v="5964"/>
  </r>
  <r>
    <s v="AERMOD 22112"/>
    <s v="MortonBay_10202023_2017_HNO3.SUM"/>
    <x v="2"/>
    <x v="2"/>
    <x v="0"/>
    <x v="0"/>
    <n v="91.911249999999995"/>
    <n v="632301.9"/>
    <n v="3674437.38"/>
    <n v="-68.569999999999993"/>
    <n v="-68.569999999999993"/>
    <n v="0"/>
    <s v="1 YEARS"/>
    <x v="3"/>
    <n v="39"/>
    <n v="25"/>
    <n v="5964"/>
  </r>
  <r>
    <s v="AERMOD 22112"/>
    <s v="MortonBay_10202023_2017_HNO3.SUM"/>
    <x v="2"/>
    <x v="2"/>
    <x v="7"/>
    <x v="0"/>
    <n v="91.827380000000005"/>
    <n v="632301.9"/>
    <n v="3674437.38"/>
    <n v="-68.569999999999993"/>
    <n v="-68.569999999999993"/>
    <n v="0"/>
    <s v="1 YEARS"/>
    <x v="3"/>
    <n v="39"/>
    <n v="25"/>
    <n v="5964"/>
  </r>
  <r>
    <s v="AERMOD 22112"/>
    <s v="MortonBay_10202023_2017_HNO3.SUM"/>
    <x v="2"/>
    <x v="2"/>
    <x v="1"/>
    <x v="0"/>
    <n v="0.2838"/>
    <n v="632301.9"/>
    <n v="3674579.58"/>
    <n v="-68.739999999999995"/>
    <n v="-68.739999999999995"/>
    <n v="0"/>
    <s v="1 YEARS"/>
    <x v="3"/>
    <n v="39"/>
    <n v="25"/>
    <n v="5964"/>
  </r>
  <r>
    <s v="AERMOD 22112"/>
    <s v="MortonBay_10202023_2017_HNO3.SUM"/>
    <x v="2"/>
    <x v="2"/>
    <x v="8"/>
    <x v="0"/>
    <n v="1.678E-2"/>
    <n v="633646.75"/>
    <n v="3674393.25"/>
    <n v="-66.459999999999994"/>
    <n v="-66.459999999999994"/>
    <n v="0"/>
    <s v="1 YEARS"/>
    <x v="3"/>
    <n v="39"/>
    <n v="25"/>
    <n v="5964"/>
  </r>
  <r>
    <s v="AERMOD 22112"/>
    <s v="MortonBay_10202023_2017_HNO3.SUM"/>
    <x v="2"/>
    <x v="2"/>
    <x v="9"/>
    <x v="0"/>
    <n v="6.8500000000000002E-3"/>
    <n v="632150"/>
    <n v="3674275"/>
    <n v="-68.760000000000005"/>
    <n v="-68.760000000000005"/>
    <n v="0"/>
    <s v="1 YEARS"/>
    <x v="3"/>
    <n v="39"/>
    <n v="25"/>
    <n v="5964"/>
  </r>
  <r>
    <s v="AERMOD 22112"/>
    <s v="MortonBay_10202023_2017_HNO3.SUM"/>
    <x v="2"/>
    <x v="2"/>
    <x v="10"/>
    <x v="0"/>
    <n v="4.3299999999999996E-3"/>
    <n v="632301.9"/>
    <n v="3674579.58"/>
    <n v="-68.739999999999995"/>
    <n v="-68.739999999999995"/>
    <n v="0"/>
    <s v="1 YEARS"/>
    <x v="3"/>
    <n v="39"/>
    <n v="25"/>
    <n v="5964"/>
  </r>
  <r>
    <s v="AERMOD 22112"/>
    <s v="MortonBay_10202023_2017_HNO3.SUM"/>
    <x v="2"/>
    <x v="2"/>
    <x v="11"/>
    <x v="0"/>
    <n v="6.8700000000000002E-3"/>
    <n v="632000"/>
    <n v="3674850"/>
    <n v="-68.97"/>
    <n v="-68.97"/>
    <n v="0"/>
    <s v="1 YEARS"/>
    <x v="3"/>
    <n v="39"/>
    <n v="25"/>
    <n v="5964"/>
  </r>
  <r>
    <s v="AERMOD 22112"/>
    <s v="MortonBay_10202023_2017_HNO3.SUM"/>
    <x v="2"/>
    <x v="2"/>
    <x v="12"/>
    <x v="0"/>
    <n v="6.0600000000000003E-3"/>
    <n v="634250"/>
    <n v="3673750"/>
    <n v="-65.260000000000005"/>
    <n v="-65.260000000000005"/>
    <n v="0"/>
    <s v="1 YEARS"/>
    <x v="3"/>
    <n v="39"/>
    <n v="25"/>
    <n v="5964"/>
  </r>
  <r>
    <s v="AERMOD 22112"/>
    <s v="MortonBay_10202023_2017_HNO3.SUM"/>
    <x v="2"/>
    <x v="2"/>
    <x v="13"/>
    <x v="0"/>
    <n v="6.2500000000000003E-3"/>
    <n v="632200"/>
    <n v="3675300"/>
    <n v="-69.23"/>
    <n v="-69.23"/>
    <n v="0"/>
    <s v="1 YEARS"/>
    <x v="3"/>
    <n v="39"/>
    <n v="25"/>
    <n v="5964"/>
  </r>
  <r>
    <s v="AERMOD 22112"/>
    <s v="MortonBay_10202023_2017_HNO3.SUM"/>
    <x v="2"/>
    <x v="2"/>
    <x v="14"/>
    <x v="0"/>
    <n v="5.79E-3"/>
    <n v="632500"/>
    <n v="3675750"/>
    <n v="-68.47"/>
    <n v="-68.47"/>
    <n v="0"/>
    <s v="1 YEARS"/>
    <x v="3"/>
    <n v="39"/>
    <n v="25"/>
    <n v="5964"/>
  </r>
  <r>
    <s v="AERMOD 22112"/>
    <s v="MortonBay_10202023_2017_HNO3.SUM"/>
    <x v="2"/>
    <x v="2"/>
    <x v="15"/>
    <x v="0"/>
    <n v="5.3400000000000001E-3"/>
    <n v="633715.31999999995"/>
    <n v="3674393.25"/>
    <n v="-66.790000000000006"/>
    <n v="-66.790000000000006"/>
    <n v="0"/>
    <s v="1 YEARS"/>
    <x v="3"/>
    <n v="39"/>
    <n v="25"/>
    <n v="5964"/>
  </r>
  <r>
    <s v="AERMOD 22112"/>
    <s v="MortonBay_10202023_2017_HNO3.SUM"/>
    <x v="2"/>
    <x v="2"/>
    <x v="16"/>
    <x v="0"/>
    <n v="6.5700000000000003E-3"/>
    <n v="634000"/>
    <n v="3674500"/>
    <n v="-65.47"/>
    <n v="-65.47"/>
    <n v="0"/>
    <s v="1 YEARS"/>
    <x v="3"/>
    <n v="39"/>
    <n v="25"/>
    <n v="5964"/>
  </r>
  <r>
    <s v="AERMOD 22112"/>
    <s v="MortonBay_10202023_2017_HNO3.SUM"/>
    <x v="2"/>
    <x v="2"/>
    <x v="17"/>
    <x v="0"/>
    <n v="3.5300000000000002E-3"/>
    <n v="633834.11"/>
    <n v="3674233.47"/>
    <n v="-65.59"/>
    <n v="-64.849999999999994"/>
    <n v="0"/>
    <s v="1 YEARS"/>
    <x v="3"/>
    <n v="39"/>
    <n v="25"/>
    <n v="5964"/>
  </r>
  <r>
    <s v="AERMOD 22112"/>
    <s v="MortonBay_10202023_2017_HNO3.SUM"/>
    <x v="2"/>
    <x v="2"/>
    <x v="18"/>
    <x v="0"/>
    <n v="6.5700000000000003E-3"/>
    <n v="631000"/>
    <n v="3674400"/>
    <n v="-69.05"/>
    <n v="-67.47"/>
    <n v="0"/>
    <s v="1 YEARS"/>
    <x v="3"/>
    <n v="39"/>
    <n v="25"/>
    <n v="5964"/>
  </r>
  <r>
    <s v="AERMOD 22112"/>
    <s v="MortonBay_10202023_2017_HNO3.SUM"/>
    <x v="2"/>
    <x v="2"/>
    <x v="19"/>
    <x v="0"/>
    <n v="4.2399999999999998E-3"/>
    <n v="634250"/>
    <n v="3674250"/>
    <n v="-64.739999999999995"/>
    <n v="-64.739999999999995"/>
    <n v="0"/>
    <s v="1 YEARS"/>
    <x v="3"/>
    <n v="39"/>
    <n v="25"/>
    <n v="5964"/>
  </r>
  <r>
    <s v="AERMOD 22112"/>
    <s v="MortonBay_10202023_2017_HNO3.SUM"/>
    <x v="2"/>
    <x v="2"/>
    <x v="20"/>
    <x v="0"/>
    <n v="4.1599999999999996E-3"/>
    <n v="634500"/>
    <n v="3673500"/>
    <n v="-64.64"/>
    <n v="-64.64"/>
    <n v="0"/>
    <s v="1 YEARS"/>
    <x v="3"/>
    <n v="39"/>
    <n v="25"/>
    <n v="5964"/>
  </r>
  <r>
    <s v="AERMOD 22112"/>
    <s v="MortonBay_10202023_2017_HNO3.SUM"/>
    <x v="2"/>
    <x v="2"/>
    <x v="21"/>
    <x v="0"/>
    <n v="4.8199999999999996E-3"/>
    <n v="632035.30000000005"/>
    <n v="3674674.37"/>
    <n v="-69.040000000000006"/>
    <n v="-69.040000000000006"/>
    <n v="0"/>
    <s v="1 YEARS"/>
    <x v="3"/>
    <n v="39"/>
    <n v="25"/>
    <n v="5964"/>
  </r>
  <r>
    <s v="AERMOD 22112"/>
    <s v="MortonBay_10202023_2017_HNO3.SUM"/>
    <x v="2"/>
    <x v="2"/>
    <x v="22"/>
    <x v="0"/>
    <n v="2.4099999999999998E-3"/>
    <n v="632025"/>
    <n v="3674675"/>
    <n v="-69.02"/>
    <n v="-69.02"/>
    <n v="0"/>
    <s v="1 YEARS"/>
    <x v="3"/>
    <n v="39"/>
    <n v="25"/>
    <n v="5964"/>
  </r>
  <r>
    <s v="AERMOD 22112"/>
    <s v="MortonBay_10202023_2017_HNO3.SUM"/>
    <x v="2"/>
    <x v="2"/>
    <x v="23"/>
    <x v="0"/>
    <n v="2.4099999999999998E-3"/>
    <n v="632035.30000000005"/>
    <n v="3674674.37"/>
    <n v="-69.040000000000006"/>
    <n v="-69.040000000000006"/>
    <n v="0"/>
    <s v="1 YEARS"/>
    <x v="3"/>
    <n v="39"/>
    <n v="25"/>
    <n v="5964"/>
  </r>
  <r>
    <s v="AERMOD 22112"/>
    <s v="MortonBay_10202023_2017_HNO3.SUM"/>
    <x v="2"/>
    <x v="2"/>
    <x v="2"/>
    <x v="0"/>
    <n v="7.8450000000000006E-2"/>
    <n v="632301.9"/>
    <n v="3674603.27"/>
    <n v="-68.73"/>
    <n v="-68.73"/>
    <n v="0"/>
    <s v="1 YEARS"/>
    <x v="3"/>
    <n v="39"/>
    <n v="25"/>
    <n v="5964"/>
  </r>
  <r>
    <s v="AERMOD 22112"/>
    <s v="MortonBay_10202023_2017_HNO3.SUM"/>
    <x v="2"/>
    <x v="2"/>
    <x v="3"/>
    <x v="0"/>
    <n v="7.7109999999999998E-2"/>
    <n v="632301.9"/>
    <n v="3674603.27"/>
    <n v="-68.73"/>
    <n v="-68.73"/>
    <n v="0"/>
    <s v="1 YEARS"/>
    <x v="3"/>
    <n v="39"/>
    <n v="25"/>
    <n v="5964"/>
  </r>
  <r>
    <s v="AERMOD 22112"/>
    <s v="MortonBay_10202023_2017_HNO3.SUM"/>
    <x v="2"/>
    <x v="2"/>
    <x v="4"/>
    <x v="0"/>
    <n v="7.843E-2"/>
    <n v="632301.9"/>
    <n v="3674579.58"/>
    <n v="-68.739999999999995"/>
    <n v="-68.739999999999995"/>
    <n v="0"/>
    <s v="1 YEARS"/>
    <x v="3"/>
    <n v="39"/>
    <n v="25"/>
    <n v="5964"/>
  </r>
  <r>
    <s v="AERMOD 22112"/>
    <s v="MortonBay_10202023_2017_HNO3.SUM"/>
    <x v="2"/>
    <x v="2"/>
    <x v="5"/>
    <x v="0"/>
    <n v="0.11831"/>
    <n v="632301.9"/>
    <n v="3674532.18"/>
    <n v="-68.72"/>
    <n v="-68.72"/>
    <n v="0"/>
    <s v="1 YEARS"/>
    <x v="3"/>
    <n v="39"/>
    <n v="25"/>
    <n v="5964"/>
  </r>
  <r>
    <s v="AERMOD 22112"/>
    <s v="MortonBay_10202023_2017_HNO3.SUM"/>
    <x v="2"/>
    <x v="2"/>
    <x v="6"/>
    <x v="0"/>
    <n v="91.894940000000005"/>
    <n v="632301.9"/>
    <n v="3674437.38"/>
    <n v="-68.569999999999993"/>
    <n v="-68.569999999999993"/>
    <n v="0"/>
    <s v="1 YEARS"/>
    <x v="3"/>
    <n v="39"/>
    <n v="25"/>
    <n v="5964"/>
  </r>
  <r>
    <s v="AERMOD 22112"/>
    <s v="MortonBay_10202023_2017_HNO3.SUM"/>
    <x v="2"/>
    <x v="2"/>
    <x v="24"/>
    <x v="0"/>
    <n v="1.6920000000000001E-2"/>
    <n v="632301.9"/>
    <n v="3674555.88"/>
    <n v="-68.75"/>
    <n v="-68.75"/>
    <n v="0"/>
    <s v="1 YEARS"/>
    <x v="3"/>
    <n v="39"/>
    <n v="25"/>
    <n v="5964"/>
  </r>
  <r>
    <s v="AERMOD 22112"/>
    <s v="MortonBay_10202023_2017_NO2.SUM"/>
    <x v="3"/>
    <x v="3"/>
    <x v="0"/>
    <x v="0"/>
    <n v="1.35005"/>
    <n v="632025"/>
    <n v="3674675"/>
    <n v="-69.02"/>
    <n v="-69.02"/>
    <n v="0"/>
    <s v="1 YEARS"/>
    <x v="3"/>
    <n v="10"/>
    <n v="7"/>
    <n v="5964"/>
  </r>
  <r>
    <s v="AERMOD 22112"/>
    <s v="MortonBay_10202023_2017_NO2.SUM"/>
    <x v="3"/>
    <x v="3"/>
    <x v="1"/>
    <x v="0"/>
    <n v="1.35005"/>
    <n v="632025"/>
    <n v="3674675"/>
    <n v="-69.02"/>
    <n v="-69.02"/>
    <n v="0"/>
    <s v="1 YEARS"/>
    <x v="3"/>
    <n v="10"/>
    <n v="7"/>
    <n v="5964"/>
  </r>
  <r>
    <s v="AERMOD 22112"/>
    <s v="MortonBay_10202023_2017_NO2.SUM"/>
    <x v="3"/>
    <x v="3"/>
    <x v="2"/>
    <x v="0"/>
    <n v="0.52934000000000003"/>
    <n v="632035.30000000005"/>
    <n v="3674674.37"/>
    <n v="-69.040000000000006"/>
    <n v="-69.040000000000006"/>
    <n v="0"/>
    <s v="1 YEARS"/>
    <x v="3"/>
    <n v="10"/>
    <n v="7"/>
    <n v="5964"/>
  </r>
  <r>
    <s v="AERMOD 22112"/>
    <s v="MortonBay_10202023_2017_NO2.SUM"/>
    <x v="3"/>
    <x v="3"/>
    <x v="3"/>
    <x v="0"/>
    <n v="0.51927999999999996"/>
    <n v="632050"/>
    <n v="3674675"/>
    <n v="-69.08"/>
    <n v="-69.08"/>
    <n v="0"/>
    <s v="1 YEARS"/>
    <x v="3"/>
    <n v="10"/>
    <n v="7"/>
    <n v="5964"/>
  </r>
  <r>
    <s v="AERMOD 22112"/>
    <s v="MortonBay_10202023_2017_NO2.SUM"/>
    <x v="3"/>
    <x v="3"/>
    <x v="4"/>
    <x v="0"/>
    <n v="0.35249999999999998"/>
    <n v="632175"/>
    <n v="3674675"/>
    <n v="-68.430000000000007"/>
    <n v="-68.430000000000007"/>
    <n v="0"/>
    <s v="1 YEARS"/>
    <x v="3"/>
    <n v="10"/>
    <n v="7"/>
    <n v="5964"/>
  </r>
  <r>
    <s v="AERMOD 22112"/>
    <s v="MortonBay_10202023_2017_NO2.SUM"/>
    <x v="3"/>
    <x v="3"/>
    <x v="5"/>
    <x v="0"/>
    <n v="0.33988000000000002"/>
    <n v="632301.9"/>
    <n v="3674508.48"/>
    <n v="-68.69"/>
    <n v="-68.69"/>
    <n v="0"/>
    <s v="1 YEARS"/>
    <x v="3"/>
    <n v="10"/>
    <n v="7"/>
    <n v="5964"/>
  </r>
  <r>
    <s v="AERMOD 22112"/>
    <s v="MortonBay_10202023_2017_NO2.SUM"/>
    <x v="3"/>
    <x v="3"/>
    <x v="6"/>
    <x v="0"/>
    <n v="1.35005"/>
    <n v="632025"/>
    <n v="3674675"/>
    <n v="-69.02"/>
    <n v="-69.02"/>
    <n v="0"/>
    <s v="1 YEARS"/>
    <x v="3"/>
    <n v="10"/>
    <n v="7"/>
    <n v="5964"/>
  </r>
  <r>
    <s v="AERMOD 22112"/>
    <s v="MortonBay_10202023_2017_NO2.SUM"/>
    <x v="3"/>
    <x v="4"/>
    <x v="0"/>
    <x v="0"/>
    <n v="1.2625299999999999"/>
    <n v="632025"/>
    <n v="3674675"/>
    <n v="-69.02"/>
    <n v="-69.02"/>
    <n v="0"/>
    <s v="1 YEARS"/>
    <x v="3"/>
    <n v="10"/>
    <n v="7"/>
    <n v="5964"/>
  </r>
  <r>
    <s v="AERMOD 22112"/>
    <s v="MortonBay_10202023_2017_NO2.SUM"/>
    <x v="3"/>
    <x v="4"/>
    <x v="1"/>
    <x v="0"/>
    <n v="1.2625299999999999"/>
    <n v="632025"/>
    <n v="3674675"/>
    <n v="-69.02"/>
    <n v="-69.02"/>
    <n v="0"/>
    <s v="1 YEARS"/>
    <x v="3"/>
    <n v="10"/>
    <n v="7"/>
    <n v="5964"/>
  </r>
  <r>
    <s v="AERMOD 22112"/>
    <s v="MortonBay_10202023_2017_NO2.SUM"/>
    <x v="3"/>
    <x v="4"/>
    <x v="2"/>
    <x v="0"/>
    <n v="0.48969000000000001"/>
    <n v="632025"/>
    <n v="3674675"/>
    <n v="-69.02"/>
    <n v="-69.02"/>
    <n v="0"/>
    <s v="1 YEARS"/>
    <x v="3"/>
    <n v="10"/>
    <n v="7"/>
    <n v="5964"/>
  </r>
  <r>
    <s v="AERMOD 22112"/>
    <s v="MortonBay_10202023_2017_NO2.SUM"/>
    <x v="3"/>
    <x v="4"/>
    <x v="3"/>
    <x v="0"/>
    <n v="0.43961"/>
    <n v="632025"/>
    <n v="3674675"/>
    <n v="-69.02"/>
    <n v="-69.02"/>
    <n v="0"/>
    <s v="1 YEARS"/>
    <x v="3"/>
    <n v="10"/>
    <n v="7"/>
    <n v="5964"/>
  </r>
  <r>
    <s v="AERMOD 22112"/>
    <s v="MortonBay_10202023_2017_NO2.SUM"/>
    <x v="3"/>
    <x v="4"/>
    <x v="4"/>
    <x v="0"/>
    <n v="0.29855999999999999"/>
    <n v="632011.06999999995"/>
    <n v="3674674.37"/>
    <n v="-69.02"/>
    <n v="-69.02"/>
    <n v="0"/>
    <s v="1 YEARS"/>
    <x v="3"/>
    <n v="10"/>
    <n v="7"/>
    <n v="5964"/>
  </r>
  <r>
    <s v="AERMOD 22112"/>
    <s v="MortonBay_10202023_2017_NO2.SUM"/>
    <x v="3"/>
    <x v="4"/>
    <x v="5"/>
    <x v="0"/>
    <n v="0.32734000000000002"/>
    <n v="632301.9"/>
    <n v="3674508.48"/>
    <n v="-68.69"/>
    <n v="-68.69"/>
    <n v="0"/>
    <s v="1 YEARS"/>
    <x v="3"/>
    <n v="10"/>
    <n v="7"/>
    <n v="5964"/>
  </r>
  <r>
    <s v="AERMOD 22112"/>
    <s v="MortonBay_10202023_2017_NO2.SUM"/>
    <x v="3"/>
    <x v="4"/>
    <x v="6"/>
    <x v="0"/>
    <n v="1.2625299999999999"/>
    <n v="632025"/>
    <n v="3674675"/>
    <n v="-69.02"/>
    <n v="-69.02"/>
    <n v="0"/>
    <s v="1 YEARS"/>
    <x v="3"/>
    <n v="10"/>
    <n v="7"/>
    <n v="5964"/>
  </r>
  <r>
    <s v="AERMOD 22112"/>
    <s v="MortonBay_10202023_2017_NO2A.SUM"/>
    <x v="3"/>
    <x v="2"/>
    <x v="0"/>
    <x v="0"/>
    <n v="6.1249999999999999E-2"/>
    <n v="632301.9"/>
    <n v="3674555.88"/>
    <n v="-68.75"/>
    <n v="-68.75"/>
    <n v="0"/>
    <s v="1 YEARS"/>
    <x v="3"/>
    <n v="10"/>
    <n v="7"/>
    <n v="5964"/>
  </r>
  <r>
    <s v="AERMOD 22112"/>
    <s v="MortonBay_10202023_2017_NO2A.SUM"/>
    <x v="3"/>
    <x v="2"/>
    <x v="1"/>
    <x v="0"/>
    <n v="6.1249999999999999E-2"/>
    <n v="632301.9"/>
    <n v="3674555.88"/>
    <n v="-68.75"/>
    <n v="-68.75"/>
    <n v="0"/>
    <s v="1 YEARS"/>
    <x v="3"/>
    <n v="10"/>
    <n v="7"/>
    <n v="5964"/>
  </r>
  <r>
    <s v="AERMOD 22112"/>
    <s v="MortonBay_10202023_2017_NO2A.SUM"/>
    <x v="3"/>
    <x v="2"/>
    <x v="2"/>
    <x v="0"/>
    <n v="1.4829999999999999E-2"/>
    <n v="632301.9"/>
    <n v="3674603.27"/>
    <n v="-68.73"/>
    <n v="-68.73"/>
    <n v="0"/>
    <s v="1 YEARS"/>
    <x v="3"/>
    <n v="10"/>
    <n v="7"/>
    <n v="5964"/>
  </r>
  <r>
    <s v="AERMOD 22112"/>
    <s v="MortonBay_10202023_2017_NO2A.SUM"/>
    <x v="3"/>
    <x v="2"/>
    <x v="3"/>
    <x v="0"/>
    <n v="1.451E-2"/>
    <n v="632301.9"/>
    <n v="3674603.27"/>
    <n v="-68.73"/>
    <n v="-68.73"/>
    <n v="0"/>
    <s v="1 YEARS"/>
    <x v="3"/>
    <n v="10"/>
    <n v="7"/>
    <n v="5964"/>
  </r>
  <r>
    <s v="AERMOD 22112"/>
    <s v="MortonBay_10202023_2017_NO2A.SUM"/>
    <x v="3"/>
    <x v="2"/>
    <x v="4"/>
    <x v="0"/>
    <n v="1.486E-2"/>
    <n v="632301.9"/>
    <n v="3674579.58"/>
    <n v="-68.739999999999995"/>
    <n v="-68.739999999999995"/>
    <n v="0"/>
    <s v="1 YEARS"/>
    <x v="3"/>
    <n v="10"/>
    <n v="7"/>
    <n v="5964"/>
  </r>
  <r>
    <s v="AERMOD 22112"/>
    <s v="MortonBay_10202023_2017_NO2A.SUM"/>
    <x v="3"/>
    <x v="2"/>
    <x v="5"/>
    <x v="0"/>
    <n v="2.9850000000000002E-2"/>
    <n v="632301.9"/>
    <n v="3674532.18"/>
    <n v="-68.72"/>
    <n v="-68.72"/>
    <n v="0"/>
    <s v="1 YEARS"/>
    <x v="3"/>
    <n v="10"/>
    <n v="7"/>
    <n v="5964"/>
  </r>
  <r>
    <s v="AERMOD 22112"/>
    <s v="MortonBay_10202023_2017_NO2A.SUM"/>
    <x v="3"/>
    <x v="2"/>
    <x v="6"/>
    <x v="0"/>
    <n v="6.1249999999999999E-2"/>
    <n v="632301.9"/>
    <n v="3674555.88"/>
    <n v="-68.75"/>
    <n v="-68.75"/>
    <n v="0"/>
    <s v="1 YEARS"/>
    <x v="3"/>
    <n v="10"/>
    <n v="7"/>
    <n v="5964"/>
  </r>
  <r>
    <s v="AERMOD 22112"/>
    <s v="MortonBay_10202023_2017_NO2C.SUM"/>
    <x v="3"/>
    <x v="3"/>
    <x v="0"/>
    <x v="0"/>
    <n v="140.8475"/>
    <n v="632025"/>
    <n v="3674675"/>
    <n v="-69.02"/>
    <n v="-69.02"/>
    <n v="0"/>
    <s v="1 YEARS"/>
    <x v="3"/>
    <n v="10"/>
    <n v="7"/>
    <n v="5964"/>
  </r>
  <r>
    <s v="AERMOD 22112"/>
    <s v="MortonBay_10202023_2017_NO2C.SUM"/>
    <x v="3"/>
    <x v="3"/>
    <x v="1"/>
    <x v="0"/>
    <n v="140.8475"/>
    <n v="632025"/>
    <n v="3674675"/>
    <n v="-69.02"/>
    <n v="-69.02"/>
    <n v="0"/>
    <s v="1 YEARS"/>
    <x v="3"/>
    <n v="10"/>
    <n v="7"/>
    <n v="5964"/>
  </r>
  <r>
    <s v="AERMOD 22112"/>
    <s v="MortonBay_10202023_2017_NO2C.SUM"/>
    <x v="3"/>
    <x v="3"/>
    <x v="2"/>
    <x v="0"/>
    <n v="59.481270000000002"/>
    <n v="632035.30000000005"/>
    <n v="3674674.37"/>
    <n v="-69.040000000000006"/>
    <n v="-69.040000000000006"/>
    <n v="0"/>
    <s v="1 YEARS"/>
    <x v="3"/>
    <n v="10"/>
    <n v="7"/>
    <n v="5964"/>
  </r>
  <r>
    <s v="AERMOD 22112"/>
    <s v="MortonBay_10202023_2017_NO2C.SUM"/>
    <x v="3"/>
    <x v="3"/>
    <x v="3"/>
    <x v="0"/>
    <n v="63.61591"/>
    <n v="632059.54"/>
    <n v="3674674.37"/>
    <n v="-69.099999999999994"/>
    <n v="-69.099999999999994"/>
    <n v="0"/>
    <s v="1 YEARS"/>
    <x v="3"/>
    <n v="10"/>
    <n v="7"/>
    <n v="5964"/>
  </r>
  <r>
    <s v="AERMOD 22112"/>
    <s v="MortonBay_10202023_2017_NO2C.SUM"/>
    <x v="3"/>
    <x v="3"/>
    <x v="4"/>
    <x v="0"/>
    <n v="51.957470000000001"/>
    <n v="632175"/>
    <n v="3674675"/>
    <n v="-68.430000000000007"/>
    <n v="-68.430000000000007"/>
    <n v="0"/>
    <s v="1 YEARS"/>
    <x v="3"/>
    <n v="10"/>
    <n v="7"/>
    <n v="5964"/>
  </r>
  <r>
    <s v="AERMOD 22112"/>
    <s v="MortonBay_10202023_2017_NO2C.SUM"/>
    <x v="3"/>
    <x v="3"/>
    <x v="5"/>
    <x v="0"/>
    <n v="59.31232"/>
    <n v="632301.9"/>
    <n v="3674508.48"/>
    <n v="-68.69"/>
    <n v="-68.69"/>
    <n v="0"/>
    <s v="1 YEARS"/>
    <x v="3"/>
    <n v="10"/>
    <n v="7"/>
    <n v="5964"/>
  </r>
  <r>
    <s v="AERMOD 22112"/>
    <s v="MortonBay_10202023_2017_NO2C.SUM"/>
    <x v="3"/>
    <x v="3"/>
    <x v="6"/>
    <x v="0"/>
    <n v="140.8475"/>
    <n v="632025"/>
    <n v="3674675"/>
    <n v="-69.02"/>
    <n v="-69.02"/>
    <n v="0"/>
    <s v="1 YEARS"/>
    <x v="3"/>
    <n v="10"/>
    <n v="7"/>
    <n v="5964"/>
  </r>
  <r>
    <s v="AERMOD 22112"/>
    <s v="MortonBay_10202023_2017_NO2C.SUM"/>
    <x v="3"/>
    <x v="5"/>
    <x v="0"/>
    <x v="0"/>
    <n v="140.50641999999999"/>
    <n v="632025"/>
    <n v="3674675"/>
    <n v="-69.02"/>
    <n v="-69.02"/>
    <n v="0"/>
    <s v="1 YEARS"/>
    <x v="3"/>
    <n v="10"/>
    <n v="7"/>
    <n v="5964"/>
  </r>
  <r>
    <s v="AERMOD 22112"/>
    <s v="MortonBay_10202023_2017_NO2C.SUM"/>
    <x v="3"/>
    <x v="5"/>
    <x v="1"/>
    <x v="0"/>
    <n v="140.50641999999999"/>
    <n v="632025"/>
    <n v="3674675"/>
    <n v="-69.02"/>
    <n v="-69.02"/>
    <n v="0"/>
    <s v="1 YEARS"/>
    <x v="3"/>
    <n v="10"/>
    <n v="7"/>
    <n v="5964"/>
  </r>
  <r>
    <s v="AERMOD 22112"/>
    <s v="MortonBay_10202023_2017_NO2C.SUM"/>
    <x v="3"/>
    <x v="5"/>
    <x v="2"/>
    <x v="0"/>
    <n v="59.46349"/>
    <n v="632035.30000000005"/>
    <n v="3674674.37"/>
    <n v="-69.040000000000006"/>
    <n v="-69.040000000000006"/>
    <n v="0"/>
    <s v="1 YEARS"/>
    <x v="3"/>
    <n v="10"/>
    <n v="7"/>
    <n v="5964"/>
  </r>
  <r>
    <s v="AERMOD 22112"/>
    <s v="MortonBay_10202023_2017_NO2C.SUM"/>
    <x v="3"/>
    <x v="5"/>
    <x v="3"/>
    <x v="0"/>
    <n v="63.521569999999997"/>
    <n v="632059.54"/>
    <n v="3674674.37"/>
    <n v="-69.099999999999994"/>
    <n v="-69.099999999999994"/>
    <n v="0"/>
    <s v="1 YEARS"/>
    <x v="3"/>
    <n v="10"/>
    <n v="7"/>
    <n v="5964"/>
  </r>
  <r>
    <s v="AERMOD 22112"/>
    <s v="MortonBay_10202023_2017_NO2C.SUM"/>
    <x v="3"/>
    <x v="5"/>
    <x v="4"/>
    <x v="0"/>
    <n v="47.518129999999999"/>
    <n v="632204.96"/>
    <n v="3674674.37"/>
    <n v="-68.8"/>
    <n v="-68.8"/>
    <n v="0"/>
    <s v="1 YEARS"/>
    <x v="3"/>
    <n v="10"/>
    <n v="7"/>
    <n v="5964"/>
  </r>
  <r>
    <s v="AERMOD 22112"/>
    <s v="MortonBay_10202023_2017_NO2C.SUM"/>
    <x v="3"/>
    <x v="5"/>
    <x v="5"/>
    <x v="0"/>
    <n v="58.503030000000003"/>
    <n v="632301.9"/>
    <n v="3674508.48"/>
    <n v="-68.69"/>
    <n v="-68.69"/>
    <n v="0"/>
    <s v="1 YEARS"/>
    <x v="3"/>
    <n v="10"/>
    <n v="7"/>
    <n v="5964"/>
  </r>
  <r>
    <s v="AERMOD 22112"/>
    <s v="MortonBay_10202023_2017_NO2C.SUM"/>
    <x v="3"/>
    <x v="5"/>
    <x v="6"/>
    <x v="0"/>
    <n v="140.50641999999999"/>
    <n v="632025"/>
    <n v="3674675"/>
    <n v="-69.02"/>
    <n v="-69.02"/>
    <n v="0"/>
    <s v="1 YEARS"/>
    <x v="3"/>
    <n v="10"/>
    <n v="7"/>
    <n v="5964"/>
  </r>
  <r>
    <s v="AERMOD 22112"/>
    <s v="MortonBay_10202023_2017_PM10.SUM"/>
    <x v="4"/>
    <x v="6"/>
    <x v="0"/>
    <x v="0"/>
    <n v="4.9705199999999996"/>
    <n v="632108.01"/>
    <n v="3674295.19"/>
    <n v="-68.77"/>
    <n v="-68.77"/>
    <n v="0"/>
    <n v="17122124"/>
    <x v="3"/>
    <n v="24"/>
    <n v="8"/>
    <n v="5964"/>
  </r>
  <r>
    <s v="AERMOD 22112"/>
    <s v="MortonBay_10202023_2017_PM10.SUM"/>
    <x v="4"/>
    <x v="6"/>
    <x v="0"/>
    <x v="1"/>
    <n v="4.8622899999999998"/>
    <n v="632204.96"/>
    <n v="3674295.19"/>
    <n v="-68.040000000000006"/>
    <n v="-68.040000000000006"/>
    <n v="0"/>
    <n v="17032824"/>
    <x v="3"/>
    <n v="24"/>
    <n v="8"/>
    <n v="5964"/>
  </r>
  <r>
    <s v="AERMOD 22112"/>
    <s v="MortonBay_10202023_2017_PM10.SUM"/>
    <x v="4"/>
    <x v="6"/>
    <x v="0"/>
    <x v="2"/>
    <n v="4.1903899999999998"/>
    <n v="632180.72"/>
    <n v="3674295.19"/>
    <n v="-68.739999999999995"/>
    <n v="-68.739999999999995"/>
    <n v="0"/>
    <n v="17042924"/>
    <x v="3"/>
    <n v="24"/>
    <n v="8"/>
    <n v="5964"/>
  </r>
  <r>
    <s v="AERMOD 22112"/>
    <s v="MortonBay_10202023_2017_PM10.SUM"/>
    <x v="4"/>
    <x v="6"/>
    <x v="0"/>
    <x v="3"/>
    <n v="3.97573"/>
    <n v="632301.9"/>
    <n v="3674437.38"/>
    <n v="-68.569999999999993"/>
    <n v="-68.569999999999993"/>
    <n v="0"/>
    <n v="17051524"/>
    <x v="3"/>
    <n v="24"/>
    <n v="8"/>
    <n v="5964"/>
  </r>
  <r>
    <s v="AERMOD 22112"/>
    <s v="MortonBay_10202023_2017_PM10.SUM"/>
    <x v="4"/>
    <x v="6"/>
    <x v="0"/>
    <x v="4"/>
    <n v="3.9599000000000002"/>
    <n v="632301.9"/>
    <n v="3674413.68"/>
    <n v="-68.59"/>
    <n v="-68.59"/>
    <n v="0"/>
    <n v="17051524"/>
    <x v="3"/>
    <n v="24"/>
    <n v="8"/>
    <n v="5964"/>
  </r>
  <r>
    <s v="AERMOD 22112"/>
    <s v="MortonBay_10202023_2017_PM10.SUM"/>
    <x v="4"/>
    <x v="6"/>
    <x v="0"/>
    <x v="5"/>
    <n v="3.8460700000000001"/>
    <n v="632301.9"/>
    <n v="3674437.38"/>
    <n v="-68.569999999999993"/>
    <n v="-68.569999999999993"/>
    <n v="0"/>
    <n v="17061024"/>
    <x v="3"/>
    <n v="24"/>
    <n v="8"/>
    <n v="5964"/>
  </r>
  <r>
    <s v="AERMOD 22112"/>
    <s v="MortonBay_10202023_2017_PM10.SUM"/>
    <x v="4"/>
    <x v="6"/>
    <x v="7"/>
    <x v="0"/>
    <n v="4.8217100000000004"/>
    <n v="632108.01"/>
    <n v="3674295.19"/>
    <n v="-68.77"/>
    <n v="-68.77"/>
    <n v="0"/>
    <n v="17122124"/>
    <x v="3"/>
    <n v="24"/>
    <n v="8"/>
    <n v="5964"/>
  </r>
  <r>
    <s v="AERMOD 22112"/>
    <s v="MortonBay_10202023_2017_PM10.SUM"/>
    <x v="4"/>
    <x v="6"/>
    <x v="7"/>
    <x v="1"/>
    <n v="4.7866799999999996"/>
    <n v="632204.96"/>
    <n v="3674295.19"/>
    <n v="-68.040000000000006"/>
    <n v="-68.040000000000006"/>
    <n v="0"/>
    <n v="17032824"/>
    <x v="3"/>
    <n v="24"/>
    <n v="8"/>
    <n v="5964"/>
  </r>
  <r>
    <s v="AERMOD 22112"/>
    <s v="MortonBay_10202023_2017_PM10.SUM"/>
    <x v="4"/>
    <x v="6"/>
    <x v="7"/>
    <x v="2"/>
    <n v="4.1310000000000002"/>
    <n v="632301.9"/>
    <n v="3674413.68"/>
    <n v="-68.59"/>
    <n v="-68.59"/>
    <n v="0"/>
    <n v="17041324"/>
    <x v="3"/>
    <n v="24"/>
    <n v="8"/>
    <n v="5964"/>
  </r>
  <r>
    <s v="AERMOD 22112"/>
    <s v="MortonBay_10202023_2017_PM10.SUM"/>
    <x v="4"/>
    <x v="6"/>
    <x v="7"/>
    <x v="3"/>
    <n v="3.9707400000000002"/>
    <n v="632301.9"/>
    <n v="3674437.38"/>
    <n v="-68.569999999999993"/>
    <n v="-68.569999999999993"/>
    <n v="0"/>
    <n v="17051524"/>
    <x v="3"/>
    <n v="24"/>
    <n v="8"/>
    <n v="5964"/>
  </r>
  <r>
    <s v="AERMOD 22112"/>
    <s v="MortonBay_10202023_2017_PM10.SUM"/>
    <x v="4"/>
    <x v="6"/>
    <x v="7"/>
    <x v="4"/>
    <n v="3.9514100000000001"/>
    <n v="632301.9"/>
    <n v="3674413.68"/>
    <n v="-68.59"/>
    <n v="-68.59"/>
    <n v="0"/>
    <n v="17042424"/>
    <x v="3"/>
    <n v="24"/>
    <n v="8"/>
    <n v="5964"/>
  </r>
  <r>
    <s v="AERMOD 22112"/>
    <s v="MortonBay_10202023_2017_PM10.SUM"/>
    <x v="4"/>
    <x v="6"/>
    <x v="7"/>
    <x v="5"/>
    <n v="3.8445"/>
    <n v="632301.9"/>
    <n v="3674437.38"/>
    <n v="-68.569999999999993"/>
    <n v="-68.569999999999993"/>
    <n v="0"/>
    <n v="17061024"/>
    <x v="3"/>
    <n v="24"/>
    <n v="8"/>
    <n v="5964"/>
  </r>
  <r>
    <s v="AERMOD 22112"/>
    <s v="MortonBay_10202023_2017_PM10.SUM"/>
    <x v="4"/>
    <x v="6"/>
    <x v="1"/>
    <x v="0"/>
    <n v="0.42507"/>
    <n v="632000"/>
    <n v="3674675"/>
    <n v="-69"/>
    <n v="-69"/>
    <n v="0"/>
    <n v="17072824"/>
    <x v="3"/>
    <n v="24"/>
    <n v="8"/>
    <n v="5964"/>
  </r>
  <r>
    <s v="AERMOD 22112"/>
    <s v="MortonBay_10202023_2017_PM10.SUM"/>
    <x v="4"/>
    <x v="6"/>
    <x v="1"/>
    <x v="1"/>
    <n v="0.41880000000000001"/>
    <n v="632011.06999999995"/>
    <n v="3674674.37"/>
    <n v="-69.02"/>
    <n v="-69.02"/>
    <n v="0"/>
    <n v="17072824"/>
    <x v="3"/>
    <n v="24"/>
    <n v="8"/>
    <n v="5964"/>
  </r>
  <r>
    <s v="AERMOD 22112"/>
    <s v="MortonBay_10202023_2017_PM10.SUM"/>
    <x v="4"/>
    <x v="6"/>
    <x v="1"/>
    <x v="2"/>
    <n v="0.30137999999999998"/>
    <n v="632000"/>
    <n v="3674675"/>
    <n v="-69"/>
    <n v="-69"/>
    <n v="0"/>
    <n v="17062224"/>
    <x v="3"/>
    <n v="24"/>
    <n v="8"/>
    <n v="5964"/>
  </r>
  <r>
    <s v="AERMOD 22112"/>
    <s v="MortonBay_10202023_2017_PM10.SUM"/>
    <x v="4"/>
    <x v="6"/>
    <x v="1"/>
    <x v="3"/>
    <n v="0.29637999999999998"/>
    <n v="632000"/>
    <n v="3674675"/>
    <n v="-69"/>
    <n v="-69"/>
    <n v="0"/>
    <n v="17072324"/>
    <x v="3"/>
    <n v="24"/>
    <n v="8"/>
    <n v="5964"/>
  </r>
  <r>
    <s v="AERMOD 22112"/>
    <s v="MortonBay_10202023_2017_PM10.SUM"/>
    <x v="4"/>
    <x v="6"/>
    <x v="1"/>
    <x v="4"/>
    <n v="0.29161999999999999"/>
    <n v="631986.82999999996"/>
    <n v="3674674.37"/>
    <n v="-68.98"/>
    <n v="-68.98"/>
    <n v="0"/>
    <n v="17070824"/>
    <x v="3"/>
    <n v="24"/>
    <n v="8"/>
    <n v="5964"/>
  </r>
  <r>
    <s v="AERMOD 22112"/>
    <s v="MortonBay_10202023_2017_PM10.SUM"/>
    <x v="4"/>
    <x v="6"/>
    <x v="1"/>
    <x v="5"/>
    <n v="0.27998000000000001"/>
    <n v="632000"/>
    <n v="3674675"/>
    <n v="-69"/>
    <n v="-69"/>
    <n v="0"/>
    <n v="17071624"/>
    <x v="3"/>
    <n v="24"/>
    <n v="8"/>
    <n v="5964"/>
  </r>
  <r>
    <s v="AERMOD 22112"/>
    <s v="MortonBay_10202023_2017_PM10.SUM"/>
    <x v="4"/>
    <x v="6"/>
    <x v="2"/>
    <x v="0"/>
    <n v="0.16278999999999999"/>
    <n v="632011.06999999995"/>
    <n v="3674674.37"/>
    <n v="-69.02"/>
    <n v="-69.02"/>
    <n v="0"/>
    <n v="17072824"/>
    <x v="3"/>
    <n v="24"/>
    <n v="8"/>
    <n v="5964"/>
  </r>
  <r>
    <s v="AERMOD 22112"/>
    <s v="MortonBay_10202023_2017_PM10.SUM"/>
    <x v="4"/>
    <x v="6"/>
    <x v="2"/>
    <x v="1"/>
    <n v="0.15229000000000001"/>
    <n v="632011.06999999995"/>
    <n v="3674674.37"/>
    <n v="-69.02"/>
    <n v="-69.02"/>
    <n v="0"/>
    <n v="17090224"/>
    <x v="3"/>
    <n v="24"/>
    <n v="8"/>
    <n v="5964"/>
  </r>
  <r>
    <s v="AERMOD 22112"/>
    <s v="MortonBay_10202023_2017_PM10.SUM"/>
    <x v="4"/>
    <x v="6"/>
    <x v="2"/>
    <x v="2"/>
    <n v="0.11771"/>
    <n v="632000"/>
    <n v="3674675"/>
    <n v="-69"/>
    <n v="-69"/>
    <n v="0"/>
    <n v="17062224"/>
    <x v="3"/>
    <n v="24"/>
    <n v="8"/>
    <n v="5964"/>
  </r>
  <r>
    <s v="AERMOD 22112"/>
    <s v="MortonBay_10202023_2017_PM10.SUM"/>
    <x v="4"/>
    <x v="6"/>
    <x v="2"/>
    <x v="3"/>
    <n v="0.11193"/>
    <n v="632000"/>
    <n v="3674675"/>
    <n v="-69"/>
    <n v="-69"/>
    <n v="0"/>
    <n v="17072324"/>
    <x v="3"/>
    <n v="24"/>
    <n v="8"/>
    <n v="5964"/>
  </r>
  <r>
    <s v="AERMOD 22112"/>
    <s v="MortonBay_10202023_2017_PM10.SUM"/>
    <x v="4"/>
    <x v="6"/>
    <x v="2"/>
    <x v="4"/>
    <n v="0.10815"/>
    <n v="632000"/>
    <n v="3674675"/>
    <n v="-69"/>
    <n v="-69"/>
    <n v="0"/>
    <n v="17070824"/>
    <x v="3"/>
    <n v="24"/>
    <n v="8"/>
    <n v="5964"/>
  </r>
  <r>
    <s v="AERMOD 22112"/>
    <s v="MortonBay_10202023_2017_PM10.SUM"/>
    <x v="4"/>
    <x v="6"/>
    <x v="2"/>
    <x v="5"/>
    <n v="0.10687000000000001"/>
    <n v="632000"/>
    <n v="3674675"/>
    <n v="-69"/>
    <n v="-69"/>
    <n v="0"/>
    <n v="17071824"/>
    <x v="3"/>
    <n v="24"/>
    <n v="8"/>
    <n v="5964"/>
  </r>
  <r>
    <s v="AERMOD 22112"/>
    <s v="MortonBay_10202023_2017_PM10.SUM"/>
    <x v="4"/>
    <x v="6"/>
    <x v="3"/>
    <x v="0"/>
    <n v="0.15049000000000001"/>
    <n v="632011.06999999995"/>
    <n v="3674674.37"/>
    <n v="-69.02"/>
    <n v="-69.02"/>
    <n v="0"/>
    <n v="17090224"/>
    <x v="3"/>
    <n v="24"/>
    <n v="8"/>
    <n v="5964"/>
  </r>
  <r>
    <s v="AERMOD 22112"/>
    <s v="MortonBay_10202023_2017_PM10.SUM"/>
    <x v="4"/>
    <x v="6"/>
    <x v="3"/>
    <x v="1"/>
    <n v="0.14349999999999999"/>
    <n v="632011.06999999995"/>
    <n v="3674674.37"/>
    <n v="-69.02"/>
    <n v="-69.02"/>
    <n v="0"/>
    <n v="17072824"/>
    <x v="3"/>
    <n v="24"/>
    <n v="8"/>
    <n v="5964"/>
  </r>
  <r>
    <s v="AERMOD 22112"/>
    <s v="MortonBay_10202023_2017_PM10.SUM"/>
    <x v="4"/>
    <x v="6"/>
    <x v="3"/>
    <x v="2"/>
    <n v="0.10829999999999999"/>
    <n v="632000"/>
    <n v="3674675"/>
    <n v="-69"/>
    <n v="-69"/>
    <n v="0"/>
    <n v="17062224"/>
    <x v="3"/>
    <n v="24"/>
    <n v="8"/>
    <n v="5964"/>
  </r>
  <r>
    <s v="AERMOD 22112"/>
    <s v="MortonBay_10202023_2017_PM10.SUM"/>
    <x v="4"/>
    <x v="6"/>
    <x v="3"/>
    <x v="3"/>
    <n v="0.10057000000000001"/>
    <n v="631986.82999999996"/>
    <n v="3674674.37"/>
    <n v="-68.98"/>
    <n v="-68.98"/>
    <n v="0"/>
    <n v="17072324"/>
    <x v="3"/>
    <n v="24"/>
    <n v="8"/>
    <n v="5964"/>
  </r>
  <r>
    <s v="AERMOD 22112"/>
    <s v="MortonBay_10202023_2017_PM10.SUM"/>
    <x v="4"/>
    <x v="6"/>
    <x v="3"/>
    <x v="4"/>
    <n v="9.9489999999999995E-2"/>
    <n v="632000"/>
    <n v="3674675"/>
    <n v="-69"/>
    <n v="-69"/>
    <n v="0"/>
    <n v="17072324"/>
    <x v="3"/>
    <n v="24"/>
    <n v="8"/>
    <n v="5964"/>
  </r>
  <r>
    <s v="AERMOD 22112"/>
    <s v="MortonBay_10202023_2017_PM10.SUM"/>
    <x v="4"/>
    <x v="6"/>
    <x v="3"/>
    <x v="5"/>
    <n v="9.8320000000000005E-2"/>
    <n v="631986.82999999996"/>
    <n v="3674674.37"/>
    <n v="-68.98"/>
    <n v="-68.98"/>
    <n v="0"/>
    <n v="17071824"/>
    <x v="3"/>
    <n v="24"/>
    <n v="8"/>
    <n v="5964"/>
  </r>
  <r>
    <s v="AERMOD 22112"/>
    <s v="MortonBay_10202023_2017_PM10.SUM"/>
    <x v="4"/>
    <x v="6"/>
    <x v="4"/>
    <x v="0"/>
    <n v="0.10914"/>
    <n v="632000"/>
    <n v="3674675"/>
    <n v="-69"/>
    <n v="-69"/>
    <n v="0"/>
    <n v="17072824"/>
    <x v="3"/>
    <n v="24"/>
    <n v="8"/>
    <n v="5964"/>
  </r>
  <r>
    <s v="AERMOD 22112"/>
    <s v="MortonBay_10202023_2017_PM10.SUM"/>
    <x v="4"/>
    <x v="6"/>
    <x v="4"/>
    <x v="1"/>
    <n v="0.10181"/>
    <n v="632000"/>
    <n v="3674675"/>
    <n v="-69"/>
    <n v="-69"/>
    <n v="0"/>
    <n v="17090224"/>
    <x v="3"/>
    <n v="24"/>
    <n v="8"/>
    <n v="5964"/>
  </r>
  <r>
    <s v="AERMOD 22112"/>
    <s v="MortonBay_10202023_2017_PM10.SUM"/>
    <x v="4"/>
    <x v="6"/>
    <x v="4"/>
    <x v="2"/>
    <n v="7.7179999999999999E-2"/>
    <n v="631986.82999999996"/>
    <n v="3674674.37"/>
    <n v="-68.98"/>
    <n v="-68.98"/>
    <n v="0"/>
    <n v="17072324"/>
    <x v="3"/>
    <n v="24"/>
    <n v="8"/>
    <n v="5964"/>
  </r>
  <r>
    <s v="AERMOD 22112"/>
    <s v="MortonBay_10202023_2017_PM10.SUM"/>
    <x v="4"/>
    <x v="6"/>
    <x v="4"/>
    <x v="3"/>
    <n v="7.6039999999999996E-2"/>
    <n v="632301.9"/>
    <n v="3674579.58"/>
    <n v="-68.739999999999995"/>
    <n v="-68.739999999999995"/>
    <n v="0"/>
    <n v="17102024"/>
    <x v="3"/>
    <n v="24"/>
    <n v="8"/>
    <n v="5964"/>
  </r>
  <r>
    <s v="AERMOD 22112"/>
    <s v="MortonBay_10202023_2017_PM10.SUM"/>
    <x v="4"/>
    <x v="6"/>
    <x v="4"/>
    <x v="4"/>
    <n v="7.1760000000000004E-2"/>
    <n v="632301.9"/>
    <n v="3674579.58"/>
    <n v="-68.739999999999995"/>
    <n v="-68.739999999999995"/>
    <n v="0"/>
    <n v="17051524"/>
    <x v="3"/>
    <n v="24"/>
    <n v="8"/>
    <n v="5964"/>
  </r>
  <r>
    <s v="AERMOD 22112"/>
    <s v="MortonBay_10202023_2017_PM10.SUM"/>
    <x v="4"/>
    <x v="6"/>
    <x v="4"/>
    <x v="5"/>
    <n v="6.9419999999999996E-2"/>
    <n v="631986.82999999996"/>
    <n v="3674674.37"/>
    <n v="-68.98"/>
    <n v="-68.98"/>
    <n v="0"/>
    <n v="17071624"/>
    <x v="3"/>
    <n v="24"/>
    <n v="8"/>
    <n v="5964"/>
  </r>
  <r>
    <s v="AERMOD 22112"/>
    <s v="MortonBay_10202023_2017_PM10.SUM"/>
    <x v="4"/>
    <x v="6"/>
    <x v="5"/>
    <x v="0"/>
    <n v="3.8710000000000001E-2"/>
    <n v="632301.9"/>
    <n v="3674579.58"/>
    <n v="-68.739999999999995"/>
    <n v="-68.739999999999995"/>
    <n v="0"/>
    <n v="17011124"/>
    <x v="3"/>
    <n v="24"/>
    <n v="8"/>
    <n v="5964"/>
  </r>
  <r>
    <s v="AERMOD 22112"/>
    <s v="MortonBay_10202023_2017_PM10.SUM"/>
    <x v="4"/>
    <x v="6"/>
    <x v="5"/>
    <x v="1"/>
    <n v="3.5049999999999998E-2"/>
    <n v="632301.9"/>
    <n v="3674532.18"/>
    <n v="-68.72"/>
    <n v="-68.72"/>
    <n v="0"/>
    <n v="17050624"/>
    <x v="3"/>
    <n v="24"/>
    <n v="8"/>
    <n v="5964"/>
  </r>
  <r>
    <s v="AERMOD 22112"/>
    <s v="MortonBay_10202023_2017_PM10.SUM"/>
    <x v="4"/>
    <x v="6"/>
    <x v="5"/>
    <x v="2"/>
    <n v="3.2530000000000003E-2"/>
    <n v="632301.9"/>
    <n v="3674532.18"/>
    <n v="-68.72"/>
    <n v="-68.72"/>
    <n v="0"/>
    <n v="17081524"/>
    <x v="3"/>
    <n v="24"/>
    <n v="8"/>
    <n v="5964"/>
  </r>
  <r>
    <s v="AERMOD 22112"/>
    <s v="MortonBay_10202023_2017_PM10.SUM"/>
    <x v="4"/>
    <x v="6"/>
    <x v="5"/>
    <x v="3"/>
    <n v="3.1309999999999998E-2"/>
    <n v="632301.9"/>
    <n v="3674532.18"/>
    <n v="-68.72"/>
    <n v="-68.72"/>
    <n v="0"/>
    <n v="17052524"/>
    <x v="3"/>
    <n v="24"/>
    <n v="8"/>
    <n v="5964"/>
  </r>
  <r>
    <s v="AERMOD 22112"/>
    <s v="MortonBay_10202023_2017_PM10.SUM"/>
    <x v="4"/>
    <x v="6"/>
    <x v="5"/>
    <x v="4"/>
    <n v="3.1119999999999998E-2"/>
    <n v="632301.9"/>
    <n v="3674508.48"/>
    <n v="-68.69"/>
    <n v="-68.69"/>
    <n v="0"/>
    <n v="17042524"/>
    <x v="3"/>
    <n v="24"/>
    <n v="8"/>
    <n v="5964"/>
  </r>
  <r>
    <s v="AERMOD 22112"/>
    <s v="MortonBay_10202023_2017_PM10.SUM"/>
    <x v="4"/>
    <x v="6"/>
    <x v="5"/>
    <x v="5"/>
    <n v="3.0779999999999998E-2"/>
    <n v="632301.9"/>
    <n v="3674508.48"/>
    <n v="-68.69"/>
    <n v="-68.69"/>
    <n v="0"/>
    <n v="17041324"/>
    <x v="3"/>
    <n v="24"/>
    <n v="8"/>
    <n v="5964"/>
  </r>
  <r>
    <s v="AERMOD 22112"/>
    <s v="MortonBay_10202023_2017_PM10.SUM"/>
    <x v="4"/>
    <x v="6"/>
    <x v="6"/>
    <x v="0"/>
    <n v="4.9705199999999996"/>
    <n v="632108.01"/>
    <n v="3674295.19"/>
    <n v="-68.77"/>
    <n v="-68.77"/>
    <n v="0"/>
    <n v="17122124"/>
    <x v="3"/>
    <n v="24"/>
    <n v="8"/>
    <n v="5964"/>
  </r>
  <r>
    <s v="AERMOD 22112"/>
    <s v="MortonBay_10202023_2017_PM10.SUM"/>
    <x v="4"/>
    <x v="6"/>
    <x v="6"/>
    <x v="1"/>
    <n v="4.8622899999999998"/>
    <n v="632204.96"/>
    <n v="3674295.19"/>
    <n v="-68.040000000000006"/>
    <n v="-68.040000000000006"/>
    <n v="0"/>
    <n v="17032824"/>
    <x v="3"/>
    <n v="24"/>
    <n v="8"/>
    <n v="5964"/>
  </r>
  <r>
    <s v="AERMOD 22112"/>
    <s v="MortonBay_10202023_2017_PM10.SUM"/>
    <x v="4"/>
    <x v="6"/>
    <x v="6"/>
    <x v="2"/>
    <n v="4.1903899999999998"/>
    <n v="632180.72"/>
    <n v="3674295.19"/>
    <n v="-68.739999999999995"/>
    <n v="-68.739999999999995"/>
    <n v="0"/>
    <n v="17042924"/>
    <x v="3"/>
    <n v="24"/>
    <n v="8"/>
    <n v="5964"/>
  </r>
  <r>
    <s v="AERMOD 22112"/>
    <s v="MortonBay_10202023_2017_PM10.SUM"/>
    <x v="4"/>
    <x v="6"/>
    <x v="6"/>
    <x v="3"/>
    <n v="3.97573"/>
    <n v="632301.9"/>
    <n v="3674437.38"/>
    <n v="-68.569999999999993"/>
    <n v="-68.569999999999993"/>
    <n v="0"/>
    <n v="17051524"/>
    <x v="3"/>
    <n v="24"/>
    <n v="8"/>
    <n v="5964"/>
  </r>
  <r>
    <s v="AERMOD 22112"/>
    <s v="MortonBay_10202023_2017_PM10.SUM"/>
    <x v="4"/>
    <x v="6"/>
    <x v="6"/>
    <x v="4"/>
    <n v="3.9599000000000002"/>
    <n v="632301.9"/>
    <n v="3674413.68"/>
    <n v="-68.59"/>
    <n v="-68.59"/>
    <n v="0"/>
    <n v="17051524"/>
    <x v="3"/>
    <n v="24"/>
    <n v="8"/>
    <n v="5964"/>
  </r>
  <r>
    <s v="AERMOD 22112"/>
    <s v="MortonBay_10202023_2017_PM10.SUM"/>
    <x v="4"/>
    <x v="6"/>
    <x v="6"/>
    <x v="5"/>
    <n v="3.8460700000000001"/>
    <n v="632301.9"/>
    <n v="3674437.38"/>
    <n v="-68.569999999999993"/>
    <n v="-68.569999999999993"/>
    <n v="0"/>
    <n v="17061024"/>
    <x v="3"/>
    <n v="24"/>
    <n v="8"/>
    <n v="5964"/>
  </r>
  <r>
    <s v="AERMOD 22112"/>
    <s v="MortonBay_10202023_2017_PM10A.SUM"/>
    <x v="4"/>
    <x v="2"/>
    <x v="0"/>
    <x v="0"/>
    <n v="0.69479000000000002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PM10A.SUM"/>
    <x v="4"/>
    <x v="2"/>
    <x v="7"/>
    <x v="0"/>
    <n v="0.69381999999999999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PM10A.SUM"/>
    <x v="4"/>
    <x v="2"/>
    <x v="1"/>
    <x v="0"/>
    <n v="2.7000000000000001E-3"/>
    <n v="632301.9"/>
    <n v="3674579.58"/>
    <n v="-68.739999999999995"/>
    <n v="-68.739999999999995"/>
    <n v="0"/>
    <s v="1 YEARS"/>
    <x v="3"/>
    <n v="24"/>
    <n v="8"/>
    <n v="5964"/>
  </r>
  <r>
    <s v="AERMOD 22112"/>
    <s v="MortonBay_10202023_2017_PM10A.SUM"/>
    <x v="4"/>
    <x v="2"/>
    <x v="2"/>
    <x v="0"/>
    <n v="7.3999999999999999E-4"/>
    <n v="632301.9"/>
    <n v="3674603.27"/>
    <n v="-68.73"/>
    <n v="-68.73"/>
    <n v="0"/>
    <s v="1 YEARS"/>
    <x v="3"/>
    <n v="24"/>
    <n v="8"/>
    <n v="5964"/>
  </r>
  <r>
    <s v="AERMOD 22112"/>
    <s v="MortonBay_10202023_2017_PM10A.SUM"/>
    <x v="4"/>
    <x v="2"/>
    <x v="3"/>
    <x v="0"/>
    <n v="7.2000000000000005E-4"/>
    <n v="632301.9"/>
    <n v="3674603.27"/>
    <n v="-68.73"/>
    <n v="-68.73"/>
    <n v="0"/>
    <s v="1 YEARS"/>
    <x v="3"/>
    <n v="24"/>
    <n v="8"/>
    <n v="5964"/>
  </r>
  <r>
    <s v="AERMOD 22112"/>
    <s v="MortonBay_10202023_2017_PM10A.SUM"/>
    <x v="4"/>
    <x v="2"/>
    <x v="4"/>
    <x v="0"/>
    <n v="7.3999999999999999E-4"/>
    <n v="632301.9"/>
    <n v="3674579.58"/>
    <n v="-68.739999999999995"/>
    <n v="-68.739999999999995"/>
    <n v="0"/>
    <s v="1 YEARS"/>
    <x v="3"/>
    <n v="24"/>
    <n v="8"/>
    <n v="5964"/>
  </r>
  <r>
    <s v="AERMOD 22112"/>
    <s v="MortonBay_10202023_2017_PM10A.SUM"/>
    <x v="4"/>
    <x v="2"/>
    <x v="5"/>
    <x v="0"/>
    <n v="1.06E-3"/>
    <n v="632301.9"/>
    <n v="3674532.18"/>
    <n v="-68.72"/>
    <n v="-68.72"/>
    <n v="0"/>
    <s v="1 YEARS"/>
    <x v="3"/>
    <n v="24"/>
    <n v="8"/>
    <n v="5964"/>
  </r>
  <r>
    <s v="AERMOD 22112"/>
    <s v="MortonBay_10202023_2017_PM10A.SUM"/>
    <x v="4"/>
    <x v="2"/>
    <x v="6"/>
    <x v="0"/>
    <n v="0.69479000000000002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PM25.SUM"/>
    <x v="5"/>
    <x v="7"/>
    <x v="0"/>
    <x v="0"/>
    <n v="3.0493700000000001"/>
    <n v="632108.01"/>
    <n v="3674295.19"/>
    <n v="-68.77"/>
    <n v="-68.77"/>
    <n v="0"/>
    <s v="1 YEARS"/>
    <x v="3"/>
    <n v="24"/>
    <n v="8"/>
    <n v="5964"/>
  </r>
  <r>
    <s v="AERMOD 22112"/>
    <s v="MortonBay_10202023_2017_PM25.SUM"/>
    <x v="5"/>
    <x v="7"/>
    <x v="7"/>
    <x v="0"/>
    <n v="2.90056"/>
    <n v="632108.01"/>
    <n v="3674295.19"/>
    <n v="-68.77"/>
    <n v="-68.77"/>
    <n v="0"/>
    <s v="1 YEARS"/>
    <x v="3"/>
    <n v="24"/>
    <n v="8"/>
    <n v="5964"/>
  </r>
  <r>
    <s v="AERMOD 22112"/>
    <s v="MortonBay_10202023_2017_PM25.SUM"/>
    <x v="5"/>
    <x v="7"/>
    <x v="1"/>
    <x v="0"/>
    <n v="0.42507"/>
    <n v="632000"/>
    <n v="3674675"/>
    <n v="-69"/>
    <n v="-69"/>
    <n v="0"/>
    <s v="1 YEARS"/>
    <x v="3"/>
    <n v="24"/>
    <n v="8"/>
    <n v="5964"/>
  </r>
  <r>
    <s v="AERMOD 22112"/>
    <s v="MortonBay_10202023_2017_PM25.SUM"/>
    <x v="5"/>
    <x v="7"/>
    <x v="2"/>
    <x v="0"/>
    <n v="0.16278999999999999"/>
    <n v="632011.06999999995"/>
    <n v="3674674.37"/>
    <n v="-69.02"/>
    <n v="-69.02"/>
    <n v="0"/>
    <s v="1 YEARS"/>
    <x v="3"/>
    <n v="24"/>
    <n v="8"/>
    <n v="5964"/>
  </r>
  <r>
    <s v="AERMOD 22112"/>
    <s v="MortonBay_10202023_2017_PM25.SUM"/>
    <x v="5"/>
    <x v="7"/>
    <x v="3"/>
    <x v="0"/>
    <n v="0.15049000000000001"/>
    <n v="632011.06999999995"/>
    <n v="3674674.37"/>
    <n v="-69.02"/>
    <n v="-69.02"/>
    <n v="0"/>
    <s v="1 YEARS"/>
    <x v="3"/>
    <n v="24"/>
    <n v="8"/>
    <n v="5964"/>
  </r>
  <r>
    <s v="AERMOD 22112"/>
    <s v="MortonBay_10202023_2017_PM25.SUM"/>
    <x v="5"/>
    <x v="7"/>
    <x v="4"/>
    <x v="0"/>
    <n v="0.10914"/>
    <n v="632000"/>
    <n v="3674675"/>
    <n v="-69"/>
    <n v="-69"/>
    <n v="0"/>
    <s v="1 YEARS"/>
    <x v="3"/>
    <n v="24"/>
    <n v="8"/>
    <n v="5964"/>
  </r>
  <r>
    <s v="AERMOD 22112"/>
    <s v="MortonBay_10202023_2017_PM25.SUM"/>
    <x v="5"/>
    <x v="7"/>
    <x v="5"/>
    <x v="0"/>
    <n v="3.8710000000000001E-2"/>
    <n v="632301.9"/>
    <n v="3674579.58"/>
    <n v="-68.739999999999995"/>
    <n v="-68.739999999999995"/>
    <n v="0"/>
    <s v="1 YEARS"/>
    <x v="3"/>
    <n v="24"/>
    <n v="8"/>
    <n v="5964"/>
  </r>
  <r>
    <s v="AERMOD 22112"/>
    <s v="MortonBay_10202023_2017_PM25.SUM"/>
    <x v="5"/>
    <x v="7"/>
    <x v="6"/>
    <x v="0"/>
    <n v="3.0493700000000001"/>
    <n v="632108.01"/>
    <n v="3674295.19"/>
    <n v="-68.77"/>
    <n v="-68.77"/>
    <n v="0"/>
    <s v="1 YEARS"/>
    <x v="3"/>
    <n v="24"/>
    <n v="8"/>
    <n v="5964"/>
  </r>
  <r>
    <s v="AERMOD 22112"/>
    <s v="MortonBay_10202023_2017_PM25.SUM"/>
    <x v="5"/>
    <x v="8"/>
    <x v="0"/>
    <x v="0"/>
    <n v="2.2341799999999998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PM25.SUM"/>
    <x v="5"/>
    <x v="8"/>
    <x v="7"/>
    <x v="0"/>
    <n v="2.2311100000000001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PM25.SUM"/>
    <x v="5"/>
    <x v="8"/>
    <x v="1"/>
    <x v="0"/>
    <n v="0.26960000000000001"/>
    <n v="631986.82999999996"/>
    <n v="3674674.37"/>
    <n v="-68.98"/>
    <n v="-68.98"/>
    <n v="0"/>
    <s v="1 YEARS"/>
    <x v="3"/>
    <n v="24"/>
    <n v="8"/>
    <n v="5964"/>
  </r>
  <r>
    <s v="AERMOD 22112"/>
    <s v="MortonBay_10202023_2017_PM25.SUM"/>
    <x v="5"/>
    <x v="8"/>
    <x v="2"/>
    <x v="0"/>
    <n v="0.10348"/>
    <n v="632000"/>
    <n v="3674675"/>
    <n v="-69"/>
    <n v="-69"/>
    <n v="0"/>
    <s v="1 YEARS"/>
    <x v="3"/>
    <n v="24"/>
    <n v="8"/>
    <n v="5964"/>
  </r>
  <r>
    <s v="AERMOD 22112"/>
    <s v="MortonBay_10202023_2017_PM25.SUM"/>
    <x v="5"/>
    <x v="8"/>
    <x v="3"/>
    <x v="0"/>
    <n v="9.2130000000000004E-2"/>
    <n v="631986.82999999996"/>
    <n v="3674674.37"/>
    <n v="-68.98"/>
    <n v="-68.98"/>
    <n v="0"/>
    <s v="1 YEARS"/>
    <x v="3"/>
    <n v="24"/>
    <n v="8"/>
    <n v="5964"/>
  </r>
  <r>
    <s v="AERMOD 22112"/>
    <s v="MortonBay_10202023_2017_PM25.SUM"/>
    <x v="5"/>
    <x v="8"/>
    <x v="4"/>
    <x v="0"/>
    <n v="6.8760000000000002E-2"/>
    <n v="631986.82999999996"/>
    <n v="3674674.37"/>
    <n v="-68.98"/>
    <n v="-68.98"/>
    <n v="0"/>
    <s v="1 YEARS"/>
    <x v="3"/>
    <n v="24"/>
    <n v="8"/>
    <n v="5964"/>
  </r>
  <r>
    <s v="AERMOD 22112"/>
    <s v="MortonBay_10202023_2017_PM25.SUM"/>
    <x v="5"/>
    <x v="8"/>
    <x v="5"/>
    <x v="0"/>
    <n v="2.955E-2"/>
    <n v="632301.9"/>
    <n v="3674532.18"/>
    <n v="-68.72"/>
    <n v="-68.72"/>
    <n v="0"/>
    <s v="1 YEARS"/>
    <x v="3"/>
    <n v="24"/>
    <n v="8"/>
    <n v="5964"/>
  </r>
  <r>
    <s v="AERMOD 22112"/>
    <s v="MortonBay_10202023_2017_PM25.SUM"/>
    <x v="5"/>
    <x v="8"/>
    <x v="6"/>
    <x v="0"/>
    <n v="2.2341799999999998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PM25A.SUM"/>
    <x v="5"/>
    <x v="2"/>
    <x v="0"/>
    <x v="0"/>
    <n v="0.41833999999999999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PM25A.SUM"/>
    <x v="5"/>
    <x v="2"/>
    <x v="7"/>
    <x v="0"/>
    <n v="0.41737999999999997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PM25A.SUM"/>
    <x v="5"/>
    <x v="2"/>
    <x v="1"/>
    <x v="0"/>
    <n v="2.7000000000000001E-3"/>
    <n v="632301.9"/>
    <n v="3674579.58"/>
    <n v="-68.739999999999995"/>
    <n v="-68.739999999999995"/>
    <n v="0"/>
    <s v="1 YEARS"/>
    <x v="3"/>
    <n v="24"/>
    <n v="8"/>
    <n v="5964"/>
  </r>
  <r>
    <s v="AERMOD 22112"/>
    <s v="MortonBay_10202023_2017_PM25A.SUM"/>
    <x v="5"/>
    <x v="2"/>
    <x v="2"/>
    <x v="0"/>
    <n v="7.3999999999999999E-4"/>
    <n v="632301.9"/>
    <n v="3674603.27"/>
    <n v="-68.73"/>
    <n v="-68.73"/>
    <n v="0"/>
    <s v="1 YEARS"/>
    <x v="3"/>
    <n v="24"/>
    <n v="8"/>
    <n v="5964"/>
  </r>
  <r>
    <s v="AERMOD 22112"/>
    <s v="MortonBay_10202023_2017_PM25A.SUM"/>
    <x v="5"/>
    <x v="2"/>
    <x v="3"/>
    <x v="0"/>
    <n v="7.2000000000000005E-4"/>
    <n v="632301.9"/>
    <n v="3674603.27"/>
    <n v="-68.73"/>
    <n v="-68.73"/>
    <n v="0"/>
    <s v="1 YEARS"/>
    <x v="3"/>
    <n v="24"/>
    <n v="8"/>
    <n v="5964"/>
  </r>
  <r>
    <s v="AERMOD 22112"/>
    <s v="MortonBay_10202023_2017_PM25A.SUM"/>
    <x v="5"/>
    <x v="2"/>
    <x v="4"/>
    <x v="0"/>
    <n v="7.3999999999999999E-4"/>
    <n v="632301.9"/>
    <n v="3674579.58"/>
    <n v="-68.739999999999995"/>
    <n v="-68.739999999999995"/>
    <n v="0"/>
    <s v="1 YEARS"/>
    <x v="3"/>
    <n v="24"/>
    <n v="8"/>
    <n v="5964"/>
  </r>
  <r>
    <s v="AERMOD 22112"/>
    <s v="MortonBay_10202023_2017_PM25A.SUM"/>
    <x v="5"/>
    <x v="2"/>
    <x v="5"/>
    <x v="0"/>
    <n v="1.06E-3"/>
    <n v="632301.9"/>
    <n v="3674532.18"/>
    <n v="-68.72"/>
    <n v="-68.72"/>
    <n v="0"/>
    <s v="1 YEARS"/>
    <x v="3"/>
    <n v="24"/>
    <n v="8"/>
    <n v="5964"/>
  </r>
  <r>
    <s v="AERMOD 22112"/>
    <s v="MortonBay_10202023_2017_PM25A.SUM"/>
    <x v="5"/>
    <x v="2"/>
    <x v="6"/>
    <x v="0"/>
    <n v="0.41833999999999999"/>
    <n v="632301.9"/>
    <n v="3674437.38"/>
    <n v="-68.569999999999993"/>
    <n v="-68.569999999999993"/>
    <n v="0"/>
    <s v="1 YEARS"/>
    <x v="3"/>
    <n v="24"/>
    <n v="8"/>
    <n v="5964"/>
  </r>
  <r>
    <s v="AERMOD 22112"/>
    <s v="MortonBay_10202023_2017_SO2.SUM"/>
    <x v="6"/>
    <x v="3"/>
    <x v="0"/>
    <x v="0"/>
    <n v="7.5000000000000002E-4"/>
    <n v="632025"/>
    <n v="3674675"/>
    <n v="-69.02"/>
    <n v="-69.02"/>
    <n v="0"/>
    <s v="1 YEARS"/>
    <x v="3"/>
    <n v="10"/>
    <n v="7"/>
    <n v="5964"/>
  </r>
  <r>
    <s v="AERMOD 22112"/>
    <s v="MortonBay_10202023_2017_SO2.SUM"/>
    <x v="6"/>
    <x v="3"/>
    <x v="1"/>
    <x v="0"/>
    <n v="7.5000000000000002E-4"/>
    <n v="632025"/>
    <n v="3674675"/>
    <n v="-69.02"/>
    <n v="-69.02"/>
    <n v="0"/>
    <s v="1 YEARS"/>
    <x v="3"/>
    <n v="10"/>
    <n v="7"/>
    <n v="5964"/>
  </r>
  <r>
    <s v="AERMOD 22112"/>
    <s v="MortonBay_10202023_2017_SO2.SUM"/>
    <x v="6"/>
    <x v="3"/>
    <x v="2"/>
    <x v="0"/>
    <n v="2.9999999999999997E-4"/>
    <n v="632035.30000000005"/>
    <n v="3674674.37"/>
    <n v="-69.040000000000006"/>
    <n v="-69.040000000000006"/>
    <n v="0"/>
    <s v="1 YEARS"/>
    <x v="3"/>
    <n v="10"/>
    <n v="7"/>
    <n v="5964"/>
  </r>
  <r>
    <s v="AERMOD 22112"/>
    <s v="MortonBay_10202023_2017_SO2.SUM"/>
    <x v="6"/>
    <x v="3"/>
    <x v="3"/>
    <x v="0"/>
    <n v="2.9999999999999997E-4"/>
    <n v="632050"/>
    <n v="3674675"/>
    <n v="-69.08"/>
    <n v="-69.08"/>
    <n v="0"/>
    <s v="1 YEARS"/>
    <x v="3"/>
    <n v="10"/>
    <n v="7"/>
    <n v="5964"/>
  </r>
  <r>
    <s v="AERMOD 22112"/>
    <s v="MortonBay_10202023_2017_SO2.SUM"/>
    <x v="6"/>
    <x v="3"/>
    <x v="4"/>
    <x v="0"/>
    <n v="2.0000000000000001E-4"/>
    <n v="632175"/>
    <n v="3674675"/>
    <n v="-68.430000000000007"/>
    <n v="-68.430000000000007"/>
    <n v="0"/>
    <s v="1 YEARS"/>
    <x v="3"/>
    <n v="10"/>
    <n v="7"/>
    <n v="5964"/>
  </r>
  <r>
    <s v="AERMOD 22112"/>
    <s v="MortonBay_10202023_2017_SO2.SUM"/>
    <x v="6"/>
    <x v="3"/>
    <x v="5"/>
    <x v="0"/>
    <n v="1E-4"/>
    <n v="632301.9"/>
    <n v="3674508.48"/>
    <n v="-68.69"/>
    <n v="-68.69"/>
    <n v="0"/>
    <s v="1 YEARS"/>
    <x v="3"/>
    <n v="10"/>
    <n v="7"/>
    <n v="5964"/>
  </r>
  <r>
    <s v="AERMOD 22112"/>
    <s v="MortonBay_10202023_2017_SO2.SUM"/>
    <x v="6"/>
    <x v="3"/>
    <x v="6"/>
    <x v="0"/>
    <n v="7.5000000000000002E-4"/>
    <n v="632025"/>
    <n v="3674675"/>
    <n v="-69.02"/>
    <n v="-69.02"/>
    <n v="0"/>
    <s v="1 YEARS"/>
    <x v="3"/>
    <n v="10"/>
    <n v="7"/>
    <n v="5964"/>
  </r>
  <r>
    <s v="AERMOD 22112"/>
    <s v="MortonBay_10202023_2017_SO2.SUM"/>
    <x v="6"/>
    <x v="9"/>
    <x v="0"/>
    <x v="0"/>
    <n v="7.2000000000000005E-4"/>
    <n v="632025"/>
    <n v="3674675"/>
    <n v="-69.02"/>
    <n v="-69.02"/>
    <n v="0"/>
    <s v="1 YEARS"/>
    <x v="3"/>
    <n v="10"/>
    <n v="7"/>
    <n v="5964"/>
  </r>
  <r>
    <s v="AERMOD 22112"/>
    <s v="MortonBay_10202023_2017_SO2.SUM"/>
    <x v="6"/>
    <x v="9"/>
    <x v="1"/>
    <x v="0"/>
    <n v="7.2000000000000005E-4"/>
    <n v="632025"/>
    <n v="3674675"/>
    <n v="-69.02"/>
    <n v="-69.02"/>
    <n v="0"/>
    <s v="1 YEARS"/>
    <x v="3"/>
    <n v="10"/>
    <n v="7"/>
    <n v="5964"/>
  </r>
  <r>
    <s v="AERMOD 22112"/>
    <s v="MortonBay_10202023_2017_SO2.SUM"/>
    <x v="6"/>
    <x v="9"/>
    <x v="2"/>
    <x v="0"/>
    <n v="2.9E-4"/>
    <n v="632025"/>
    <n v="3674675"/>
    <n v="-69.02"/>
    <n v="-69.02"/>
    <n v="0"/>
    <s v="1 YEARS"/>
    <x v="3"/>
    <n v="10"/>
    <n v="7"/>
    <n v="5964"/>
  </r>
  <r>
    <s v="AERMOD 22112"/>
    <s v="MortonBay_10202023_2017_SO2.SUM"/>
    <x v="6"/>
    <x v="9"/>
    <x v="3"/>
    <x v="0"/>
    <n v="2.7999999999999998E-4"/>
    <n v="632050"/>
    <n v="3674675"/>
    <n v="-69.08"/>
    <n v="-69.08"/>
    <n v="0"/>
    <s v="1 YEARS"/>
    <x v="3"/>
    <n v="10"/>
    <n v="7"/>
    <n v="5964"/>
  </r>
  <r>
    <s v="AERMOD 22112"/>
    <s v="MortonBay_10202023_2017_SO2.SUM"/>
    <x v="6"/>
    <x v="9"/>
    <x v="4"/>
    <x v="0"/>
    <n v="1.8000000000000001E-4"/>
    <n v="632011.06999999995"/>
    <n v="3674674.37"/>
    <n v="-69.02"/>
    <n v="-69.02"/>
    <n v="0"/>
    <s v="1 YEARS"/>
    <x v="3"/>
    <n v="10"/>
    <n v="7"/>
    <n v="5964"/>
  </r>
  <r>
    <s v="AERMOD 22112"/>
    <s v="MortonBay_10202023_2017_SO2.SUM"/>
    <x v="6"/>
    <x v="9"/>
    <x v="5"/>
    <x v="0"/>
    <n v="1E-4"/>
    <n v="632301.9"/>
    <n v="3674508.48"/>
    <n v="-68.69"/>
    <n v="-68.69"/>
    <n v="0"/>
    <s v="1 YEARS"/>
    <x v="3"/>
    <n v="10"/>
    <n v="7"/>
    <n v="5964"/>
  </r>
  <r>
    <s v="AERMOD 22112"/>
    <s v="MortonBay_10202023_2017_SO2.SUM"/>
    <x v="6"/>
    <x v="9"/>
    <x v="6"/>
    <x v="0"/>
    <n v="7.2000000000000005E-4"/>
    <n v="632025"/>
    <n v="3674675"/>
    <n v="-69.02"/>
    <n v="-69.02"/>
    <n v="0"/>
    <s v="1 YEARS"/>
    <x v="3"/>
    <n v="10"/>
    <n v="7"/>
    <n v="5964"/>
  </r>
  <r>
    <s v="AERMOD 22112"/>
    <s v="MortonBay_10202023_2017_SO23.SUM"/>
    <x v="6"/>
    <x v="10"/>
    <x v="0"/>
    <x v="0"/>
    <n v="2.3000000000000001E-4"/>
    <n v="632011.06999999995"/>
    <n v="3674674.37"/>
    <n v="-69.02"/>
    <n v="-69.02"/>
    <n v="0"/>
    <n v="17090203"/>
    <x v="3"/>
    <n v="10"/>
    <n v="7"/>
    <n v="5964"/>
  </r>
  <r>
    <s v="AERMOD 22112"/>
    <s v="MortonBay_10202023_2017_SO23.SUM"/>
    <x v="6"/>
    <x v="10"/>
    <x v="0"/>
    <x v="1"/>
    <n v="2.2000000000000001E-4"/>
    <n v="632011.06999999995"/>
    <n v="3674674.37"/>
    <n v="-69.02"/>
    <n v="-69.02"/>
    <n v="0"/>
    <n v="17072921"/>
    <x v="3"/>
    <n v="10"/>
    <n v="7"/>
    <n v="5964"/>
  </r>
  <r>
    <s v="AERMOD 22112"/>
    <s v="MortonBay_10202023_2017_SO23.SUM"/>
    <x v="6"/>
    <x v="10"/>
    <x v="1"/>
    <x v="0"/>
    <n v="2.3000000000000001E-4"/>
    <n v="632011.06999999995"/>
    <n v="3674674.37"/>
    <n v="-69.02"/>
    <n v="-69.02"/>
    <n v="0"/>
    <n v="17090203"/>
    <x v="3"/>
    <n v="10"/>
    <n v="7"/>
    <n v="5964"/>
  </r>
  <r>
    <s v="AERMOD 22112"/>
    <s v="MortonBay_10202023_2017_SO23.SUM"/>
    <x v="6"/>
    <x v="10"/>
    <x v="1"/>
    <x v="1"/>
    <n v="2.2000000000000001E-4"/>
    <n v="632011.06999999995"/>
    <n v="3674674.37"/>
    <n v="-69.02"/>
    <n v="-69.02"/>
    <n v="0"/>
    <n v="17072921"/>
    <x v="3"/>
    <n v="10"/>
    <n v="7"/>
    <n v="5964"/>
  </r>
  <r>
    <s v="AERMOD 22112"/>
    <s v="MortonBay_10202023_2017_SO23.SUM"/>
    <x v="6"/>
    <x v="10"/>
    <x v="2"/>
    <x v="0"/>
    <n v="8.0000000000000007E-5"/>
    <n v="632011.06999999995"/>
    <n v="3674674.37"/>
    <n v="-69.02"/>
    <n v="-69.02"/>
    <n v="0"/>
    <n v="17090203"/>
    <x v="3"/>
    <n v="10"/>
    <n v="7"/>
    <n v="5964"/>
  </r>
  <r>
    <s v="AERMOD 22112"/>
    <s v="MortonBay_10202023_2017_SO23.SUM"/>
    <x v="6"/>
    <x v="10"/>
    <x v="2"/>
    <x v="1"/>
    <n v="8.0000000000000007E-5"/>
    <n v="632025"/>
    <n v="3674675"/>
    <n v="-69.02"/>
    <n v="-69.02"/>
    <n v="0"/>
    <n v="17090203"/>
    <x v="3"/>
    <n v="10"/>
    <n v="7"/>
    <n v="5964"/>
  </r>
  <r>
    <s v="AERMOD 22112"/>
    <s v="MortonBay_10202023_2017_SO23.SUM"/>
    <x v="6"/>
    <x v="10"/>
    <x v="3"/>
    <x v="0"/>
    <n v="8.0000000000000007E-5"/>
    <n v="632025"/>
    <n v="3674675"/>
    <n v="-69.02"/>
    <n v="-69.02"/>
    <n v="0"/>
    <n v="17072806"/>
    <x v="3"/>
    <n v="10"/>
    <n v="7"/>
    <n v="5964"/>
  </r>
  <r>
    <s v="AERMOD 22112"/>
    <s v="MortonBay_10202023_2017_SO23.SUM"/>
    <x v="6"/>
    <x v="10"/>
    <x v="3"/>
    <x v="1"/>
    <n v="8.0000000000000007E-5"/>
    <n v="632011.06999999995"/>
    <n v="3674674.37"/>
    <n v="-69.02"/>
    <n v="-69.02"/>
    <n v="0"/>
    <n v="17072921"/>
    <x v="3"/>
    <n v="10"/>
    <n v="7"/>
    <n v="5964"/>
  </r>
  <r>
    <s v="AERMOD 22112"/>
    <s v="MortonBay_10202023_2017_SO23.SUM"/>
    <x v="6"/>
    <x v="10"/>
    <x v="4"/>
    <x v="0"/>
    <n v="6.0000000000000002E-5"/>
    <n v="632000"/>
    <n v="3674675"/>
    <n v="-69"/>
    <n v="-69"/>
    <n v="0"/>
    <n v="17090203"/>
    <x v="3"/>
    <n v="10"/>
    <n v="7"/>
    <n v="5964"/>
  </r>
  <r>
    <s v="AERMOD 22112"/>
    <s v="MortonBay_10202023_2017_SO23.SUM"/>
    <x v="6"/>
    <x v="10"/>
    <x v="4"/>
    <x v="1"/>
    <n v="5.0000000000000002E-5"/>
    <n v="631986.82999999996"/>
    <n v="3674674.37"/>
    <n v="-68.98"/>
    <n v="-68.98"/>
    <n v="0"/>
    <n v="17072821"/>
    <x v="3"/>
    <n v="10"/>
    <n v="7"/>
    <n v="5964"/>
  </r>
  <r>
    <s v="AERMOD 22112"/>
    <s v="MortonBay_10202023_2017_SO23.SUM"/>
    <x v="6"/>
    <x v="10"/>
    <x v="5"/>
    <x v="0"/>
    <n v="3.0000000000000001E-5"/>
    <n v="632301.9"/>
    <n v="3674508.48"/>
    <n v="-68.69"/>
    <n v="-68.69"/>
    <n v="0"/>
    <n v="17041721"/>
    <x v="3"/>
    <n v="10"/>
    <n v="7"/>
    <n v="5964"/>
  </r>
  <r>
    <s v="AERMOD 22112"/>
    <s v="MortonBay_10202023_2017_SO23.SUM"/>
    <x v="6"/>
    <x v="10"/>
    <x v="5"/>
    <x v="1"/>
    <n v="3.0000000000000001E-5"/>
    <n v="632301.9"/>
    <n v="3674508.48"/>
    <n v="-68.69"/>
    <n v="-68.69"/>
    <n v="0"/>
    <n v="17091221"/>
    <x v="3"/>
    <n v="10"/>
    <n v="7"/>
    <n v="5964"/>
  </r>
  <r>
    <s v="AERMOD 22112"/>
    <s v="MortonBay_10202023_2017_SO23.SUM"/>
    <x v="6"/>
    <x v="10"/>
    <x v="6"/>
    <x v="0"/>
    <n v="2.3000000000000001E-4"/>
    <n v="632011.06999999995"/>
    <n v="3674674.37"/>
    <n v="-69.02"/>
    <n v="-69.02"/>
    <n v="0"/>
    <n v="17090203"/>
    <x v="3"/>
    <n v="10"/>
    <n v="7"/>
    <n v="5964"/>
  </r>
  <r>
    <s v="AERMOD 22112"/>
    <s v="MortonBay_10202023_2017_SO23.SUM"/>
    <x v="6"/>
    <x v="10"/>
    <x v="6"/>
    <x v="1"/>
    <n v="2.2000000000000001E-4"/>
    <n v="632011.06999999995"/>
    <n v="3674674.37"/>
    <n v="-69.02"/>
    <n v="-69.02"/>
    <n v="0"/>
    <n v="17072921"/>
    <x v="3"/>
    <n v="10"/>
    <n v="7"/>
    <n v="5964"/>
  </r>
  <r>
    <s v="AERMOD 22112"/>
    <s v="MortonBay_10202023_2017_SO24.SUM"/>
    <x v="6"/>
    <x v="6"/>
    <x v="0"/>
    <x v="0"/>
    <n v="3.0000000000000001E-5"/>
    <n v="632000"/>
    <n v="3674675"/>
    <n v="-69"/>
    <n v="-69"/>
    <n v="0"/>
    <n v="17072824"/>
    <x v="3"/>
    <n v="10"/>
    <n v="7"/>
    <n v="5964"/>
  </r>
  <r>
    <s v="AERMOD 22112"/>
    <s v="MortonBay_10202023_2017_SO24.SUM"/>
    <x v="6"/>
    <x v="6"/>
    <x v="0"/>
    <x v="1"/>
    <n v="3.0000000000000001E-5"/>
    <n v="632011.06999999995"/>
    <n v="3674674.37"/>
    <n v="-69.02"/>
    <n v="-69.02"/>
    <n v="0"/>
    <n v="17072824"/>
    <x v="3"/>
    <n v="10"/>
    <n v="7"/>
    <n v="5964"/>
  </r>
  <r>
    <s v="AERMOD 22112"/>
    <s v="MortonBay_10202023_2017_SO24.SUM"/>
    <x v="6"/>
    <x v="6"/>
    <x v="1"/>
    <x v="0"/>
    <n v="3.0000000000000001E-5"/>
    <n v="632000"/>
    <n v="3674675"/>
    <n v="-69"/>
    <n v="-69"/>
    <n v="0"/>
    <n v="17072824"/>
    <x v="3"/>
    <n v="10"/>
    <n v="7"/>
    <n v="5964"/>
  </r>
  <r>
    <s v="AERMOD 22112"/>
    <s v="MortonBay_10202023_2017_SO24.SUM"/>
    <x v="6"/>
    <x v="6"/>
    <x v="1"/>
    <x v="1"/>
    <n v="3.0000000000000001E-5"/>
    <n v="632011.06999999995"/>
    <n v="3674674.37"/>
    <n v="-69.02"/>
    <n v="-69.02"/>
    <n v="0"/>
    <n v="17072824"/>
    <x v="3"/>
    <n v="10"/>
    <n v="7"/>
    <n v="5964"/>
  </r>
  <r>
    <s v="AERMOD 22112"/>
    <s v="MortonBay_10202023_2017_SO24.SUM"/>
    <x v="6"/>
    <x v="6"/>
    <x v="2"/>
    <x v="0"/>
    <n v="1.0000000000000001E-5"/>
    <n v="632011.06999999995"/>
    <n v="3674674.37"/>
    <n v="-69.02"/>
    <n v="-69.02"/>
    <n v="0"/>
    <n v="17072824"/>
    <x v="3"/>
    <n v="10"/>
    <n v="7"/>
    <n v="5964"/>
  </r>
  <r>
    <s v="AERMOD 22112"/>
    <s v="MortonBay_10202023_2017_SO24.SUM"/>
    <x v="6"/>
    <x v="6"/>
    <x v="2"/>
    <x v="1"/>
    <n v="1.0000000000000001E-5"/>
    <n v="632011.06999999995"/>
    <n v="3674674.37"/>
    <n v="-69.02"/>
    <n v="-69.02"/>
    <n v="0"/>
    <n v="17090224"/>
    <x v="3"/>
    <n v="10"/>
    <n v="7"/>
    <n v="5964"/>
  </r>
  <r>
    <s v="AERMOD 22112"/>
    <s v="MortonBay_10202023_2017_SO24.SUM"/>
    <x v="6"/>
    <x v="6"/>
    <x v="3"/>
    <x v="0"/>
    <n v="1.0000000000000001E-5"/>
    <n v="632011.06999999995"/>
    <n v="3674674.37"/>
    <n v="-69.02"/>
    <n v="-69.02"/>
    <n v="0"/>
    <n v="17090224"/>
    <x v="3"/>
    <n v="10"/>
    <n v="7"/>
    <n v="5964"/>
  </r>
  <r>
    <s v="AERMOD 22112"/>
    <s v="MortonBay_10202023_2017_SO24.SUM"/>
    <x v="6"/>
    <x v="6"/>
    <x v="3"/>
    <x v="1"/>
    <n v="1.0000000000000001E-5"/>
    <n v="632011.06999999995"/>
    <n v="3674674.37"/>
    <n v="-69.02"/>
    <n v="-69.02"/>
    <n v="0"/>
    <n v="17072824"/>
    <x v="3"/>
    <n v="10"/>
    <n v="7"/>
    <n v="5964"/>
  </r>
  <r>
    <s v="AERMOD 22112"/>
    <s v="MortonBay_10202023_2017_SO24.SUM"/>
    <x v="6"/>
    <x v="6"/>
    <x v="4"/>
    <x v="0"/>
    <n v="1.0000000000000001E-5"/>
    <n v="632000"/>
    <n v="3674675"/>
    <n v="-69"/>
    <n v="-69"/>
    <n v="0"/>
    <n v="17072824"/>
    <x v="3"/>
    <n v="10"/>
    <n v="7"/>
    <n v="5964"/>
  </r>
  <r>
    <s v="AERMOD 22112"/>
    <s v="MortonBay_10202023_2017_SO24.SUM"/>
    <x v="6"/>
    <x v="6"/>
    <x v="4"/>
    <x v="1"/>
    <n v="1.0000000000000001E-5"/>
    <n v="632000"/>
    <n v="3674675"/>
    <n v="-69"/>
    <n v="-69"/>
    <n v="0"/>
    <n v="17090224"/>
    <x v="3"/>
    <n v="10"/>
    <n v="7"/>
    <n v="5964"/>
  </r>
  <r>
    <s v="AERMOD 22112"/>
    <s v="MortonBay_10202023_2017_SO24.SUM"/>
    <x v="6"/>
    <x v="6"/>
    <x v="5"/>
    <x v="0"/>
    <n v="0"/>
    <n v="632301.9"/>
    <n v="3674579.58"/>
    <n v="-68.739999999999995"/>
    <n v="-68.739999999999995"/>
    <n v="0"/>
    <n v="17011124"/>
    <x v="3"/>
    <n v="10"/>
    <n v="7"/>
    <n v="5964"/>
  </r>
  <r>
    <s v="AERMOD 22112"/>
    <s v="MortonBay_10202023_2017_SO24.SUM"/>
    <x v="6"/>
    <x v="6"/>
    <x v="5"/>
    <x v="1"/>
    <n v="0"/>
    <n v="632301.9"/>
    <n v="3674532.18"/>
    <n v="-68.72"/>
    <n v="-68.72"/>
    <n v="0"/>
    <n v="17050624"/>
    <x v="3"/>
    <n v="10"/>
    <n v="7"/>
    <n v="5964"/>
  </r>
  <r>
    <s v="AERMOD 22112"/>
    <s v="MortonBay_10202023_2017_SO24.SUM"/>
    <x v="6"/>
    <x v="6"/>
    <x v="6"/>
    <x v="0"/>
    <n v="3.0000000000000001E-5"/>
    <n v="632000"/>
    <n v="3674675"/>
    <n v="-69"/>
    <n v="-69"/>
    <n v="0"/>
    <n v="17072824"/>
    <x v="3"/>
    <n v="10"/>
    <n v="7"/>
    <n v="5964"/>
  </r>
  <r>
    <s v="AERMOD 22112"/>
    <s v="MortonBay_10202023_2017_SO24.SUM"/>
    <x v="6"/>
    <x v="6"/>
    <x v="6"/>
    <x v="1"/>
    <n v="3.0000000000000001E-5"/>
    <n v="632011.06999999995"/>
    <n v="3674674.37"/>
    <n v="-69.02"/>
    <n v="-69.02"/>
    <n v="0"/>
    <n v="17072824"/>
    <x v="3"/>
    <n v="10"/>
    <n v="7"/>
    <n v="5964"/>
  </r>
  <r>
    <s v="AERMOD 22112"/>
    <s v="MortonBay_10202023_2017_SO2A.SUM"/>
    <x v="6"/>
    <x v="2"/>
    <x v="0"/>
    <x v="0"/>
    <n v="0"/>
    <n v="632301.9"/>
    <n v="3674579.58"/>
    <n v="-68.739999999999995"/>
    <n v="-68.739999999999995"/>
    <n v="0"/>
    <s v="1 YEARS"/>
    <x v="3"/>
    <n v="10"/>
    <n v="7"/>
    <n v="5964"/>
  </r>
  <r>
    <s v="AERMOD 22112"/>
    <s v="MortonBay_10202023_2017_SO2A.SUM"/>
    <x v="6"/>
    <x v="2"/>
    <x v="1"/>
    <x v="0"/>
    <n v="0"/>
    <n v="632301.9"/>
    <n v="3674579.58"/>
    <n v="-68.739999999999995"/>
    <n v="-68.739999999999995"/>
    <n v="0"/>
    <s v="1 YEARS"/>
    <x v="3"/>
    <n v="10"/>
    <n v="7"/>
    <n v="5964"/>
  </r>
  <r>
    <s v="AERMOD 22112"/>
    <s v="MortonBay_10202023_2017_SO2A.SUM"/>
    <x v="6"/>
    <x v="2"/>
    <x v="2"/>
    <x v="0"/>
    <n v="0"/>
    <n v="632301.9"/>
    <n v="3674603.27"/>
    <n v="-68.73"/>
    <n v="-68.73"/>
    <n v="0"/>
    <s v="1 YEARS"/>
    <x v="3"/>
    <n v="10"/>
    <n v="7"/>
    <n v="5964"/>
  </r>
  <r>
    <s v="AERMOD 22112"/>
    <s v="MortonBay_10202023_2017_SO2A.SUM"/>
    <x v="6"/>
    <x v="2"/>
    <x v="3"/>
    <x v="0"/>
    <n v="0"/>
    <n v="632301.9"/>
    <n v="3674603.27"/>
    <n v="-68.73"/>
    <n v="-68.73"/>
    <n v="0"/>
    <s v="1 YEARS"/>
    <x v="3"/>
    <n v="10"/>
    <n v="7"/>
    <n v="5964"/>
  </r>
  <r>
    <s v="AERMOD 22112"/>
    <s v="MortonBay_10202023_2017_SO2A.SUM"/>
    <x v="6"/>
    <x v="2"/>
    <x v="4"/>
    <x v="0"/>
    <n v="0"/>
    <n v="632301.9"/>
    <n v="3674579.58"/>
    <n v="-68.739999999999995"/>
    <n v="-68.739999999999995"/>
    <n v="0"/>
    <s v="1 YEARS"/>
    <x v="3"/>
    <n v="10"/>
    <n v="7"/>
    <n v="5964"/>
  </r>
  <r>
    <s v="AERMOD 22112"/>
    <s v="MortonBay_10202023_2017_SO2A.SUM"/>
    <x v="6"/>
    <x v="2"/>
    <x v="5"/>
    <x v="0"/>
    <n v="0"/>
    <n v="632301.9"/>
    <n v="3674532.18"/>
    <n v="-68.72"/>
    <n v="-68.72"/>
    <n v="0"/>
    <s v="1 YEARS"/>
    <x v="3"/>
    <n v="10"/>
    <n v="7"/>
    <n v="5964"/>
  </r>
  <r>
    <s v="AERMOD 22112"/>
    <s v="MortonBay_10202023_2017_SO2A.SUM"/>
    <x v="6"/>
    <x v="2"/>
    <x v="6"/>
    <x v="0"/>
    <n v="0"/>
    <n v="632301.9"/>
    <n v="3674579.58"/>
    <n v="-68.739999999999995"/>
    <n v="-68.739999999999995"/>
    <n v="0"/>
    <s v="1 YEARS"/>
    <x v="3"/>
    <n v="10"/>
    <n v="7"/>
    <n v="5964"/>
  </r>
  <r>
    <s v="AERMOD 22112"/>
    <s v="MortonBay_10202023_2018_CO.SUM"/>
    <x v="0"/>
    <x v="0"/>
    <x v="0"/>
    <x v="0"/>
    <n v="1281.6818000000001"/>
    <n v="632025"/>
    <n v="3674675"/>
    <n v="-69.02"/>
    <n v="-69.02"/>
    <n v="0"/>
    <n v="18060420"/>
    <x v="4"/>
    <n v="10"/>
    <n v="7"/>
    <n v="5964"/>
  </r>
  <r>
    <s v="AERMOD 22112"/>
    <s v="MortonBay_10202023_2018_CO.SUM"/>
    <x v="0"/>
    <x v="0"/>
    <x v="0"/>
    <x v="1"/>
    <n v="1269.25442"/>
    <n v="632025"/>
    <n v="3674675"/>
    <n v="-69.02"/>
    <n v="-69.02"/>
    <n v="0"/>
    <n v="18070924"/>
    <x v="4"/>
    <n v="10"/>
    <n v="7"/>
    <n v="5964"/>
  </r>
  <r>
    <s v="AERMOD 22112"/>
    <s v="MortonBay_10202023_2018_CO.SUM"/>
    <x v="0"/>
    <x v="0"/>
    <x v="1"/>
    <x v="0"/>
    <n v="1281.6818000000001"/>
    <n v="632025"/>
    <n v="3674675"/>
    <n v="-69.02"/>
    <n v="-69.02"/>
    <n v="0"/>
    <n v="18060420"/>
    <x v="4"/>
    <n v="10"/>
    <n v="7"/>
    <n v="5964"/>
  </r>
  <r>
    <s v="AERMOD 22112"/>
    <s v="MortonBay_10202023_2018_CO.SUM"/>
    <x v="0"/>
    <x v="0"/>
    <x v="1"/>
    <x v="1"/>
    <n v="1269.25442"/>
    <n v="632025"/>
    <n v="3674675"/>
    <n v="-69.02"/>
    <n v="-69.02"/>
    <n v="0"/>
    <n v="18070924"/>
    <x v="4"/>
    <n v="10"/>
    <n v="7"/>
    <n v="5964"/>
  </r>
  <r>
    <s v="AERMOD 22112"/>
    <s v="MortonBay_10202023_2018_CO.SUM"/>
    <x v="0"/>
    <x v="0"/>
    <x v="2"/>
    <x v="0"/>
    <n v="532.59598000000005"/>
    <n v="632035.30000000005"/>
    <n v="3674674.37"/>
    <n v="-69.040000000000006"/>
    <n v="-69.040000000000006"/>
    <n v="0"/>
    <n v="18060420"/>
    <x v="4"/>
    <n v="10"/>
    <n v="7"/>
    <n v="5964"/>
  </r>
  <r>
    <s v="AERMOD 22112"/>
    <s v="MortonBay_10202023_2018_CO.SUM"/>
    <x v="0"/>
    <x v="0"/>
    <x v="2"/>
    <x v="1"/>
    <n v="529.15092000000004"/>
    <n v="632035.30000000005"/>
    <n v="3674674.37"/>
    <n v="-69.040000000000006"/>
    <n v="-69.040000000000006"/>
    <n v="0"/>
    <n v="18080819"/>
    <x v="4"/>
    <n v="10"/>
    <n v="7"/>
    <n v="5964"/>
  </r>
  <r>
    <s v="AERMOD 22112"/>
    <s v="MortonBay_10202023_2018_CO.SUM"/>
    <x v="0"/>
    <x v="0"/>
    <x v="3"/>
    <x v="0"/>
    <n v="517.82369000000006"/>
    <n v="632083.78"/>
    <n v="3674674.37"/>
    <n v="-69.09"/>
    <n v="-69.09"/>
    <n v="0"/>
    <n v="18070904"/>
    <x v="4"/>
    <n v="10"/>
    <n v="7"/>
    <n v="5964"/>
  </r>
  <r>
    <s v="AERMOD 22112"/>
    <s v="MortonBay_10202023_2018_CO.SUM"/>
    <x v="0"/>
    <x v="0"/>
    <x v="3"/>
    <x v="1"/>
    <n v="491.92207000000002"/>
    <n v="632035.30000000005"/>
    <n v="3674674.37"/>
    <n v="-69.040000000000006"/>
    <n v="-69.040000000000006"/>
    <n v="0"/>
    <n v="18061520"/>
    <x v="4"/>
    <n v="10"/>
    <n v="7"/>
    <n v="5964"/>
  </r>
  <r>
    <s v="AERMOD 22112"/>
    <s v="MortonBay_10202023_2018_CO.SUM"/>
    <x v="0"/>
    <x v="0"/>
    <x v="4"/>
    <x v="0"/>
    <n v="338.10444999999999"/>
    <n v="632035.30000000005"/>
    <n v="3674674.37"/>
    <n v="-69.040000000000006"/>
    <n v="-69.040000000000006"/>
    <n v="0"/>
    <n v="18091920"/>
    <x v="4"/>
    <n v="10"/>
    <n v="7"/>
    <n v="5964"/>
  </r>
  <r>
    <s v="AERMOD 22112"/>
    <s v="MortonBay_10202023_2018_CO.SUM"/>
    <x v="0"/>
    <x v="0"/>
    <x v="4"/>
    <x v="1"/>
    <n v="335.30662000000001"/>
    <n v="632025"/>
    <n v="3674675"/>
    <n v="-69.02"/>
    <n v="-69.02"/>
    <n v="0"/>
    <n v="18080723"/>
    <x v="4"/>
    <n v="10"/>
    <n v="7"/>
    <n v="5964"/>
  </r>
  <r>
    <s v="AERMOD 22112"/>
    <s v="MortonBay_10202023_2018_CO.SUM"/>
    <x v="0"/>
    <x v="0"/>
    <x v="5"/>
    <x v="0"/>
    <n v="15.402139999999999"/>
    <n v="632301.9"/>
    <n v="3674508.48"/>
    <n v="-68.69"/>
    <n v="-68.69"/>
    <n v="0"/>
    <n v="18022721"/>
    <x v="4"/>
    <n v="10"/>
    <n v="7"/>
    <n v="5964"/>
  </r>
  <r>
    <s v="AERMOD 22112"/>
    <s v="MortonBay_10202023_2018_CO.SUM"/>
    <x v="0"/>
    <x v="0"/>
    <x v="5"/>
    <x v="1"/>
    <n v="15.334070000000001"/>
    <n v="632301.9"/>
    <n v="3674508.48"/>
    <n v="-68.69"/>
    <n v="-68.69"/>
    <n v="0"/>
    <n v="18022223"/>
    <x v="4"/>
    <n v="10"/>
    <n v="7"/>
    <n v="5964"/>
  </r>
  <r>
    <s v="AERMOD 22112"/>
    <s v="MortonBay_10202023_2018_CO.SUM"/>
    <x v="0"/>
    <x v="0"/>
    <x v="6"/>
    <x v="0"/>
    <n v="1281.6818000000001"/>
    <n v="632025"/>
    <n v="3674675"/>
    <n v="-69.02"/>
    <n v="-69.02"/>
    <n v="0"/>
    <n v="18060420"/>
    <x v="4"/>
    <n v="10"/>
    <n v="7"/>
    <n v="5964"/>
  </r>
  <r>
    <s v="AERMOD 22112"/>
    <s v="MortonBay_10202023_2018_CO.SUM"/>
    <x v="0"/>
    <x v="0"/>
    <x v="6"/>
    <x v="1"/>
    <n v="1269.25442"/>
    <n v="632025"/>
    <n v="3674675"/>
    <n v="-69.02"/>
    <n v="-69.02"/>
    <n v="0"/>
    <n v="18070924"/>
    <x v="4"/>
    <n v="10"/>
    <n v="7"/>
    <n v="5964"/>
  </r>
  <r>
    <s v="AERMOD 22112"/>
    <s v="MortonBay_10202023_2018_CO8.SUM"/>
    <x v="0"/>
    <x v="1"/>
    <x v="0"/>
    <x v="0"/>
    <n v="109.77681"/>
    <n v="632011.06999999995"/>
    <n v="3674674.37"/>
    <n v="-69.02"/>
    <n v="-69.02"/>
    <n v="0"/>
    <n v="18072824"/>
    <x v="4"/>
    <n v="10"/>
    <n v="7"/>
    <n v="5964"/>
  </r>
  <r>
    <s v="AERMOD 22112"/>
    <s v="MortonBay_10202023_2018_CO8.SUM"/>
    <x v="0"/>
    <x v="1"/>
    <x v="0"/>
    <x v="1"/>
    <n v="102.86189"/>
    <n v="632011.06999999995"/>
    <n v="3674674.37"/>
    <n v="-69.02"/>
    <n v="-69.02"/>
    <n v="0"/>
    <n v="18080724"/>
    <x v="4"/>
    <n v="10"/>
    <n v="7"/>
    <n v="5964"/>
  </r>
  <r>
    <s v="AERMOD 22112"/>
    <s v="MortonBay_10202023_2018_CO8.SUM"/>
    <x v="0"/>
    <x v="1"/>
    <x v="1"/>
    <x v="0"/>
    <n v="109.77681"/>
    <n v="632011.06999999995"/>
    <n v="3674674.37"/>
    <n v="-69.02"/>
    <n v="-69.02"/>
    <n v="0"/>
    <n v="18072824"/>
    <x v="4"/>
    <n v="10"/>
    <n v="7"/>
    <n v="5964"/>
  </r>
  <r>
    <s v="AERMOD 22112"/>
    <s v="MortonBay_10202023_2018_CO8.SUM"/>
    <x v="0"/>
    <x v="1"/>
    <x v="1"/>
    <x v="1"/>
    <n v="102.86189"/>
    <n v="632011.06999999995"/>
    <n v="3674674.37"/>
    <n v="-69.02"/>
    <n v="-69.02"/>
    <n v="0"/>
    <n v="18080724"/>
    <x v="4"/>
    <n v="10"/>
    <n v="7"/>
    <n v="5964"/>
  </r>
  <r>
    <s v="AERMOD 22112"/>
    <s v="MortonBay_10202023_2018_CO8.SUM"/>
    <x v="0"/>
    <x v="1"/>
    <x v="2"/>
    <x v="0"/>
    <n v="41.537520000000001"/>
    <n v="632011.06999999995"/>
    <n v="3674674.37"/>
    <n v="-69.02"/>
    <n v="-69.02"/>
    <n v="0"/>
    <n v="18072824"/>
    <x v="4"/>
    <n v="10"/>
    <n v="7"/>
    <n v="5964"/>
  </r>
  <r>
    <s v="AERMOD 22112"/>
    <s v="MortonBay_10202023_2018_CO8.SUM"/>
    <x v="0"/>
    <x v="1"/>
    <x v="2"/>
    <x v="1"/>
    <n v="39.259740000000001"/>
    <n v="632011.06999999995"/>
    <n v="3674674.37"/>
    <n v="-69.02"/>
    <n v="-69.02"/>
    <n v="0"/>
    <n v="18080724"/>
    <x v="4"/>
    <n v="10"/>
    <n v="7"/>
    <n v="5964"/>
  </r>
  <r>
    <s v="AERMOD 22112"/>
    <s v="MortonBay_10202023_2018_CO8.SUM"/>
    <x v="0"/>
    <x v="1"/>
    <x v="3"/>
    <x v="0"/>
    <n v="39.413179999999997"/>
    <n v="632011.06999999995"/>
    <n v="3674674.37"/>
    <n v="-69.02"/>
    <n v="-69.02"/>
    <n v="0"/>
    <n v="18072824"/>
    <x v="4"/>
    <n v="10"/>
    <n v="7"/>
    <n v="5964"/>
  </r>
  <r>
    <s v="AERMOD 22112"/>
    <s v="MortonBay_10202023_2018_CO8.SUM"/>
    <x v="0"/>
    <x v="1"/>
    <x v="3"/>
    <x v="1"/>
    <n v="35.663699999999999"/>
    <n v="632011.06999999995"/>
    <n v="3674674.37"/>
    <n v="-69.02"/>
    <n v="-69.02"/>
    <n v="0"/>
    <n v="18080724"/>
    <x v="4"/>
    <n v="10"/>
    <n v="7"/>
    <n v="5964"/>
  </r>
  <r>
    <s v="AERMOD 22112"/>
    <s v="MortonBay_10202023_2018_CO8.SUM"/>
    <x v="0"/>
    <x v="1"/>
    <x v="4"/>
    <x v="0"/>
    <n v="29.59233"/>
    <n v="632000"/>
    <n v="3674675"/>
    <n v="-69"/>
    <n v="-69"/>
    <n v="0"/>
    <n v="18072824"/>
    <x v="4"/>
    <n v="10"/>
    <n v="7"/>
    <n v="5964"/>
  </r>
  <r>
    <s v="AERMOD 22112"/>
    <s v="MortonBay_10202023_2018_CO8.SUM"/>
    <x v="0"/>
    <x v="1"/>
    <x v="4"/>
    <x v="1"/>
    <n v="28.819379999999999"/>
    <n v="632000"/>
    <n v="3674675"/>
    <n v="-69"/>
    <n v="-69"/>
    <n v="0"/>
    <n v="18080724"/>
    <x v="4"/>
    <n v="10"/>
    <n v="7"/>
    <n v="5964"/>
  </r>
  <r>
    <s v="AERMOD 22112"/>
    <s v="MortonBay_10202023_2018_CO8.SUM"/>
    <x v="0"/>
    <x v="1"/>
    <x v="5"/>
    <x v="0"/>
    <n v="1.43066"/>
    <n v="632301.9"/>
    <n v="3674532.18"/>
    <n v="-68.72"/>
    <n v="-68.72"/>
    <n v="0"/>
    <n v="18050208"/>
    <x v="4"/>
    <n v="10"/>
    <n v="7"/>
    <n v="5964"/>
  </r>
  <r>
    <s v="AERMOD 22112"/>
    <s v="MortonBay_10202023_2018_CO8.SUM"/>
    <x v="0"/>
    <x v="1"/>
    <x v="5"/>
    <x v="1"/>
    <n v="1.3186"/>
    <n v="632301.9"/>
    <n v="3674555.88"/>
    <n v="-68.75"/>
    <n v="-68.75"/>
    <n v="0"/>
    <n v="18012524"/>
    <x v="4"/>
    <n v="10"/>
    <n v="7"/>
    <n v="5964"/>
  </r>
  <r>
    <s v="AERMOD 22112"/>
    <s v="MortonBay_10202023_2018_CO8.SUM"/>
    <x v="0"/>
    <x v="1"/>
    <x v="6"/>
    <x v="0"/>
    <n v="109.77681"/>
    <n v="632011.06999999995"/>
    <n v="3674674.37"/>
    <n v="-69.02"/>
    <n v="-69.02"/>
    <n v="0"/>
    <n v="18072824"/>
    <x v="4"/>
    <n v="10"/>
    <n v="7"/>
    <n v="5964"/>
  </r>
  <r>
    <s v="AERMOD 22112"/>
    <s v="MortonBay_10202023_2018_CO8.SUM"/>
    <x v="0"/>
    <x v="1"/>
    <x v="6"/>
    <x v="1"/>
    <n v="102.86189"/>
    <n v="632011.06999999995"/>
    <n v="3674674.37"/>
    <n v="-69.02"/>
    <n v="-69.02"/>
    <n v="0"/>
    <n v="18080724"/>
    <x v="4"/>
    <n v="10"/>
    <n v="7"/>
    <n v="5964"/>
  </r>
  <r>
    <s v="AERMOD 22112"/>
    <s v="MortonBay_10202023_2018_H2S.SUM"/>
    <x v="1"/>
    <x v="0"/>
    <x v="0"/>
    <x v="0"/>
    <n v="361.18326999999999"/>
    <n v="631865.65"/>
    <n v="3674295.19"/>
    <n v="-68.69"/>
    <n v="-68.69"/>
    <n v="0"/>
    <n v="18101503"/>
    <x v="4"/>
    <n v="29"/>
    <n v="20"/>
    <n v="5964"/>
  </r>
  <r>
    <s v="AERMOD 22112"/>
    <s v="MortonBay_10202023_2018_H2S.SUM"/>
    <x v="1"/>
    <x v="0"/>
    <x v="0"/>
    <x v="1"/>
    <n v="276.79816"/>
    <n v="631745.09"/>
    <n v="3674505"/>
    <n v="-69.040000000000006"/>
    <n v="-69.040000000000006"/>
    <n v="0"/>
    <n v="18071511"/>
    <x v="4"/>
    <n v="29"/>
    <n v="20"/>
    <n v="5964"/>
  </r>
  <r>
    <s v="AERMOD 22112"/>
    <s v="MortonBay_10202023_2018_H2S.SUM"/>
    <x v="1"/>
    <x v="0"/>
    <x v="7"/>
    <x v="0"/>
    <n v="24.59074"/>
    <n v="632900"/>
    <n v="3673700"/>
    <n v="-67.430000000000007"/>
    <n v="-67.430000000000007"/>
    <n v="0"/>
    <n v="18091518"/>
    <x v="4"/>
    <n v="29"/>
    <n v="20"/>
    <n v="5964"/>
  </r>
  <r>
    <s v="AERMOD 22112"/>
    <s v="MortonBay_10202023_2018_H2S.SUM"/>
    <x v="1"/>
    <x v="0"/>
    <x v="7"/>
    <x v="1"/>
    <n v="13.87032"/>
    <n v="632300"/>
    <n v="3674675"/>
    <n v="-68.569999999999993"/>
    <n v="-68.569999999999993"/>
    <n v="0"/>
    <n v="18080119"/>
    <x v="4"/>
    <n v="29"/>
    <n v="20"/>
    <n v="5964"/>
  </r>
  <r>
    <s v="AERMOD 22112"/>
    <s v="MortonBay_10202023_2018_H2S.SUM"/>
    <x v="1"/>
    <x v="0"/>
    <x v="8"/>
    <x v="0"/>
    <n v="166.24543"/>
    <n v="633829.6"/>
    <n v="3674484.67"/>
    <n v="-65.7"/>
    <n v="-64.680000000000007"/>
    <n v="0"/>
    <n v="18061519"/>
    <x v="4"/>
    <n v="29"/>
    <n v="20"/>
    <n v="5964"/>
  </r>
  <r>
    <s v="AERMOD 22112"/>
    <s v="MortonBay_10202023_2018_H2S.SUM"/>
    <x v="1"/>
    <x v="0"/>
    <x v="8"/>
    <x v="1"/>
    <n v="151.93713"/>
    <n v="633500"/>
    <n v="3674750"/>
    <n v="-66.680000000000007"/>
    <n v="-66.680000000000007"/>
    <n v="0"/>
    <n v="18060419"/>
    <x v="4"/>
    <n v="29"/>
    <n v="20"/>
    <n v="5964"/>
  </r>
  <r>
    <s v="AERMOD 22112"/>
    <s v="MortonBay_10202023_2018_H2S.SUM"/>
    <x v="1"/>
    <x v="0"/>
    <x v="9"/>
    <x v="0"/>
    <n v="133.45635999999999"/>
    <n v="632050"/>
    <n v="3674250"/>
    <n v="-68.760000000000005"/>
    <n v="-68.760000000000005"/>
    <n v="0"/>
    <n v="18041619"/>
    <x v="4"/>
    <n v="29"/>
    <n v="20"/>
    <n v="5964"/>
  </r>
  <r>
    <s v="AERMOD 22112"/>
    <s v="MortonBay_10202023_2018_H2S.SUM"/>
    <x v="1"/>
    <x v="0"/>
    <x v="9"/>
    <x v="1"/>
    <n v="115.27679000000001"/>
    <n v="632100"/>
    <n v="3674250"/>
    <n v="-68.78"/>
    <n v="-68.78"/>
    <n v="0"/>
    <n v="18040718"/>
    <x v="4"/>
    <n v="29"/>
    <n v="20"/>
    <n v="5964"/>
  </r>
  <r>
    <s v="AERMOD 22112"/>
    <s v="MortonBay_10202023_2018_H2S.SUM"/>
    <x v="1"/>
    <x v="0"/>
    <x v="10"/>
    <x v="0"/>
    <n v="100.92156"/>
    <n v="631475"/>
    <n v="3674600"/>
    <n v="-69.430000000000007"/>
    <n v="-69.430000000000007"/>
    <n v="0"/>
    <n v="18070901"/>
    <x v="4"/>
    <n v="29"/>
    <n v="20"/>
    <n v="5964"/>
  </r>
  <r>
    <s v="AERMOD 22112"/>
    <s v="MortonBay_10202023_2018_H2S.SUM"/>
    <x v="1"/>
    <x v="0"/>
    <x v="10"/>
    <x v="1"/>
    <n v="85.587379999999996"/>
    <n v="631650"/>
    <n v="3674750"/>
    <n v="-69.180000000000007"/>
    <n v="-69.180000000000007"/>
    <n v="0"/>
    <n v="18070904"/>
    <x v="4"/>
    <n v="29"/>
    <n v="20"/>
    <n v="5964"/>
  </r>
  <r>
    <s v="AERMOD 22112"/>
    <s v="MortonBay_10202023_2018_H2S.SUM"/>
    <x v="1"/>
    <x v="0"/>
    <x v="11"/>
    <x v="0"/>
    <n v="134.90024"/>
    <n v="631900"/>
    <n v="3674825"/>
    <n v="-69.12"/>
    <n v="-69.12"/>
    <n v="0"/>
    <n v="18041619"/>
    <x v="4"/>
    <n v="29"/>
    <n v="20"/>
    <n v="5964"/>
  </r>
  <r>
    <s v="AERMOD 22112"/>
    <s v="MortonBay_10202023_2018_H2S.SUM"/>
    <x v="1"/>
    <x v="0"/>
    <x v="11"/>
    <x v="1"/>
    <n v="115.90004999999999"/>
    <n v="631950"/>
    <n v="3674825"/>
    <n v="-68.36"/>
    <n v="-68.36"/>
    <n v="0"/>
    <n v="18040718"/>
    <x v="4"/>
    <n v="29"/>
    <n v="20"/>
    <n v="5964"/>
  </r>
  <r>
    <s v="AERMOD 22112"/>
    <s v="MortonBay_10202023_2018_H2S.SUM"/>
    <x v="1"/>
    <x v="0"/>
    <x v="12"/>
    <x v="0"/>
    <n v="124.43031000000001"/>
    <n v="634250"/>
    <n v="3673750"/>
    <n v="-65.260000000000005"/>
    <n v="-65.260000000000005"/>
    <n v="0"/>
    <n v="18041619"/>
    <x v="4"/>
    <n v="29"/>
    <n v="20"/>
    <n v="5964"/>
  </r>
  <r>
    <s v="AERMOD 22112"/>
    <s v="MortonBay_10202023_2018_H2S.SUM"/>
    <x v="1"/>
    <x v="0"/>
    <x v="12"/>
    <x v="1"/>
    <n v="98.661140000000003"/>
    <n v="634250"/>
    <n v="3673750"/>
    <n v="-65.260000000000005"/>
    <n v="-65.260000000000005"/>
    <n v="0"/>
    <n v="18040718"/>
    <x v="4"/>
    <n v="29"/>
    <n v="20"/>
    <n v="5964"/>
  </r>
  <r>
    <s v="AERMOD 22112"/>
    <s v="MortonBay_10202023_2018_H2S.SUM"/>
    <x v="1"/>
    <x v="0"/>
    <x v="13"/>
    <x v="0"/>
    <n v="137.06474"/>
    <n v="632100"/>
    <n v="3675300"/>
    <n v="-69.19"/>
    <n v="-69.19"/>
    <n v="0"/>
    <n v="18041619"/>
    <x v="4"/>
    <n v="29"/>
    <n v="20"/>
    <n v="5964"/>
  </r>
  <r>
    <s v="AERMOD 22112"/>
    <s v="MortonBay_10202023_2018_H2S.SUM"/>
    <x v="1"/>
    <x v="0"/>
    <x v="13"/>
    <x v="1"/>
    <n v="114.92371"/>
    <n v="632100"/>
    <n v="3675300"/>
    <n v="-69.19"/>
    <n v="-69.19"/>
    <n v="0"/>
    <n v="18040718"/>
    <x v="4"/>
    <n v="29"/>
    <n v="20"/>
    <n v="5964"/>
  </r>
  <r>
    <s v="AERMOD 22112"/>
    <s v="MortonBay_10202023_2018_H2S.SUM"/>
    <x v="1"/>
    <x v="0"/>
    <x v="14"/>
    <x v="0"/>
    <n v="107.18188000000001"/>
    <n v="632300"/>
    <n v="3675600"/>
    <n v="-69.06"/>
    <n v="-69.06"/>
    <n v="0"/>
    <n v="18051122"/>
    <x v="4"/>
    <n v="29"/>
    <n v="20"/>
    <n v="5964"/>
  </r>
  <r>
    <s v="AERMOD 22112"/>
    <s v="MortonBay_10202023_2018_H2S.SUM"/>
    <x v="1"/>
    <x v="0"/>
    <x v="14"/>
    <x v="1"/>
    <n v="96.098349999999996"/>
    <n v="632400"/>
    <n v="3675600"/>
    <n v="-68.569999999999993"/>
    <n v="-68.569999999999993"/>
    <n v="0"/>
    <n v="18041618"/>
    <x v="4"/>
    <n v="29"/>
    <n v="20"/>
    <n v="5964"/>
  </r>
  <r>
    <s v="AERMOD 22112"/>
    <s v="MortonBay_10202023_2018_H2S.SUM"/>
    <x v="1"/>
    <x v="0"/>
    <x v="15"/>
    <x v="0"/>
    <n v="100.9832"/>
    <n v="633500"/>
    <n v="3674250"/>
    <n v="-66.63"/>
    <n v="-66.63"/>
    <n v="0"/>
    <n v="18051122"/>
    <x v="4"/>
    <n v="29"/>
    <n v="20"/>
    <n v="5964"/>
  </r>
  <r>
    <s v="AERMOD 22112"/>
    <s v="MortonBay_10202023_2018_H2S.SUM"/>
    <x v="1"/>
    <x v="0"/>
    <x v="15"/>
    <x v="1"/>
    <n v="86.389740000000003"/>
    <n v="633646.75"/>
    <n v="3674393.25"/>
    <n v="-66.459999999999994"/>
    <n v="-66.459999999999994"/>
    <n v="0"/>
    <n v="18041118"/>
    <x v="4"/>
    <n v="29"/>
    <n v="20"/>
    <n v="5964"/>
  </r>
  <r>
    <s v="AERMOD 22112"/>
    <s v="MortonBay_10202023_2018_H2S.SUM"/>
    <x v="1"/>
    <x v="0"/>
    <x v="16"/>
    <x v="0"/>
    <n v="84.223619999999997"/>
    <n v="634000"/>
    <n v="3674500"/>
    <n v="-65.47"/>
    <n v="-65.47"/>
    <n v="0"/>
    <n v="18012003"/>
    <x v="4"/>
    <n v="29"/>
    <n v="20"/>
    <n v="5964"/>
  </r>
  <r>
    <s v="AERMOD 22112"/>
    <s v="MortonBay_10202023_2018_H2S.SUM"/>
    <x v="1"/>
    <x v="0"/>
    <x v="16"/>
    <x v="1"/>
    <n v="78.95429"/>
    <n v="634000"/>
    <n v="3674500"/>
    <n v="-65.47"/>
    <n v="-65.47"/>
    <n v="0"/>
    <n v="18011924"/>
    <x v="4"/>
    <n v="29"/>
    <n v="20"/>
    <n v="5964"/>
  </r>
  <r>
    <s v="AERMOD 22112"/>
    <s v="MortonBay_10202023_2018_H2S.SUM"/>
    <x v="1"/>
    <x v="0"/>
    <x v="17"/>
    <x v="0"/>
    <n v="112.55287"/>
    <n v="634250"/>
    <n v="3674000"/>
    <n v="-65.27"/>
    <n v="-65.27"/>
    <n v="0"/>
    <n v="18051122"/>
    <x v="4"/>
    <n v="29"/>
    <n v="20"/>
    <n v="5964"/>
  </r>
  <r>
    <s v="AERMOD 22112"/>
    <s v="MortonBay_10202023_2018_H2S.SUM"/>
    <x v="1"/>
    <x v="0"/>
    <x v="17"/>
    <x v="1"/>
    <n v="88.237179999999995"/>
    <n v="634250"/>
    <n v="3674000"/>
    <n v="-65.27"/>
    <n v="-65.27"/>
    <n v="0"/>
    <n v="18041618"/>
    <x v="4"/>
    <n v="29"/>
    <n v="20"/>
    <n v="5964"/>
  </r>
  <r>
    <s v="AERMOD 22112"/>
    <s v="MortonBay_10202023_2018_H2S.SUM"/>
    <x v="1"/>
    <x v="0"/>
    <x v="18"/>
    <x v="0"/>
    <n v="97.973680000000002"/>
    <n v="630900"/>
    <n v="3674400"/>
    <n v="-69.510000000000005"/>
    <n v="-69.510000000000005"/>
    <n v="0"/>
    <n v="18120123"/>
    <x v="4"/>
    <n v="29"/>
    <n v="20"/>
    <n v="5964"/>
  </r>
  <r>
    <s v="AERMOD 22112"/>
    <s v="MortonBay_10202023_2018_H2S.SUM"/>
    <x v="1"/>
    <x v="0"/>
    <x v="18"/>
    <x v="1"/>
    <n v="89.829980000000006"/>
    <n v="630900"/>
    <n v="3674400"/>
    <n v="-69.510000000000005"/>
    <n v="-69.510000000000005"/>
    <n v="0"/>
    <n v="18012003"/>
    <x v="4"/>
    <n v="29"/>
    <n v="20"/>
    <n v="5964"/>
  </r>
  <r>
    <s v="AERMOD 22112"/>
    <s v="MortonBay_10202023_2018_H2S.SUM"/>
    <x v="1"/>
    <x v="0"/>
    <x v="19"/>
    <x v="0"/>
    <n v="93.213059999999999"/>
    <n v="633829.6"/>
    <n v="3674484.67"/>
    <n v="-65.7"/>
    <n v="-64.680000000000007"/>
    <n v="0"/>
    <n v="18061519"/>
    <x v="4"/>
    <n v="29"/>
    <n v="20"/>
    <n v="5964"/>
  </r>
  <r>
    <s v="AERMOD 22112"/>
    <s v="MortonBay_10202023_2018_H2S.SUM"/>
    <x v="1"/>
    <x v="0"/>
    <x v="19"/>
    <x v="1"/>
    <n v="84.029859999999999"/>
    <n v="634210.39"/>
    <n v="3674214.18"/>
    <n v="-65.92"/>
    <n v="-63.99"/>
    <n v="0"/>
    <n v="18051122"/>
    <x v="4"/>
    <n v="29"/>
    <n v="20"/>
    <n v="5964"/>
  </r>
  <r>
    <s v="AERMOD 22112"/>
    <s v="MortonBay_10202023_2018_H2S.SUM"/>
    <x v="1"/>
    <x v="0"/>
    <x v="20"/>
    <x v="0"/>
    <n v="96.424930000000003"/>
    <n v="634250"/>
    <n v="3673500"/>
    <n v="-65.33"/>
    <n v="-65.33"/>
    <n v="0"/>
    <n v="18041620"/>
    <x v="4"/>
    <n v="29"/>
    <n v="20"/>
    <n v="5964"/>
  </r>
  <r>
    <s v="AERMOD 22112"/>
    <s v="MortonBay_10202023_2018_H2S.SUM"/>
    <x v="1"/>
    <x v="0"/>
    <x v="20"/>
    <x v="1"/>
    <n v="87.657300000000006"/>
    <n v="634007.65"/>
    <n v="3673773.63"/>
    <n v="-65.37"/>
    <n v="-65.37"/>
    <n v="0"/>
    <n v="18070904"/>
    <x v="4"/>
    <n v="29"/>
    <n v="20"/>
    <n v="5964"/>
  </r>
  <r>
    <s v="AERMOD 22112"/>
    <s v="MortonBay_10202023_2018_H2S.SUM"/>
    <x v="1"/>
    <x v="0"/>
    <x v="21"/>
    <x v="0"/>
    <n v="103.59647"/>
    <n v="631975"/>
    <n v="3674700"/>
    <n v="-68.900000000000006"/>
    <n v="-68.900000000000006"/>
    <n v="0"/>
    <n v="18120123"/>
    <x v="4"/>
    <n v="29"/>
    <n v="20"/>
    <n v="5964"/>
  </r>
  <r>
    <s v="AERMOD 22112"/>
    <s v="MortonBay_10202023_2018_H2S.SUM"/>
    <x v="1"/>
    <x v="0"/>
    <x v="21"/>
    <x v="1"/>
    <n v="98.828050000000005"/>
    <n v="632000"/>
    <n v="3674700"/>
    <n v="-69.010000000000005"/>
    <n v="-69.010000000000005"/>
    <n v="0"/>
    <n v="18012003"/>
    <x v="4"/>
    <n v="29"/>
    <n v="20"/>
    <n v="5964"/>
  </r>
  <r>
    <s v="AERMOD 22112"/>
    <s v="MortonBay_10202023_2018_H2S.SUM"/>
    <x v="1"/>
    <x v="0"/>
    <x v="22"/>
    <x v="0"/>
    <n v="52.492640000000002"/>
    <n v="631975"/>
    <n v="3674700"/>
    <n v="-68.900000000000006"/>
    <n v="-68.900000000000006"/>
    <n v="0"/>
    <n v="18120123"/>
    <x v="4"/>
    <n v="29"/>
    <n v="20"/>
    <n v="5964"/>
  </r>
  <r>
    <s v="AERMOD 22112"/>
    <s v="MortonBay_10202023_2018_H2S.SUM"/>
    <x v="1"/>
    <x v="0"/>
    <x v="22"/>
    <x v="1"/>
    <n v="49.715260000000001"/>
    <n v="632000"/>
    <n v="3674700"/>
    <n v="-69.010000000000005"/>
    <n v="-69.010000000000005"/>
    <n v="0"/>
    <n v="18120123"/>
    <x v="4"/>
    <n v="29"/>
    <n v="20"/>
    <n v="5964"/>
  </r>
  <r>
    <s v="AERMOD 22112"/>
    <s v="MortonBay_10202023_2018_H2S.SUM"/>
    <x v="1"/>
    <x v="0"/>
    <x v="23"/>
    <x v="0"/>
    <n v="51.428019999999997"/>
    <n v="632000"/>
    <n v="3674700"/>
    <n v="-69.010000000000005"/>
    <n v="-69.010000000000005"/>
    <n v="0"/>
    <n v="18120123"/>
    <x v="4"/>
    <n v="29"/>
    <n v="20"/>
    <n v="5964"/>
  </r>
  <r>
    <s v="AERMOD 22112"/>
    <s v="MortonBay_10202023_2018_H2S.SUM"/>
    <x v="1"/>
    <x v="0"/>
    <x v="23"/>
    <x v="1"/>
    <n v="49.105879999999999"/>
    <n v="632000"/>
    <n v="3674700"/>
    <n v="-69.010000000000005"/>
    <n v="-69.010000000000005"/>
    <n v="0"/>
    <n v="18012003"/>
    <x v="4"/>
    <n v="29"/>
    <n v="20"/>
    <n v="5964"/>
  </r>
  <r>
    <s v="AERMOD 22112"/>
    <s v="MortonBay_10202023_2018_H2S.SUM"/>
    <x v="1"/>
    <x v="0"/>
    <x v="6"/>
    <x v="0"/>
    <n v="24.59074"/>
    <n v="632900"/>
    <n v="3673700"/>
    <n v="-67.430000000000007"/>
    <n v="-67.430000000000007"/>
    <n v="0"/>
    <n v="18091518"/>
    <x v="4"/>
    <n v="29"/>
    <n v="20"/>
    <n v="5964"/>
  </r>
  <r>
    <s v="AERMOD 22112"/>
    <s v="MortonBay_10202023_2018_H2S.SUM"/>
    <x v="1"/>
    <x v="0"/>
    <x v="6"/>
    <x v="1"/>
    <n v="13.87032"/>
    <n v="632300"/>
    <n v="3674675"/>
    <n v="-68.569999999999993"/>
    <n v="-68.569999999999993"/>
    <n v="0"/>
    <n v="18080119"/>
    <x v="4"/>
    <n v="29"/>
    <n v="20"/>
    <n v="5964"/>
  </r>
  <r>
    <s v="AERMOD 22112"/>
    <s v="MortonBay_10202023_2018_H2S.SUM"/>
    <x v="1"/>
    <x v="0"/>
    <x v="24"/>
    <x v="0"/>
    <n v="360.83332000000001"/>
    <n v="631865.65"/>
    <n v="3674295.19"/>
    <n v="-68.69"/>
    <n v="-68.69"/>
    <n v="0"/>
    <n v="18101503"/>
    <x v="4"/>
    <n v="29"/>
    <n v="20"/>
    <n v="5964"/>
  </r>
  <r>
    <s v="AERMOD 22112"/>
    <s v="MortonBay_10202023_2018_H2S.SUM"/>
    <x v="1"/>
    <x v="0"/>
    <x v="24"/>
    <x v="1"/>
    <n v="265.35230999999999"/>
    <n v="631817.18000000005"/>
    <n v="3674295.19"/>
    <n v="-68.540000000000006"/>
    <n v="-68.540000000000006"/>
    <n v="0"/>
    <n v="18101503"/>
    <x v="4"/>
    <n v="29"/>
    <n v="20"/>
    <n v="5964"/>
  </r>
  <r>
    <s v="AERMOD 22112"/>
    <s v="MortonBay_10202023_2018_HNO3.SUM"/>
    <x v="2"/>
    <x v="2"/>
    <x v="0"/>
    <x v="0"/>
    <n v="100.01219"/>
    <n v="632301.9"/>
    <n v="3674437.38"/>
    <n v="-68.569999999999993"/>
    <n v="-68.569999999999993"/>
    <n v="0"/>
    <s v="1 YEARS"/>
    <x v="4"/>
    <n v="39"/>
    <n v="25"/>
    <n v="5964"/>
  </r>
  <r>
    <s v="AERMOD 22112"/>
    <s v="MortonBay_10202023_2018_HNO3.SUM"/>
    <x v="2"/>
    <x v="2"/>
    <x v="7"/>
    <x v="0"/>
    <n v="99.897080000000003"/>
    <n v="632301.9"/>
    <n v="3674437.38"/>
    <n v="-68.569999999999993"/>
    <n v="-68.569999999999993"/>
    <n v="0"/>
    <s v="1 YEARS"/>
    <x v="4"/>
    <n v="39"/>
    <n v="25"/>
    <n v="5964"/>
  </r>
  <r>
    <s v="AERMOD 22112"/>
    <s v="MortonBay_10202023_2018_HNO3.SUM"/>
    <x v="2"/>
    <x v="2"/>
    <x v="1"/>
    <x v="0"/>
    <n v="0.32729999999999998"/>
    <n v="632301.9"/>
    <n v="3674555.88"/>
    <n v="-68.75"/>
    <n v="-68.75"/>
    <n v="0"/>
    <s v="1 YEARS"/>
    <x v="4"/>
    <n v="39"/>
    <n v="25"/>
    <n v="5964"/>
  </r>
  <r>
    <s v="AERMOD 22112"/>
    <s v="MortonBay_10202023_2018_HNO3.SUM"/>
    <x v="2"/>
    <x v="2"/>
    <x v="8"/>
    <x v="0"/>
    <n v="2.1440000000000001E-2"/>
    <n v="633646.75"/>
    <n v="3674393.25"/>
    <n v="-66.459999999999994"/>
    <n v="-66.459999999999994"/>
    <n v="0"/>
    <s v="1 YEARS"/>
    <x v="4"/>
    <n v="39"/>
    <n v="25"/>
    <n v="5964"/>
  </r>
  <r>
    <s v="AERMOD 22112"/>
    <s v="MortonBay_10202023_2018_HNO3.SUM"/>
    <x v="2"/>
    <x v="2"/>
    <x v="9"/>
    <x v="0"/>
    <n v="5.6299999999999996E-3"/>
    <n v="632150"/>
    <n v="3674275"/>
    <n v="-68.760000000000005"/>
    <n v="-68.760000000000005"/>
    <n v="0"/>
    <s v="1 YEARS"/>
    <x v="4"/>
    <n v="39"/>
    <n v="25"/>
    <n v="5964"/>
  </r>
  <r>
    <s v="AERMOD 22112"/>
    <s v="MortonBay_10202023_2018_HNO3.SUM"/>
    <x v="2"/>
    <x v="2"/>
    <x v="10"/>
    <x v="0"/>
    <n v="5.4900000000000001E-3"/>
    <n v="631500"/>
    <n v="3674650"/>
    <n v="-69.430000000000007"/>
    <n v="-69.430000000000007"/>
    <n v="0"/>
    <s v="1 YEARS"/>
    <x v="4"/>
    <n v="39"/>
    <n v="25"/>
    <n v="5964"/>
  </r>
  <r>
    <s v="AERMOD 22112"/>
    <s v="MortonBay_10202023_2018_HNO3.SUM"/>
    <x v="2"/>
    <x v="2"/>
    <x v="11"/>
    <x v="0"/>
    <n v="5.6800000000000002E-3"/>
    <n v="632000"/>
    <n v="3674850"/>
    <n v="-68.97"/>
    <n v="-68.97"/>
    <n v="0"/>
    <s v="1 YEARS"/>
    <x v="4"/>
    <n v="39"/>
    <n v="25"/>
    <n v="5964"/>
  </r>
  <r>
    <s v="AERMOD 22112"/>
    <s v="MortonBay_10202023_2018_HNO3.SUM"/>
    <x v="2"/>
    <x v="2"/>
    <x v="12"/>
    <x v="0"/>
    <n v="5.0899999999999999E-3"/>
    <n v="634250"/>
    <n v="3673750"/>
    <n v="-65.260000000000005"/>
    <n v="-65.260000000000005"/>
    <n v="0"/>
    <s v="1 YEARS"/>
    <x v="4"/>
    <n v="39"/>
    <n v="25"/>
    <n v="5964"/>
  </r>
  <r>
    <s v="AERMOD 22112"/>
    <s v="MortonBay_10202023_2018_HNO3.SUM"/>
    <x v="2"/>
    <x v="2"/>
    <x v="13"/>
    <x v="0"/>
    <n v="5.5700000000000003E-3"/>
    <n v="632200"/>
    <n v="3675300"/>
    <n v="-69.23"/>
    <n v="-69.23"/>
    <n v="0"/>
    <s v="1 YEARS"/>
    <x v="4"/>
    <n v="39"/>
    <n v="25"/>
    <n v="5964"/>
  </r>
  <r>
    <s v="AERMOD 22112"/>
    <s v="MortonBay_10202023_2018_HNO3.SUM"/>
    <x v="2"/>
    <x v="2"/>
    <x v="14"/>
    <x v="0"/>
    <n v="4.81E-3"/>
    <n v="632500"/>
    <n v="3675750"/>
    <n v="-68.47"/>
    <n v="-68.47"/>
    <n v="0"/>
    <s v="1 YEARS"/>
    <x v="4"/>
    <n v="39"/>
    <n v="25"/>
    <n v="5964"/>
  </r>
  <r>
    <s v="AERMOD 22112"/>
    <s v="MortonBay_10202023_2018_HNO3.SUM"/>
    <x v="2"/>
    <x v="2"/>
    <x v="15"/>
    <x v="0"/>
    <n v="5.1200000000000004E-3"/>
    <n v="633100"/>
    <n v="3674400"/>
    <n v="-67.510000000000005"/>
    <n v="-67.510000000000005"/>
    <n v="0"/>
    <s v="1 YEARS"/>
    <x v="4"/>
    <n v="39"/>
    <n v="25"/>
    <n v="5964"/>
  </r>
  <r>
    <s v="AERMOD 22112"/>
    <s v="MortonBay_10202023_2018_HNO3.SUM"/>
    <x v="2"/>
    <x v="2"/>
    <x v="16"/>
    <x v="0"/>
    <n v="5.3499999999999997E-3"/>
    <n v="634000"/>
    <n v="3674500"/>
    <n v="-65.47"/>
    <n v="-65.47"/>
    <n v="0"/>
    <s v="1 YEARS"/>
    <x v="4"/>
    <n v="39"/>
    <n v="25"/>
    <n v="5964"/>
  </r>
  <r>
    <s v="AERMOD 22112"/>
    <s v="MortonBay_10202023_2018_HNO3.SUM"/>
    <x v="2"/>
    <x v="2"/>
    <x v="17"/>
    <x v="0"/>
    <n v="5.2900000000000004E-3"/>
    <n v="633834.11"/>
    <n v="3674233.47"/>
    <n v="-65.59"/>
    <n v="-64.849999999999994"/>
    <n v="0"/>
    <s v="1 YEARS"/>
    <x v="4"/>
    <n v="39"/>
    <n v="25"/>
    <n v="5964"/>
  </r>
  <r>
    <s v="AERMOD 22112"/>
    <s v="MortonBay_10202023_2018_HNO3.SUM"/>
    <x v="2"/>
    <x v="2"/>
    <x v="18"/>
    <x v="0"/>
    <n v="5.4299999999999999E-3"/>
    <n v="630500"/>
    <n v="3674500"/>
    <n v="-69.38"/>
    <n v="-69.38"/>
    <n v="0"/>
    <s v="1 YEARS"/>
    <x v="4"/>
    <n v="39"/>
    <n v="25"/>
    <n v="5964"/>
  </r>
  <r>
    <s v="AERMOD 22112"/>
    <s v="MortonBay_10202023_2018_HNO3.SUM"/>
    <x v="2"/>
    <x v="2"/>
    <x v="19"/>
    <x v="0"/>
    <n v="5.4799999999999996E-3"/>
    <n v="633692.46"/>
    <n v="3674393.25"/>
    <n v="-66.040000000000006"/>
    <n v="-65.13"/>
    <n v="0"/>
    <s v="1 YEARS"/>
    <x v="4"/>
    <n v="39"/>
    <n v="25"/>
    <n v="5964"/>
  </r>
  <r>
    <s v="AERMOD 22112"/>
    <s v="MortonBay_10202023_2018_HNO3.SUM"/>
    <x v="2"/>
    <x v="2"/>
    <x v="20"/>
    <x v="0"/>
    <n v="4.4299999999999999E-3"/>
    <n v="633750"/>
    <n v="3673750"/>
    <n v="-66.16"/>
    <n v="-66.16"/>
    <n v="0"/>
    <s v="1 YEARS"/>
    <x v="4"/>
    <n v="39"/>
    <n v="25"/>
    <n v="5964"/>
  </r>
  <r>
    <s v="AERMOD 22112"/>
    <s v="MortonBay_10202023_2018_HNO3.SUM"/>
    <x v="2"/>
    <x v="2"/>
    <x v="21"/>
    <x v="0"/>
    <n v="3.81E-3"/>
    <n v="632059.54"/>
    <n v="3674674.37"/>
    <n v="-69.099999999999994"/>
    <n v="-69.099999999999994"/>
    <n v="0"/>
    <s v="1 YEARS"/>
    <x v="4"/>
    <n v="39"/>
    <n v="25"/>
    <n v="5964"/>
  </r>
  <r>
    <s v="AERMOD 22112"/>
    <s v="MortonBay_10202023_2018_HNO3.SUM"/>
    <x v="2"/>
    <x v="2"/>
    <x v="22"/>
    <x v="0"/>
    <n v="1.91E-3"/>
    <n v="632050"/>
    <n v="3674675"/>
    <n v="-69.08"/>
    <n v="-69.08"/>
    <n v="0"/>
    <s v="1 YEARS"/>
    <x v="4"/>
    <n v="39"/>
    <n v="25"/>
    <n v="5964"/>
  </r>
  <r>
    <s v="AERMOD 22112"/>
    <s v="MortonBay_10202023_2018_HNO3.SUM"/>
    <x v="2"/>
    <x v="2"/>
    <x v="23"/>
    <x v="0"/>
    <n v="1.91E-3"/>
    <n v="632059.54"/>
    <n v="3674674.37"/>
    <n v="-69.099999999999994"/>
    <n v="-69.099999999999994"/>
    <n v="0"/>
    <s v="1 YEARS"/>
    <x v="4"/>
    <n v="39"/>
    <n v="25"/>
    <n v="5964"/>
  </r>
  <r>
    <s v="AERMOD 22112"/>
    <s v="MortonBay_10202023_2018_HNO3.SUM"/>
    <x v="2"/>
    <x v="2"/>
    <x v="2"/>
    <x v="0"/>
    <n v="8.6309999999999998E-2"/>
    <n v="632000"/>
    <n v="3674675"/>
    <n v="-69"/>
    <n v="-69"/>
    <n v="0"/>
    <s v="1 YEARS"/>
    <x v="4"/>
    <n v="39"/>
    <n v="25"/>
    <n v="5964"/>
  </r>
  <r>
    <s v="AERMOD 22112"/>
    <s v="MortonBay_10202023_2018_HNO3.SUM"/>
    <x v="2"/>
    <x v="2"/>
    <x v="3"/>
    <x v="0"/>
    <n v="8.1890000000000004E-2"/>
    <n v="632000"/>
    <n v="3674675"/>
    <n v="-69"/>
    <n v="-69"/>
    <n v="0"/>
    <s v="1 YEARS"/>
    <x v="4"/>
    <n v="39"/>
    <n v="25"/>
    <n v="5964"/>
  </r>
  <r>
    <s v="AERMOD 22112"/>
    <s v="MortonBay_10202023_2018_HNO3.SUM"/>
    <x v="2"/>
    <x v="2"/>
    <x v="4"/>
    <x v="0"/>
    <n v="7.9680000000000001E-2"/>
    <n v="632301.9"/>
    <n v="3674579.58"/>
    <n v="-68.739999999999995"/>
    <n v="-68.739999999999995"/>
    <n v="0"/>
    <s v="1 YEARS"/>
    <x v="4"/>
    <n v="39"/>
    <n v="25"/>
    <n v="5964"/>
  </r>
  <r>
    <s v="AERMOD 22112"/>
    <s v="MortonBay_10202023_2018_HNO3.SUM"/>
    <x v="2"/>
    <x v="2"/>
    <x v="5"/>
    <x v="0"/>
    <n v="0.15085000000000001"/>
    <n v="632301.9"/>
    <n v="3674532.18"/>
    <n v="-68.72"/>
    <n v="-68.72"/>
    <n v="0"/>
    <s v="1 YEARS"/>
    <x v="4"/>
    <n v="39"/>
    <n v="25"/>
    <n v="5964"/>
  </r>
  <r>
    <s v="AERMOD 22112"/>
    <s v="MortonBay_10202023_2018_HNO3.SUM"/>
    <x v="2"/>
    <x v="2"/>
    <x v="6"/>
    <x v="0"/>
    <n v="99.992549999999994"/>
    <n v="632301.9"/>
    <n v="3674437.38"/>
    <n v="-68.569999999999993"/>
    <n v="-68.569999999999993"/>
    <n v="0"/>
    <s v="1 YEARS"/>
    <x v="4"/>
    <n v="39"/>
    <n v="25"/>
    <n v="5964"/>
  </r>
  <r>
    <s v="AERMOD 22112"/>
    <s v="MortonBay_10202023_2018_HNO3.SUM"/>
    <x v="2"/>
    <x v="2"/>
    <x v="24"/>
    <x v="0"/>
    <n v="1.5469999999999999E-2"/>
    <n v="632301.9"/>
    <n v="3674532.18"/>
    <n v="-68.72"/>
    <n v="-68.72"/>
    <n v="0"/>
    <s v="1 YEARS"/>
    <x v="4"/>
    <n v="39"/>
    <n v="25"/>
    <n v="5964"/>
  </r>
  <r>
    <s v="AERMOD 22112"/>
    <s v="MortonBay_10202023_2018_HNO3.SUM"/>
    <x v="2"/>
    <x v="2"/>
    <x v="0"/>
    <x v="0"/>
    <n v="90.459829999999997"/>
    <n v="632301.9"/>
    <n v="3674437.38"/>
    <n v="-68.569999999999993"/>
    <n v="-68.569999999999993"/>
    <n v="0"/>
    <s v="1 YEARS"/>
    <x v="4"/>
    <n v="39"/>
    <n v="25"/>
    <n v="5964"/>
  </r>
  <r>
    <s v="AERMOD 22112"/>
    <s v="MortonBay_10202023_2018_HNO3.SUM"/>
    <x v="2"/>
    <x v="2"/>
    <x v="7"/>
    <x v="0"/>
    <n v="90.391390000000001"/>
    <n v="632301.9"/>
    <n v="3674437.38"/>
    <n v="-68.569999999999993"/>
    <n v="-68.569999999999993"/>
    <n v="0"/>
    <s v="1 YEARS"/>
    <x v="4"/>
    <n v="39"/>
    <n v="25"/>
    <n v="5964"/>
  </r>
  <r>
    <s v="AERMOD 22112"/>
    <s v="MortonBay_10202023_2018_HNO3.SUM"/>
    <x v="2"/>
    <x v="2"/>
    <x v="1"/>
    <x v="0"/>
    <n v="0.28144000000000002"/>
    <n v="632301.9"/>
    <n v="3674555.88"/>
    <n v="-68.75"/>
    <n v="-68.75"/>
    <n v="0"/>
    <s v="1 YEARS"/>
    <x v="4"/>
    <n v="39"/>
    <n v="25"/>
    <n v="5964"/>
  </r>
  <r>
    <s v="AERMOD 22112"/>
    <s v="MortonBay_10202023_2018_HNO3.SUM"/>
    <x v="2"/>
    <x v="2"/>
    <x v="8"/>
    <x v="0"/>
    <n v="1.736E-2"/>
    <n v="633669.61"/>
    <n v="3674393.25"/>
    <n v="-66.41"/>
    <n v="-66.41"/>
    <n v="0"/>
    <s v="1 YEARS"/>
    <x v="4"/>
    <n v="39"/>
    <n v="25"/>
    <n v="5964"/>
  </r>
  <r>
    <s v="AERMOD 22112"/>
    <s v="MortonBay_10202023_2018_HNO3.SUM"/>
    <x v="2"/>
    <x v="2"/>
    <x v="9"/>
    <x v="0"/>
    <n v="5.8599999999999998E-3"/>
    <n v="632150"/>
    <n v="3674275"/>
    <n v="-68.760000000000005"/>
    <n v="-68.760000000000005"/>
    <n v="0"/>
    <s v="1 YEARS"/>
    <x v="4"/>
    <n v="39"/>
    <n v="25"/>
    <n v="5964"/>
  </r>
  <r>
    <s v="AERMOD 22112"/>
    <s v="MortonBay_10202023_2018_HNO3.SUM"/>
    <x v="2"/>
    <x v="2"/>
    <x v="10"/>
    <x v="0"/>
    <n v="4.3499999999999997E-3"/>
    <n v="631500"/>
    <n v="3674675"/>
    <n v="-69.44"/>
    <n v="-69.44"/>
    <n v="0"/>
    <s v="1 YEARS"/>
    <x v="4"/>
    <n v="39"/>
    <n v="25"/>
    <n v="5964"/>
  </r>
  <r>
    <s v="AERMOD 22112"/>
    <s v="MortonBay_10202023_2018_HNO3.SUM"/>
    <x v="2"/>
    <x v="2"/>
    <x v="11"/>
    <x v="0"/>
    <n v="5.8599999999999998E-3"/>
    <n v="632025"/>
    <n v="3674850"/>
    <n v="-69.010000000000005"/>
    <n v="-69.010000000000005"/>
    <n v="0"/>
    <s v="1 YEARS"/>
    <x v="4"/>
    <n v="39"/>
    <n v="25"/>
    <n v="5964"/>
  </r>
  <r>
    <s v="AERMOD 22112"/>
    <s v="MortonBay_10202023_2018_HNO3.SUM"/>
    <x v="2"/>
    <x v="2"/>
    <x v="12"/>
    <x v="0"/>
    <n v="4.8399999999999997E-3"/>
    <n v="634500"/>
    <n v="3673750"/>
    <n v="-64.48"/>
    <n v="-64.48"/>
    <n v="0"/>
    <s v="1 YEARS"/>
    <x v="4"/>
    <n v="39"/>
    <n v="25"/>
    <n v="5964"/>
  </r>
  <r>
    <s v="AERMOD 22112"/>
    <s v="MortonBay_10202023_2018_HNO3.SUM"/>
    <x v="2"/>
    <x v="2"/>
    <x v="13"/>
    <x v="0"/>
    <n v="5.5999999999999999E-3"/>
    <n v="632200"/>
    <n v="3675300"/>
    <n v="-69.23"/>
    <n v="-69.23"/>
    <n v="0"/>
    <s v="1 YEARS"/>
    <x v="4"/>
    <n v="39"/>
    <n v="25"/>
    <n v="5964"/>
  </r>
  <r>
    <s v="AERMOD 22112"/>
    <s v="MortonBay_10202023_2018_HNO3.SUM"/>
    <x v="2"/>
    <x v="2"/>
    <x v="14"/>
    <x v="0"/>
    <n v="5.0699999999999999E-3"/>
    <n v="632500"/>
    <n v="3675750"/>
    <n v="-68.47"/>
    <n v="-68.47"/>
    <n v="0"/>
    <s v="1 YEARS"/>
    <x v="4"/>
    <n v="39"/>
    <n v="25"/>
    <n v="5964"/>
  </r>
  <r>
    <s v="AERMOD 22112"/>
    <s v="MortonBay_10202023_2018_HNO3.SUM"/>
    <x v="2"/>
    <x v="2"/>
    <x v="15"/>
    <x v="0"/>
    <n v="4.8599999999999997E-3"/>
    <n v="633788.4"/>
    <n v="3674323"/>
    <n v="-66.569999999999993"/>
    <n v="-66.569999999999993"/>
    <n v="0"/>
    <s v="1 YEARS"/>
    <x v="4"/>
    <n v="39"/>
    <n v="25"/>
    <n v="5964"/>
  </r>
  <r>
    <s v="AERMOD 22112"/>
    <s v="MortonBay_10202023_2018_HNO3.SUM"/>
    <x v="2"/>
    <x v="2"/>
    <x v="16"/>
    <x v="0"/>
    <n v="5.4599999999999996E-3"/>
    <n v="634000"/>
    <n v="3674500"/>
    <n v="-65.47"/>
    <n v="-65.47"/>
    <n v="0"/>
    <s v="1 YEARS"/>
    <x v="4"/>
    <n v="39"/>
    <n v="25"/>
    <n v="5964"/>
  </r>
  <r>
    <s v="AERMOD 22112"/>
    <s v="MortonBay_10202023_2018_HNO3.SUM"/>
    <x v="2"/>
    <x v="2"/>
    <x v="17"/>
    <x v="0"/>
    <n v="4.2900000000000004E-3"/>
    <n v="633834.11"/>
    <n v="3674233.47"/>
    <n v="-65.59"/>
    <n v="-64.849999999999994"/>
    <n v="0"/>
    <s v="1 YEARS"/>
    <x v="4"/>
    <n v="39"/>
    <n v="25"/>
    <n v="5964"/>
  </r>
  <r>
    <s v="AERMOD 22112"/>
    <s v="MortonBay_10202023_2018_HNO3.SUM"/>
    <x v="2"/>
    <x v="2"/>
    <x v="18"/>
    <x v="0"/>
    <n v="5.5500000000000002E-3"/>
    <n v="631000"/>
    <n v="3674400"/>
    <n v="-69.05"/>
    <n v="-67.47"/>
    <n v="0"/>
    <s v="1 YEARS"/>
    <x v="4"/>
    <n v="39"/>
    <n v="25"/>
    <n v="5964"/>
  </r>
  <r>
    <s v="AERMOD 22112"/>
    <s v="MortonBay_10202023_2018_HNO3.SUM"/>
    <x v="2"/>
    <x v="2"/>
    <x v="19"/>
    <x v="0"/>
    <n v="4.2300000000000003E-3"/>
    <n v="633646.75"/>
    <n v="3674461.82"/>
    <n v="-66.39"/>
    <n v="-66.39"/>
    <n v="0"/>
    <s v="1 YEARS"/>
    <x v="4"/>
    <n v="39"/>
    <n v="25"/>
    <n v="5964"/>
  </r>
  <r>
    <s v="AERMOD 22112"/>
    <s v="MortonBay_10202023_2018_HNO3.SUM"/>
    <x v="2"/>
    <x v="2"/>
    <x v="20"/>
    <x v="0"/>
    <n v="4.0299999999999997E-3"/>
    <n v="634500"/>
    <n v="3673500"/>
    <n v="-64.64"/>
    <n v="-64.64"/>
    <n v="0"/>
    <s v="1 YEARS"/>
    <x v="4"/>
    <n v="39"/>
    <n v="25"/>
    <n v="5964"/>
  </r>
  <r>
    <s v="AERMOD 22112"/>
    <s v="MortonBay_10202023_2018_HNO3.SUM"/>
    <x v="2"/>
    <x v="2"/>
    <x v="21"/>
    <x v="0"/>
    <n v="4.1200000000000004E-3"/>
    <n v="632059.54"/>
    <n v="3674674.37"/>
    <n v="-69.099999999999994"/>
    <n v="-69.099999999999994"/>
    <n v="0"/>
    <s v="1 YEARS"/>
    <x v="4"/>
    <n v="39"/>
    <n v="25"/>
    <n v="5964"/>
  </r>
  <r>
    <s v="AERMOD 22112"/>
    <s v="MortonBay_10202023_2018_HNO3.SUM"/>
    <x v="2"/>
    <x v="2"/>
    <x v="22"/>
    <x v="0"/>
    <n v="2.0600000000000002E-3"/>
    <n v="632050"/>
    <n v="3674675"/>
    <n v="-69.08"/>
    <n v="-69.08"/>
    <n v="0"/>
    <s v="1 YEARS"/>
    <x v="4"/>
    <n v="39"/>
    <n v="25"/>
    <n v="5964"/>
  </r>
  <r>
    <s v="AERMOD 22112"/>
    <s v="MortonBay_10202023_2018_HNO3.SUM"/>
    <x v="2"/>
    <x v="2"/>
    <x v="23"/>
    <x v="0"/>
    <n v="2.0600000000000002E-3"/>
    <n v="632059.54"/>
    <n v="3674674.37"/>
    <n v="-69.099999999999994"/>
    <n v="-69.099999999999994"/>
    <n v="0"/>
    <s v="1 YEARS"/>
    <x v="4"/>
    <n v="39"/>
    <n v="25"/>
    <n v="5964"/>
  </r>
  <r>
    <s v="AERMOD 22112"/>
    <s v="MortonBay_10202023_2018_HNO3.SUM"/>
    <x v="2"/>
    <x v="2"/>
    <x v="2"/>
    <x v="0"/>
    <n v="7.5829999999999995E-2"/>
    <n v="632011.06999999995"/>
    <n v="3674674.37"/>
    <n v="-69.02"/>
    <n v="-69.02"/>
    <n v="0"/>
    <s v="1 YEARS"/>
    <x v="4"/>
    <n v="39"/>
    <n v="25"/>
    <n v="5964"/>
  </r>
  <r>
    <s v="AERMOD 22112"/>
    <s v="MortonBay_10202023_2018_HNO3.SUM"/>
    <x v="2"/>
    <x v="2"/>
    <x v="3"/>
    <x v="0"/>
    <n v="7.492E-2"/>
    <n v="632301.9"/>
    <n v="3674579.58"/>
    <n v="-68.739999999999995"/>
    <n v="-68.739999999999995"/>
    <n v="0"/>
    <s v="1 YEARS"/>
    <x v="4"/>
    <n v="39"/>
    <n v="25"/>
    <n v="5964"/>
  </r>
  <r>
    <s v="AERMOD 22112"/>
    <s v="MortonBay_10202023_2018_HNO3.SUM"/>
    <x v="2"/>
    <x v="2"/>
    <x v="4"/>
    <x v="0"/>
    <n v="7.6520000000000005E-2"/>
    <n v="632301.9"/>
    <n v="3674579.58"/>
    <n v="-68.739999999999995"/>
    <n v="-68.739999999999995"/>
    <n v="0"/>
    <s v="1 YEARS"/>
    <x v="4"/>
    <n v="39"/>
    <n v="25"/>
    <n v="5964"/>
  </r>
  <r>
    <s v="AERMOD 22112"/>
    <s v="MortonBay_10202023_2018_HNO3.SUM"/>
    <x v="2"/>
    <x v="2"/>
    <x v="5"/>
    <x v="0"/>
    <n v="0.11885"/>
    <n v="632301.9"/>
    <n v="3674532.18"/>
    <n v="-68.72"/>
    <n v="-68.72"/>
    <n v="0"/>
    <s v="1 YEARS"/>
    <x v="4"/>
    <n v="39"/>
    <n v="25"/>
    <n v="5964"/>
  </r>
  <r>
    <s v="AERMOD 22112"/>
    <s v="MortonBay_10202023_2018_HNO3.SUM"/>
    <x v="2"/>
    <x v="2"/>
    <x v="6"/>
    <x v="0"/>
    <n v="90.444490000000002"/>
    <n v="632301.9"/>
    <n v="3674437.38"/>
    <n v="-68.569999999999993"/>
    <n v="-68.569999999999993"/>
    <n v="0"/>
    <s v="1 YEARS"/>
    <x v="4"/>
    <n v="39"/>
    <n v="25"/>
    <n v="5964"/>
  </r>
  <r>
    <s v="AERMOD 22112"/>
    <s v="MortonBay_10202023_2018_HNO3.SUM"/>
    <x v="2"/>
    <x v="2"/>
    <x v="24"/>
    <x v="0"/>
    <n v="1.4279999999999999E-2"/>
    <n v="632301.9"/>
    <n v="3674532.18"/>
    <n v="-68.72"/>
    <n v="-68.72"/>
    <n v="0"/>
    <s v="1 YEARS"/>
    <x v="4"/>
    <n v="39"/>
    <n v="25"/>
    <n v="5964"/>
  </r>
  <r>
    <s v="AERMOD 22112"/>
    <s v="MortonBay_10202023_2018_NO2.SUM"/>
    <x v="3"/>
    <x v="3"/>
    <x v="0"/>
    <x v="0"/>
    <n v="1.34388"/>
    <n v="632025"/>
    <n v="3674675"/>
    <n v="-69.02"/>
    <n v="-69.02"/>
    <n v="0"/>
    <s v="1 YEARS"/>
    <x v="4"/>
    <n v="10"/>
    <n v="7"/>
    <n v="5964"/>
  </r>
  <r>
    <s v="AERMOD 22112"/>
    <s v="MortonBay_10202023_2018_NO2.SUM"/>
    <x v="3"/>
    <x v="3"/>
    <x v="1"/>
    <x v="0"/>
    <n v="1.34388"/>
    <n v="632025"/>
    <n v="3674675"/>
    <n v="-69.02"/>
    <n v="-69.02"/>
    <n v="0"/>
    <s v="1 YEARS"/>
    <x v="4"/>
    <n v="10"/>
    <n v="7"/>
    <n v="5964"/>
  </r>
  <r>
    <s v="AERMOD 22112"/>
    <s v="MortonBay_10202023_2018_NO2.SUM"/>
    <x v="3"/>
    <x v="3"/>
    <x v="2"/>
    <x v="0"/>
    <n v="0.52349000000000001"/>
    <n v="632035.30000000005"/>
    <n v="3674674.37"/>
    <n v="-69.040000000000006"/>
    <n v="-69.040000000000006"/>
    <n v="0"/>
    <s v="1 YEARS"/>
    <x v="4"/>
    <n v="10"/>
    <n v="7"/>
    <n v="5964"/>
  </r>
  <r>
    <s v="AERMOD 22112"/>
    <s v="MortonBay_10202023_2018_NO2.SUM"/>
    <x v="3"/>
    <x v="3"/>
    <x v="3"/>
    <x v="0"/>
    <n v="0.50897000000000003"/>
    <n v="632083.78"/>
    <n v="3674674.37"/>
    <n v="-69.09"/>
    <n v="-69.09"/>
    <n v="0"/>
    <s v="1 YEARS"/>
    <x v="4"/>
    <n v="10"/>
    <n v="7"/>
    <n v="5964"/>
  </r>
  <r>
    <s v="AERMOD 22112"/>
    <s v="MortonBay_10202023_2018_NO2.SUM"/>
    <x v="3"/>
    <x v="3"/>
    <x v="4"/>
    <x v="0"/>
    <n v="0.33232"/>
    <n v="632035.30000000005"/>
    <n v="3674674.37"/>
    <n v="-69.040000000000006"/>
    <n v="-69.040000000000006"/>
    <n v="0"/>
    <s v="1 YEARS"/>
    <x v="4"/>
    <n v="10"/>
    <n v="7"/>
    <n v="5964"/>
  </r>
  <r>
    <s v="AERMOD 22112"/>
    <s v="MortonBay_10202023_2018_NO2.SUM"/>
    <x v="3"/>
    <x v="3"/>
    <x v="5"/>
    <x v="0"/>
    <n v="0.33988000000000002"/>
    <n v="632301.9"/>
    <n v="3674508.48"/>
    <n v="-68.69"/>
    <n v="-68.69"/>
    <n v="0"/>
    <s v="1 YEARS"/>
    <x v="4"/>
    <n v="10"/>
    <n v="7"/>
    <n v="5964"/>
  </r>
  <r>
    <s v="AERMOD 22112"/>
    <s v="MortonBay_10202023_2018_NO2.SUM"/>
    <x v="3"/>
    <x v="3"/>
    <x v="6"/>
    <x v="0"/>
    <n v="1.34388"/>
    <n v="632025"/>
    <n v="3674675"/>
    <n v="-69.02"/>
    <n v="-69.02"/>
    <n v="0"/>
    <s v="1 YEARS"/>
    <x v="4"/>
    <n v="10"/>
    <n v="7"/>
    <n v="5964"/>
  </r>
  <r>
    <s v="AERMOD 22112"/>
    <s v="MortonBay_10202023_2018_NO2.SUM"/>
    <x v="3"/>
    <x v="4"/>
    <x v="0"/>
    <x v="0"/>
    <n v="1.20329"/>
    <n v="632011.06999999995"/>
    <n v="3674674.37"/>
    <n v="-69.02"/>
    <n v="-69.02"/>
    <n v="0"/>
    <s v="1 YEARS"/>
    <x v="4"/>
    <n v="10"/>
    <n v="7"/>
    <n v="5964"/>
  </r>
  <r>
    <s v="AERMOD 22112"/>
    <s v="MortonBay_10202023_2018_NO2.SUM"/>
    <x v="3"/>
    <x v="4"/>
    <x v="1"/>
    <x v="0"/>
    <n v="1.20329"/>
    <n v="632011.06999999995"/>
    <n v="3674674.37"/>
    <n v="-69.02"/>
    <n v="-69.02"/>
    <n v="0"/>
    <s v="1 YEARS"/>
    <x v="4"/>
    <n v="10"/>
    <n v="7"/>
    <n v="5964"/>
  </r>
  <r>
    <s v="AERMOD 22112"/>
    <s v="MortonBay_10202023_2018_NO2.SUM"/>
    <x v="3"/>
    <x v="4"/>
    <x v="2"/>
    <x v="0"/>
    <n v="0.47373999999999999"/>
    <n v="632025"/>
    <n v="3674675"/>
    <n v="-69.02"/>
    <n v="-69.02"/>
    <n v="0"/>
    <s v="1 YEARS"/>
    <x v="4"/>
    <n v="10"/>
    <n v="7"/>
    <n v="5964"/>
  </r>
  <r>
    <s v="AERMOD 22112"/>
    <s v="MortonBay_10202023_2018_NO2.SUM"/>
    <x v="3"/>
    <x v="4"/>
    <x v="3"/>
    <x v="0"/>
    <n v="0.46869"/>
    <n v="632035.30000000005"/>
    <n v="3674674.37"/>
    <n v="-69.040000000000006"/>
    <n v="-69.040000000000006"/>
    <n v="0"/>
    <s v="1 YEARS"/>
    <x v="4"/>
    <n v="10"/>
    <n v="7"/>
    <n v="5964"/>
  </r>
  <r>
    <s v="AERMOD 22112"/>
    <s v="MortonBay_10202023_2018_NO2.SUM"/>
    <x v="3"/>
    <x v="4"/>
    <x v="4"/>
    <x v="0"/>
    <n v="0.29421999999999998"/>
    <n v="632000"/>
    <n v="3674675"/>
    <n v="-69"/>
    <n v="-69"/>
    <n v="0"/>
    <s v="1 YEARS"/>
    <x v="4"/>
    <n v="10"/>
    <n v="7"/>
    <n v="5964"/>
  </r>
  <r>
    <s v="AERMOD 22112"/>
    <s v="MortonBay_10202023_2018_NO2.SUM"/>
    <x v="3"/>
    <x v="4"/>
    <x v="5"/>
    <x v="0"/>
    <n v="0.33105000000000001"/>
    <n v="632301.9"/>
    <n v="3674508.48"/>
    <n v="-68.69"/>
    <n v="-68.69"/>
    <n v="0"/>
    <s v="1 YEARS"/>
    <x v="4"/>
    <n v="10"/>
    <n v="7"/>
    <n v="5964"/>
  </r>
  <r>
    <s v="AERMOD 22112"/>
    <s v="MortonBay_10202023_2018_NO2.SUM"/>
    <x v="3"/>
    <x v="4"/>
    <x v="6"/>
    <x v="0"/>
    <n v="1.20329"/>
    <n v="632011.06999999995"/>
    <n v="3674674.37"/>
    <n v="-69.02"/>
    <n v="-69.02"/>
    <n v="0"/>
    <s v="1 YEARS"/>
    <x v="4"/>
    <n v="10"/>
    <n v="7"/>
    <n v="5964"/>
  </r>
  <r>
    <s v="AERMOD 22112"/>
    <s v="MortonBay_10202023_2018_NO2A.SUM"/>
    <x v="3"/>
    <x v="2"/>
    <x v="0"/>
    <x v="0"/>
    <n v="6.2799999999999995E-2"/>
    <n v="632301.9"/>
    <n v="3674555.88"/>
    <n v="-68.75"/>
    <n v="-68.75"/>
    <n v="0"/>
    <s v="1 YEARS"/>
    <x v="4"/>
    <n v="10"/>
    <n v="7"/>
    <n v="5964"/>
  </r>
  <r>
    <s v="AERMOD 22112"/>
    <s v="MortonBay_10202023_2018_NO2A.SUM"/>
    <x v="3"/>
    <x v="2"/>
    <x v="1"/>
    <x v="0"/>
    <n v="6.2799999999999995E-2"/>
    <n v="632301.9"/>
    <n v="3674555.88"/>
    <n v="-68.75"/>
    <n v="-68.75"/>
    <n v="0"/>
    <s v="1 YEARS"/>
    <x v="4"/>
    <n v="10"/>
    <n v="7"/>
    <n v="5964"/>
  </r>
  <r>
    <s v="AERMOD 22112"/>
    <s v="MortonBay_10202023_2018_NO2A.SUM"/>
    <x v="3"/>
    <x v="2"/>
    <x v="2"/>
    <x v="0"/>
    <n v="1.6119999999999999E-2"/>
    <n v="632000"/>
    <n v="3674675"/>
    <n v="-69"/>
    <n v="-69"/>
    <n v="0"/>
    <s v="1 YEARS"/>
    <x v="4"/>
    <n v="10"/>
    <n v="7"/>
    <n v="5964"/>
  </r>
  <r>
    <s v="AERMOD 22112"/>
    <s v="MortonBay_10202023_2018_NO2A.SUM"/>
    <x v="3"/>
    <x v="2"/>
    <x v="3"/>
    <x v="0"/>
    <n v="1.529E-2"/>
    <n v="632000"/>
    <n v="3674675"/>
    <n v="-69"/>
    <n v="-69"/>
    <n v="0"/>
    <s v="1 YEARS"/>
    <x v="4"/>
    <n v="10"/>
    <n v="7"/>
    <n v="5964"/>
  </r>
  <r>
    <s v="AERMOD 22112"/>
    <s v="MortonBay_10202023_2018_NO2A.SUM"/>
    <x v="3"/>
    <x v="2"/>
    <x v="4"/>
    <x v="0"/>
    <n v="1.4880000000000001E-2"/>
    <n v="632301.9"/>
    <n v="3674579.58"/>
    <n v="-68.739999999999995"/>
    <n v="-68.739999999999995"/>
    <n v="0"/>
    <s v="1 YEARS"/>
    <x v="4"/>
    <n v="10"/>
    <n v="7"/>
    <n v="5964"/>
  </r>
  <r>
    <s v="AERMOD 22112"/>
    <s v="MortonBay_10202023_2018_NO2A.SUM"/>
    <x v="3"/>
    <x v="2"/>
    <x v="5"/>
    <x v="0"/>
    <n v="3.024E-2"/>
    <n v="632301.9"/>
    <n v="3674532.18"/>
    <n v="-68.72"/>
    <n v="-68.72"/>
    <n v="0"/>
    <s v="1 YEARS"/>
    <x v="4"/>
    <n v="10"/>
    <n v="7"/>
    <n v="5964"/>
  </r>
  <r>
    <s v="AERMOD 22112"/>
    <s v="MortonBay_10202023_2018_NO2A.SUM"/>
    <x v="3"/>
    <x v="2"/>
    <x v="6"/>
    <x v="0"/>
    <n v="6.2799999999999995E-2"/>
    <n v="632301.9"/>
    <n v="3674555.88"/>
    <n v="-68.75"/>
    <n v="-68.75"/>
    <n v="0"/>
    <s v="1 YEARS"/>
    <x v="4"/>
    <n v="10"/>
    <n v="7"/>
    <n v="5964"/>
  </r>
  <r>
    <s v="AERMOD 22112"/>
    <s v="MortonBay_10202023_2018_NO2C.SUM"/>
    <x v="3"/>
    <x v="3"/>
    <x v="0"/>
    <x v="0"/>
    <n v="140.78025"/>
    <n v="632025"/>
    <n v="3674675"/>
    <n v="-69.02"/>
    <n v="-69.02"/>
    <n v="0"/>
    <s v="1 YEARS"/>
    <x v="4"/>
    <n v="10"/>
    <n v="7"/>
    <n v="5964"/>
  </r>
  <r>
    <s v="AERMOD 22112"/>
    <s v="MortonBay_10202023_2018_NO2C.SUM"/>
    <x v="3"/>
    <x v="3"/>
    <x v="1"/>
    <x v="0"/>
    <n v="140.78025"/>
    <n v="632025"/>
    <n v="3674675"/>
    <n v="-69.02"/>
    <n v="-69.02"/>
    <n v="0"/>
    <s v="1 YEARS"/>
    <x v="4"/>
    <n v="10"/>
    <n v="7"/>
    <n v="5964"/>
  </r>
  <r>
    <s v="AERMOD 22112"/>
    <s v="MortonBay_10202023_2018_NO2C.SUM"/>
    <x v="3"/>
    <x v="3"/>
    <x v="2"/>
    <x v="0"/>
    <n v="59.174239999999998"/>
    <n v="632035.30000000005"/>
    <n v="3674674.37"/>
    <n v="-69.040000000000006"/>
    <n v="-69.040000000000006"/>
    <n v="0"/>
    <s v="1 YEARS"/>
    <x v="4"/>
    <n v="10"/>
    <n v="7"/>
    <n v="5964"/>
  </r>
  <r>
    <s v="AERMOD 22112"/>
    <s v="MortonBay_10202023_2018_NO2C.SUM"/>
    <x v="3"/>
    <x v="3"/>
    <x v="3"/>
    <x v="0"/>
    <n v="65.339429999999993"/>
    <n v="632075"/>
    <n v="3674675"/>
    <n v="-69.099999999999994"/>
    <n v="-69.099999999999994"/>
    <n v="0"/>
    <s v="1 YEARS"/>
    <x v="4"/>
    <n v="10"/>
    <n v="7"/>
    <n v="5964"/>
  </r>
  <r>
    <s v="AERMOD 22112"/>
    <s v="MortonBay_10202023_2018_NO2C.SUM"/>
    <x v="3"/>
    <x v="3"/>
    <x v="4"/>
    <x v="0"/>
    <n v="52.758409999999998"/>
    <n v="632204.96"/>
    <n v="3674674.37"/>
    <n v="-68.8"/>
    <n v="-68.8"/>
    <n v="0"/>
    <s v="1 YEARS"/>
    <x v="4"/>
    <n v="10"/>
    <n v="7"/>
    <n v="5964"/>
  </r>
  <r>
    <s v="AERMOD 22112"/>
    <s v="MortonBay_10202023_2018_NO2C.SUM"/>
    <x v="3"/>
    <x v="3"/>
    <x v="5"/>
    <x v="0"/>
    <n v="59.313029999999998"/>
    <n v="632301.9"/>
    <n v="3674508.48"/>
    <n v="-68.69"/>
    <n v="-68.69"/>
    <n v="0"/>
    <s v="1 YEARS"/>
    <x v="4"/>
    <n v="10"/>
    <n v="7"/>
    <n v="5964"/>
  </r>
  <r>
    <s v="AERMOD 22112"/>
    <s v="MortonBay_10202023_2018_NO2C.SUM"/>
    <x v="3"/>
    <x v="3"/>
    <x v="6"/>
    <x v="0"/>
    <n v="140.78025"/>
    <n v="632025"/>
    <n v="3674675"/>
    <n v="-69.02"/>
    <n v="-69.02"/>
    <n v="0"/>
    <s v="1 YEARS"/>
    <x v="4"/>
    <n v="10"/>
    <n v="7"/>
    <n v="5964"/>
  </r>
  <r>
    <s v="AERMOD 22112"/>
    <s v="MortonBay_10202023_2018_NO2C.SUM"/>
    <x v="3"/>
    <x v="5"/>
    <x v="0"/>
    <x v="0"/>
    <n v="140.71028000000001"/>
    <n v="632025"/>
    <n v="3674675"/>
    <n v="-69.02"/>
    <n v="-69.02"/>
    <n v="0"/>
    <s v="1 YEARS"/>
    <x v="4"/>
    <n v="10"/>
    <n v="7"/>
    <n v="5964"/>
  </r>
  <r>
    <s v="AERMOD 22112"/>
    <s v="MortonBay_10202023_2018_NO2C.SUM"/>
    <x v="3"/>
    <x v="5"/>
    <x v="1"/>
    <x v="0"/>
    <n v="140.71028000000001"/>
    <n v="632025"/>
    <n v="3674675"/>
    <n v="-69.02"/>
    <n v="-69.02"/>
    <n v="0"/>
    <s v="1 YEARS"/>
    <x v="4"/>
    <n v="10"/>
    <n v="7"/>
    <n v="5964"/>
  </r>
  <r>
    <s v="AERMOD 22112"/>
    <s v="MortonBay_10202023_2018_NO2C.SUM"/>
    <x v="3"/>
    <x v="5"/>
    <x v="2"/>
    <x v="0"/>
    <n v="58.791310000000003"/>
    <n v="632035.30000000005"/>
    <n v="3674674.37"/>
    <n v="-69.040000000000006"/>
    <n v="-69.040000000000006"/>
    <n v="0"/>
    <s v="1 YEARS"/>
    <x v="4"/>
    <n v="10"/>
    <n v="7"/>
    <n v="5964"/>
  </r>
  <r>
    <s v="AERMOD 22112"/>
    <s v="MortonBay_10202023_2018_NO2C.SUM"/>
    <x v="3"/>
    <x v="5"/>
    <x v="3"/>
    <x v="0"/>
    <n v="65.102080000000001"/>
    <n v="632059.54"/>
    <n v="3674674.37"/>
    <n v="-69.099999999999994"/>
    <n v="-69.099999999999994"/>
    <n v="0"/>
    <s v="1 YEARS"/>
    <x v="4"/>
    <n v="10"/>
    <n v="7"/>
    <n v="5964"/>
  </r>
  <r>
    <s v="AERMOD 22112"/>
    <s v="MortonBay_10202023_2018_NO2C.SUM"/>
    <x v="3"/>
    <x v="5"/>
    <x v="4"/>
    <x v="0"/>
    <n v="46.181040000000003"/>
    <n v="632204.96"/>
    <n v="3674674.37"/>
    <n v="-68.8"/>
    <n v="-68.8"/>
    <n v="0"/>
    <s v="1 YEARS"/>
    <x v="4"/>
    <n v="10"/>
    <n v="7"/>
    <n v="5964"/>
  </r>
  <r>
    <s v="AERMOD 22112"/>
    <s v="MortonBay_10202023_2018_NO2C.SUM"/>
    <x v="3"/>
    <x v="5"/>
    <x v="5"/>
    <x v="0"/>
    <n v="59.050919999999998"/>
    <n v="632301.9"/>
    <n v="3674508.48"/>
    <n v="-68.69"/>
    <n v="-68.69"/>
    <n v="0"/>
    <s v="1 YEARS"/>
    <x v="4"/>
    <n v="10"/>
    <n v="7"/>
    <n v="5964"/>
  </r>
  <r>
    <s v="AERMOD 22112"/>
    <s v="MortonBay_10202023_2018_NO2C.SUM"/>
    <x v="3"/>
    <x v="5"/>
    <x v="6"/>
    <x v="0"/>
    <n v="140.71028000000001"/>
    <n v="632025"/>
    <n v="3674675"/>
    <n v="-69.02"/>
    <n v="-69.02"/>
    <n v="0"/>
    <s v="1 YEARS"/>
    <x v="4"/>
    <n v="10"/>
    <n v="7"/>
    <n v="5964"/>
  </r>
  <r>
    <s v="AERMOD 22112"/>
    <s v="MortonBay_10202023_2018_PM10.SUM"/>
    <x v="4"/>
    <x v="6"/>
    <x v="0"/>
    <x v="0"/>
    <n v="4.4611400000000003"/>
    <n v="632156.48"/>
    <n v="3674295.19"/>
    <n v="-68.760000000000005"/>
    <n v="-68.760000000000005"/>
    <n v="0"/>
    <n v="18122824"/>
    <x v="4"/>
    <n v="24"/>
    <n v="8"/>
    <n v="5964"/>
  </r>
  <r>
    <s v="AERMOD 22112"/>
    <s v="MortonBay_10202023_2018_PM10.SUM"/>
    <x v="4"/>
    <x v="6"/>
    <x v="0"/>
    <x v="1"/>
    <n v="4.1432599999999997"/>
    <n v="632301.9"/>
    <n v="3674437.38"/>
    <n v="-68.569999999999993"/>
    <n v="-68.569999999999993"/>
    <n v="0"/>
    <n v="18052624"/>
    <x v="4"/>
    <n v="24"/>
    <n v="8"/>
    <n v="5964"/>
  </r>
  <r>
    <s v="AERMOD 22112"/>
    <s v="MortonBay_10202023_2018_PM10.SUM"/>
    <x v="4"/>
    <x v="6"/>
    <x v="0"/>
    <x v="2"/>
    <n v="4.0705099999999996"/>
    <n v="632301.9"/>
    <n v="3674413.68"/>
    <n v="-68.59"/>
    <n v="-68.59"/>
    <n v="0"/>
    <n v="18050124"/>
    <x v="4"/>
    <n v="24"/>
    <n v="8"/>
    <n v="5964"/>
  </r>
  <r>
    <s v="AERMOD 22112"/>
    <s v="MortonBay_10202023_2018_PM10.SUM"/>
    <x v="4"/>
    <x v="6"/>
    <x v="0"/>
    <x v="3"/>
    <n v="3.9245100000000002"/>
    <n v="632301.9"/>
    <n v="3674413.68"/>
    <n v="-68.59"/>
    <n v="-68.59"/>
    <n v="0"/>
    <n v="18043024"/>
    <x v="4"/>
    <n v="24"/>
    <n v="8"/>
    <n v="5964"/>
  </r>
  <r>
    <s v="AERMOD 22112"/>
    <s v="MortonBay_10202023_2018_PM10.SUM"/>
    <x v="4"/>
    <x v="6"/>
    <x v="0"/>
    <x v="4"/>
    <n v="3.84707"/>
    <n v="632301.9"/>
    <n v="3674413.68"/>
    <n v="-68.59"/>
    <n v="-68.59"/>
    <n v="0"/>
    <n v="18052524"/>
    <x v="4"/>
    <n v="24"/>
    <n v="8"/>
    <n v="5964"/>
  </r>
  <r>
    <s v="AERMOD 22112"/>
    <s v="MortonBay_10202023_2018_PM10.SUM"/>
    <x v="4"/>
    <x v="6"/>
    <x v="0"/>
    <x v="5"/>
    <n v="3.7780399999999998"/>
    <n v="632301.9"/>
    <n v="3674437.38"/>
    <n v="-68.569999999999993"/>
    <n v="-68.569999999999993"/>
    <n v="0"/>
    <n v="18041624"/>
    <x v="4"/>
    <n v="24"/>
    <n v="8"/>
    <n v="5964"/>
  </r>
  <r>
    <s v="AERMOD 22112"/>
    <s v="MortonBay_10202023_2018_PM10.SUM"/>
    <x v="4"/>
    <x v="6"/>
    <x v="7"/>
    <x v="0"/>
    <n v="4.3371300000000002"/>
    <n v="632156.48"/>
    <n v="3674295.19"/>
    <n v="-68.760000000000005"/>
    <n v="-68.760000000000005"/>
    <n v="0"/>
    <n v="18122824"/>
    <x v="4"/>
    <n v="24"/>
    <n v="8"/>
    <n v="5964"/>
  </r>
  <r>
    <s v="AERMOD 22112"/>
    <s v="MortonBay_10202023_2018_PM10.SUM"/>
    <x v="4"/>
    <x v="6"/>
    <x v="7"/>
    <x v="1"/>
    <n v="4.1380100000000004"/>
    <n v="632301.9"/>
    <n v="3674437.38"/>
    <n v="-68.569999999999993"/>
    <n v="-68.569999999999993"/>
    <n v="0"/>
    <n v="18052624"/>
    <x v="4"/>
    <n v="24"/>
    <n v="8"/>
    <n v="5964"/>
  </r>
  <r>
    <s v="AERMOD 22112"/>
    <s v="MortonBay_10202023_2018_PM10.SUM"/>
    <x v="4"/>
    <x v="6"/>
    <x v="7"/>
    <x v="2"/>
    <n v="4.0691899999999999"/>
    <n v="632301.9"/>
    <n v="3674413.68"/>
    <n v="-68.59"/>
    <n v="-68.59"/>
    <n v="0"/>
    <n v="18050124"/>
    <x v="4"/>
    <n v="24"/>
    <n v="8"/>
    <n v="5964"/>
  </r>
  <r>
    <s v="AERMOD 22112"/>
    <s v="MortonBay_10202023_2018_PM10.SUM"/>
    <x v="4"/>
    <x v="6"/>
    <x v="7"/>
    <x v="3"/>
    <n v="3.9230100000000001"/>
    <n v="632301.9"/>
    <n v="3674413.68"/>
    <n v="-68.59"/>
    <n v="-68.59"/>
    <n v="0"/>
    <n v="18043024"/>
    <x v="4"/>
    <n v="24"/>
    <n v="8"/>
    <n v="5964"/>
  </r>
  <r>
    <s v="AERMOD 22112"/>
    <s v="MortonBay_10202023_2018_PM10.SUM"/>
    <x v="4"/>
    <x v="6"/>
    <x v="7"/>
    <x v="4"/>
    <n v="3.8410099999999998"/>
    <n v="632301.9"/>
    <n v="3674413.68"/>
    <n v="-68.59"/>
    <n v="-68.59"/>
    <n v="0"/>
    <n v="18052524"/>
    <x v="4"/>
    <n v="24"/>
    <n v="8"/>
    <n v="5964"/>
  </r>
  <r>
    <s v="AERMOD 22112"/>
    <s v="MortonBay_10202023_2018_PM10.SUM"/>
    <x v="4"/>
    <x v="6"/>
    <x v="7"/>
    <x v="5"/>
    <n v="3.7710699999999999"/>
    <n v="632301.9"/>
    <n v="3674437.38"/>
    <n v="-68.569999999999993"/>
    <n v="-68.569999999999993"/>
    <n v="0"/>
    <n v="18041624"/>
    <x v="4"/>
    <n v="24"/>
    <n v="8"/>
    <n v="5964"/>
  </r>
  <r>
    <s v="AERMOD 22112"/>
    <s v="MortonBay_10202023_2018_PM10.SUM"/>
    <x v="4"/>
    <x v="6"/>
    <x v="1"/>
    <x v="0"/>
    <n v="0.37375999999999998"/>
    <n v="632011.06999999995"/>
    <n v="3674674.37"/>
    <n v="-69.02"/>
    <n v="-69.02"/>
    <n v="0"/>
    <n v="18072824"/>
    <x v="4"/>
    <n v="24"/>
    <n v="8"/>
    <n v="5964"/>
  </r>
  <r>
    <s v="AERMOD 22112"/>
    <s v="MortonBay_10202023_2018_PM10.SUM"/>
    <x v="4"/>
    <x v="6"/>
    <x v="1"/>
    <x v="1"/>
    <n v="0.3498"/>
    <n v="632000"/>
    <n v="3674675"/>
    <n v="-69"/>
    <n v="-69"/>
    <n v="0"/>
    <n v="18062324"/>
    <x v="4"/>
    <n v="24"/>
    <n v="8"/>
    <n v="5964"/>
  </r>
  <r>
    <s v="AERMOD 22112"/>
    <s v="MortonBay_10202023_2018_PM10.SUM"/>
    <x v="4"/>
    <x v="6"/>
    <x v="1"/>
    <x v="2"/>
    <n v="0.32386999999999999"/>
    <n v="632000"/>
    <n v="3674675"/>
    <n v="-69"/>
    <n v="-69"/>
    <n v="0"/>
    <n v="18080724"/>
    <x v="4"/>
    <n v="24"/>
    <n v="8"/>
    <n v="5964"/>
  </r>
  <r>
    <s v="AERMOD 22112"/>
    <s v="MortonBay_10202023_2018_PM10.SUM"/>
    <x v="4"/>
    <x v="6"/>
    <x v="1"/>
    <x v="3"/>
    <n v="0.29979"/>
    <n v="631986.82999999996"/>
    <n v="3674674.37"/>
    <n v="-68.98"/>
    <n v="-68.98"/>
    <n v="0"/>
    <n v="18071724"/>
    <x v="4"/>
    <n v="24"/>
    <n v="8"/>
    <n v="5964"/>
  </r>
  <r>
    <s v="AERMOD 22112"/>
    <s v="MortonBay_10202023_2018_PM10.SUM"/>
    <x v="4"/>
    <x v="6"/>
    <x v="1"/>
    <x v="4"/>
    <n v="0.27045999999999998"/>
    <n v="632000"/>
    <n v="3674675"/>
    <n v="-69"/>
    <n v="-69"/>
    <n v="0"/>
    <n v="18071824"/>
    <x v="4"/>
    <n v="24"/>
    <n v="8"/>
    <n v="5964"/>
  </r>
  <r>
    <s v="AERMOD 22112"/>
    <s v="MortonBay_10202023_2018_PM10.SUM"/>
    <x v="4"/>
    <x v="6"/>
    <x v="1"/>
    <x v="5"/>
    <n v="0.25224000000000002"/>
    <n v="631986.82999999996"/>
    <n v="3674674.37"/>
    <n v="-68.98"/>
    <n v="-68.98"/>
    <n v="0"/>
    <n v="18072724"/>
    <x v="4"/>
    <n v="24"/>
    <n v="8"/>
    <n v="5964"/>
  </r>
  <r>
    <s v="AERMOD 22112"/>
    <s v="MortonBay_10202023_2018_PM10.SUM"/>
    <x v="4"/>
    <x v="6"/>
    <x v="2"/>
    <x v="0"/>
    <n v="0.14333000000000001"/>
    <n v="632011.06999999995"/>
    <n v="3674674.37"/>
    <n v="-69.02"/>
    <n v="-69.02"/>
    <n v="0"/>
    <n v="18072824"/>
    <x v="4"/>
    <n v="24"/>
    <n v="8"/>
    <n v="5964"/>
  </r>
  <r>
    <s v="AERMOD 22112"/>
    <s v="MortonBay_10202023_2018_PM10.SUM"/>
    <x v="4"/>
    <x v="6"/>
    <x v="2"/>
    <x v="1"/>
    <n v="0.13255"/>
    <n v="632000"/>
    <n v="3674675"/>
    <n v="-69"/>
    <n v="-69"/>
    <n v="0"/>
    <n v="18062324"/>
    <x v="4"/>
    <n v="24"/>
    <n v="8"/>
    <n v="5964"/>
  </r>
  <r>
    <s v="AERMOD 22112"/>
    <s v="MortonBay_10202023_2018_PM10.SUM"/>
    <x v="4"/>
    <x v="6"/>
    <x v="2"/>
    <x v="2"/>
    <n v="0.11922000000000001"/>
    <n v="632011.06999999995"/>
    <n v="3674674.37"/>
    <n v="-69.02"/>
    <n v="-69.02"/>
    <n v="0"/>
    <n v="18080724"/>
    <x v="4"/>
    <n v="24"/>
    <n v="8"/>
    <n v="5964"/>
  </r>
  <r>
    <s v="AERMOD 22112"/>
    <s v="MortonBay_10202023_2018_PM10.SUM"/>
    <x v="4"/>
    <x v="6"/>
    <x v="2"/>
    <x v="3"/>
    <n v="0.11365"/>
    <n v="632000"/>
    <n v="3674675"/>
    <n v="-69"/>
    <n v="-69"/>
    <n v="0"/>
    <n v="18071724"/>
    <x v="4"/>
    <n v="24"/>
    <n v="8"/>
    <n v="5964"/>
  </r>
  <r>
    <s v="AERMOD 22112"/>
    <s v="MortonBay_10202023_2018_PM10.SUM"/>
    <x v="4"/>
    <x v="6"/>
    <x v="2"/>
    <x v="4"/>
    <n v="0.10324999999999999"/>
    <n v="632011.06999999995"/>
    <n v="3674674.37"/>
    <n v="-69.02"/>
    <n v="-69.02"/>
    <n v="0"/>
    <n v="18071824"/>
    <x v="4"/>
    <n v="24"/>
    <n v="8"/>
    <n v="5964"/>
  </r>
  <r>
    <s v="AERMOD 22112"/>
    <s v="MortonBay_10202023_2018_PM10.SUM"/>
    <x v="4"/>
    <x v="6"/>
    <x v="2"/>
    <x v="5"/>
    <n v="8.9719999999999994E-2"/>
    <n v="632011.06999999995"/>
    <n v="3674674.37"/>
    <n v="-69.02"/>
    <n v="-69.02"/>
    <n v="0"/>
    <n v="18080924"/>
    <x v="4"/>
    <n v="24"/>
    <n v="8"/>
    <n v="5964"/>
  </r>
  <r>
    <s v="AERMOD 22112"/>
    <s v="MortonBay_10202023_2018_PM10.SUM"/>
    <x v="4"/>
    <x v="6"/>
    <x v="3"/>
    <x v="0"/>
    <n v="0.13044"/>
    <n v="632000"/>
    <n v="3674675"/>
    <n v="-69"/>
    <n v="-69"/>
    <n v="0"/>
    <n v="18072824"/>
    <x v="4"/>
    <n v="24"/>
    <n v="8"/>
    <n v="5964"/>
  </r>
  <r>
    <s v="AERMOD 22112"/>
    <s v="MortonBay_10202023_2018_PM10.SUM"/>
    <x v="4"/>
    <x v="6"/>
    <x v="3"/>
    <x v="1"/>
    <n v="0.12256"/>
    <n v="632000"/>
    <n v="3674675"/>
    <n v="-69"/>
    <n v="-69"/>
    <n v="0"/>
    <n v="18062324"/>
    <x v="4"/>
    <n v="24"/>
    <n v="8"/>
    <n v="5964"/>
  </r>
  <r>
    <s v="AERMOD 22112"/>
    <s v="MortonBay_10202023_2018_PM10.SUM"/>
    <x v="4"/>
    <x v="6"/>
    <x v="3"/>
    <x v="2"/>
    <n v="0.10939"/>
    <n v="632000"/>
    <n v="3674675"/>
    <n v="-69"/>
    <n v="-69"/>
    <n v="0"/>
    <n v="18080724"/>
    <x v="4"/>
    <n v="24"/>
    <n v="8"/>
    <n v="5964"/>
  </r>
  <r>
    <s v="AERMOD 22112"/>
    <s v="MortonBay_10202023_2018_PM10.SUM"/>
    <x v="4"/>
    <x v="6"/>
    <x v="3"/>
    <x v="3"/>
    <n v="0.10575"/>
    <n v="631986.82999999996"/>
    <n v="3674674.37"/>
    <n v="-68.98"/>
    <n v="-68.98"/>
    <n v="0"/>
    <n v="18071724"/>
    <x v="4"/>
    <n v="24"/>
    <n v="8"/>
    <n v="5964"/>
  </r>
  <r>
    <s v="AERMOD 22112"/>
    <s v="MortonBay_10202023_2018_PM10.SUM"/>
    <x v="4"/>
    <x v="6"/>
    <x v="3"/>
    <x v="4"/>
    <n v="9.5519999999999994E-2"/>
    <n v="632000"/>
    <n v="3674675"/>
    <n v="-69"/>
    <n v="-69"/>
    <n v="0"/>
    <n v="18071824"/>
    <x v="4"/>
    <n v="24"/>
    <n v="8"/>
    <n v="5964"/>
  </r>
  <r>
    <s v="AERMOD 22112"/>
    <s v="MortonBay_10202023_2018_PM10.SUM"/>
    <x v="4"/>
    <x v="6"/>
    <x v="3"/>
    <x v="5"/>
    <n v="9.0090000000000003E-2"/>
    <n v="632011.06999999995"/>
    <n v="3674674.37"/>
    <n v="-69.02"/>
    <n v="-69.02"/>
    <n v="0"/>
    <n v="18071724"/>
    <x v="4"/>
    <n v="24"/>
    <n v="8"/>
    <n v="5964"/>
  </r>
  <r>
    <s v="AERMOD 22112"/>
    <s v="MortonBay_10202023_2018_PM10.SUM"/>
    <x v="4"/>
    <x v="6"/>
    <x v="4"/>
    <x v="0"/>
    <n v="9.4350000000000003E-2"/>
    <n v="632000"/>
    <n v="3674675"/>
    <n v="-69"/>
    <n v="-69"/>
    <n v="0"/>
    <n v="18072824"/>
    <x v="4"/>
    <n v="24"/>
    <n v="8"/>
    <n v="5964"/>
  </r>
  <r>
    <s v="AERMOD 22112"/>
    <s v="MortonBay_10202023_2018_PM10.SUM"/>
    <x v="4"/>
    <x v="6"/>
    <x v="4"/>
    <x v="1"/>
    <n v="8.7929999999999994E-2"/>
    <n v="631986.82999999996"/>
    <n v="3674674.37"/>
    <n v="-68.98"/>
    <n v="-68.98"/>
    <n v="0"/>
    <n v="18080724"/>
    <x v="4"/>
    <n v="24"/>
    <n v="8"/>
    <n v="5964"/>
  </r>
  <r>
    <s v="AERMOD 22112"/>
    <s v="MortonBay_10202023_2018_PM10.SUM"/>
    <x v="4"/>
    <x v="6"/>
    <x v="4"/>
    <x v="2"/>
    <n v="8.1269999999999995E-2"/>
    <n v="631986.82999999996"/>
    <n v="3674674.37"/>
    <n v="-68.98"/>
    <n v="-68.98"/>
    <n v="0"/>
    <n v="18062324"/>
    <x v="4"/>
    <n v="24"/>
    <n v="8"/>
    <n v="5964"/>
  </r>
  <r>
    <s v="AERMOD 22112"/>
    <s v="MortonBay_10202023_2018_PM10.SUM"/>
    <x v="4"/>
    <x v="6"/>
    <x v="4"/>
    <x v="3"/>
    <n v="7.1679999999999994E-2"/>
    <n v="631975"/>
    <n v="3674675"/>
    <n v="-68.89"/>
    <n v="-68.89"/>
    <n v="0"/>
    <n v="18071724"/>
    <x v="4"/>
    <n v="24"/>
    <n v="8"/>
    <n v="5964"/>
  </r>
  <r>
    <s v="AERMOD 22112"/>
    <s v="MortonBay_10202023_2018_PM10.SUM"/>
    <x v="4"/>
    <x v="6"/>
    <x v="4"/>
    <x v="4"/>
    <n v="6.6680000000000003E-2"/>
    <n v="631986.82999999996"/>
    <n v="3674674.37"/>
    <n v="-68.98"/>
    <n v="-68.98"/>
    <n v="0"/>
    <n v="18071824"/>
    <x v="4"/>
    <n v="24"/>
    <n v="8"/>
    <n v="5964"/>
  </r>
  <r>
    <s v="AERMOD 22112"/>
    <s v="MortonBay_10202023_2018_PM10.SUM"/>
    <x v="4"/>
    <x v="6"/>
    <x v="4"/>
    <x v="5"/>
    <n v="6.2600000000000003E-2"/>
    <n v="632301.9"/>
    <n v="3674555.88"/>
    <n v="-68.75"/>
    <n v="-68.75"/>
    <n v="0"/>
    <n v="18061724"/>
    <x v="4"/>
    <n v="24"/>
    <n v="8"/>
    <n v="5964"/>
  </r>
  <r>
    <s v="AERMOD 22112"/>
    <s v="MortonBay_10202023_2018_PM10.SUM"/>
    <x v="4"/>
    <x v="6"/>
    <x v="5"/>
    <x v="0"/>
    <n v="4.2090000000000002E-2"/>
    <n v="632301.9"/>
    <n v="3674532.18"/>
    <n v="-68.72"/>
    <n v="-68.72"/>
    <n v="0"/>
    <n v="18050224"/>
    <x v="4"/>
    <n v="24"/>
    <n v="8"/>
    <n v="5964"/>
  </r>
  <r>
    <s v="AERMOD 22112"/>
    <s v="MortonBay_10202023_2018_PM10.SUM"/>
    <x v="4"/>
    <x v="6"/>
    <x v="5"/>
    <x v="1"/>
    <n v="3.6139999999999999E-2"/>
    <n v="632301.9"/>
    <n v="3674508.48"/>
    <n v="-68.69"/>
    <n v="-68.69"/>
    <n v="0"/>
    <n v="18043024"/>
    <x v="4"/>
    <n v="24"/>
    <n v="8"/>
    <n v="5964"/>
  </r>
  <r>
    <s v="AERMOD 22112"/>
    <s v="MortonBay_10202023_2018_PM10.SUM"/>
    <x v="4"/>
    <x v="6"/>
    <x v="5"/>
    <x v="2"/>
    <n v="3.5479999999999998E-2"/>
    <n v="632301.9"/>
    <n v="3674508.48"/>
    <n v="-68.69"/>
    <n v="-68.69"/>
    <n v="0"/>
    <n v="18050124"/>
    <x v="4"/>
    <n v="24"/>
    <n v="8"/>
    <n v="5964"/>
  </r>
  <r>
    <s v="AERMOD 22112"/>
    <s v="MortonBay_10202023_2018_PM10.SUM"/>
    <x v="4"/>
    <x v="6"/>
    <x v="5"/>
    <x v="3"/>
    <n v="3.3029999999999997E-2"/>
    <n v="632301.9"/>
    <n v="3674508.48"/>
    <n v="-68.69"/>
    <n v="-68.69"/>
    <n v="0"/>
    <n v="18051324"/>
    <x v="4"/>
    <n v="24"/>
    <n v="8"/>
    <n v="5964"/>
  </r>
  <r>
    <s v="AERMOD 22112"/>
    <s v="MortonBay_10202023_2018_PM10.SUM"/>
    <x v="4"/>
    <x v="6"/>
    <x v="5"/>
    <x v="4"/>
    <n v="3.1910000000000001E-2"/>
    <n v="632301.9"/>
    <n v="3674532.18"/>
    <n v="-68.72"/>
    <n v="-68.72"/>
    <n v="0"/>
    <n v="18061724"/>
    <x v="4"/>
    <n v="24"/>
    <n v="8"/>
    <n v="5964"/>
  </r>
  <r>
    <s v="AERMOD 22112"/>
    <s v="MortonBay_10202023_2018_PM10.SUM"/>
    <x v="4"/>
    <x v="6"/>
    <x v="5"/>
    <x v="5"/>
    <n v="3.1199999999999999E-2"/>
    <n v="632301.9"/>
    <n v="3674532.18"/>
    <n v="-68.72"/>
    <n v="-68.72"/>
    <n v="0"/>
    <n v="18051324"/>
    <x v="4"/>
    <n v="24"/>
    <n v="8"/>
    <n v="5964"/>
  </r>
  <r>
    <s v="AERMOD 22112"/>
    <s v="MortonBay_10202023_2018_PM10.SUM"/>
    <x v="4"/>
    <x v="6"/>
    <x v="6"/>
    <x v="0"/>
    <n v="4.4611400000000003"/>
    <n v="632156.48"/>
    <n v="3674295.19"/>
    <n v="-68.760000000000005"/>
    <n v="-68.760000000000005"/>
    <n v="0"/>
    <n v="18122824"/>
    <x v="4"/>
    <n v="24"/>
    <n v="8"/>
    <n v="5964"/>
  </r>
  <r>
    <s v="AERMOD 22112"/>
    <s v="MortonBay_10202023_2018_PM10.SUM"/>
    <x v="4"/>
    <x v="6"/>
    <x v="6"/>
    <x v="1"/>
    <n v="4.1432599999999997"/>
    <n v="632301.9"/>
    <n v="3674437.38"/>
    <n v="-68.569999999999993"/>
    <n v="-68.569999999999993"/>
    <n v="0"/>
    <n v="18052624"/>
    <x v="4"/>
    <n v="24"/>
    <n v="8"/>
    <n v="5964"/>
  </r>
  <r>
    <s v="AERMOD 22112"/>
    <s v="MortonBay_10202023_2018_PM10.SUM"/>
    <x v="4"/>
    <x v="6"/>
    <x v="6"/>
    <x v="2"/>
    <n v="4.0705099999999996"/>
    <n v="632301.9"/>
    <n v="3674413.68"/>
    <n v="-68.59"/>
    <n v="-68.59"/>
    <n v="0"/>
    <n v="18050124"/>
    <x v="4"/>
    <n v="24"/>
    <n v="8"/>
    <n v="5964"/>
  </r>
  <r>
    <s v="AERMOD 22112"/>
    <s v="MortonBay_10202023_2018_PM10.SUM"/>
    <x v="4"/>
    <x v="6"/>
    <x v="6"/>
    <x v="3"/>
    <n v="3.9245100000000002"/>
    <n v="632301.9"/>
    <n v="3674413.68"/>
    <n v="-68.59"/>
    <n v="-68.59"/>
    <n v="0"/>
    <n v="18043024"/>
    <x v="4"/>
    <n v="24"/>
    <n v="8"/>
    <n v="5964"/>
  </r>
  <r>
    <s v="AERMOD 22112"/>
    <s v="MortonBay_10202023_2018_PM10.SUM"/>
    <x v="4"/>
    <x v="6"/>
    <x v="6"/>
    <x v="4"/>
    <n v="3.84707"/>
    <n v="632301.9"/>
    <n v="3674413.68"/>
    <n v="-68.59"/>
    <n v="-68.59"/>
    <n v="0"/>
    <n v="18052524"/>
    <x v="4"/>
    <n v="24"/>
    <n v="8"/>
    <n v="5964"/>
  </r>
  <r>
    <s v="AERMOD 22112"/>
    <s v="MortonBay_10202023_2018_PM10.SUM"/>
    <x v="4"/>
    <x v="6"/>
    <x v="6"/>
    <x v="5"/>
    <n v="3.7780399999999998"/>
    <n v="632301.9"/>
    <n v="3674437.38"/>
    <n v="-68.569999999999993"/>
    <n v="-68.569999999999993"/>
    <n v="0"/>
    <n v="18041624"/>
    <x v="4"/>
    <n v="24"/>
    <n v="8"/>
    <n v="5964"/>
  </r>
  <r>
    <s v="AERMOD 22112"/>
    <s v="MortonBay_10202023_2018_PM10A.SUM"/>
    <x v="4"/>
    <x v="2"/>
    <x v="0"/>
    <x v="0"/>
    <n v="0.70726999999999995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PM10A.SUM"/>
    <x v="4"/>
    <x v="2"/>
    <x v="7"/>
    <x v="0"/>
    <n v="0.70645000000000002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PM10A.SUM"/>
    <x v="4"/>
    <x v="2"/>
    <x v="1"/>
    <x v="0"/>
    <n v="2.7799999999999999E-3"/>
    <n v="632301.9"/>
    <n v="3674555.88"/>
    <n v="-68.75"/>
    <n v="-68.75"/>
    <n v="0"/>
    <s v="1 YEARS"/>
    <x v="4"/>
    <n v="24"/>
    <n v="8"/>
    <n v="5964"/>
  </r>
  <r>
    <s v="AERMOD 22112"/>
    <s v="MortonBay_10202023_2018_PM10A.SUM"/>
    <x v="4"/>
    <x v="2"/>
    <x v="2"/>
    <x v="0"/>
    <n v="8.0000000000000004E-4"/>
    <n v="632000"/>
    <n v="3674675"/>
    <n v="-69"/>
    <n v="-69"/>
    <n v="0"/>
    <s v="1 YEARS"/>
    <x v="4"/>
    <n v="24"/>
    <n v="8"/>
    <n v="5964"/>
  </r>
  <r>
    <s v="AERMOD 22112"/>
    <s v="MortonBay_10202023_2018_PM10A.SUM"/>
    <x v="4"/>
    <x v="2"/>
    <x v="3"/>
    <x v="0"/>
    <n v="7.6000000000000004E-4"/>
    <n v="632000"/>
    <n v="3674675"/>
    <n v="-69"/>
    <n v="-69"/>
    <n v="0"/>
    <s v="1 YEARS"/>
    <x v="4"/>
    <n v="24"/>
    <n v="8"/>
    <n v="5964"/>
  </r>
  <r>
    <s v="AERMOD 22112"/>
    <s v="MortonBay_10202023_2018_PM10A.SUM"/>
    <x v="4"/>
    <x v="2"/>
    <x v="4"/>
    <x v="0"/>
    <n v="7.3999999999999999E-4"/>
    <n v="632301.9"/>
    <n v="3674579.58"/>
    <n v="-68.739999999999995"/>
    <n v="-68.739999999999995"/>
    <n v="0"/>
    <s v="1 YEARS"/>
    <x v="4"/>
    <n v="24"/>
    <n v="8"/>
    <n v="5964"/>
  </r>
  <r>
    <s v="AERMOD 22112"/>
    <s v="MortonBay_10202023_2018_PM10A.SUM"/>
    <x v="4"/>
    <x v="2"/>
    <x v="5"/>
    <x v="0"/>
    <n v="1.08E-3"/>
    <n v="632301.9"/>
    <n v="3674532.18"/>
    <n v="-68.72"/>
    <n v="-68.72"/>
    <n v="0"/>
    <s v="1 YEARS"/>
    <x v="4"/>
    <n v="24"/>
    <n v="8"/>
    <n v="5964"/>
  </r>
  <r>
    <s v="AERMOD 22112"/>
    <s v="MortonBay_10202023_2018_PM10A.SUM"/>
    <x v="4"/>
    <x v="2"/>
    <x v="6"/>
    <x v="0"/>
    <n v="0.70726999999999995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PM25.SUM"/>
    <x v="5"/>
    <x v="7"/>
    <x v="0"/>
    <x v="0"/>
    <n v="2.73306"/>
    <n v="632156.48"/>
    <n v="3674295.19"/>
    <n v="-68.760000000000005"/>
    <n v="-68.760000000000005"/>
    <n v="0"/>
    <s v="1 YEARS"/>
    <x v="4"/>
    <n v="24"/>
    <n v="8"/>
    <n v="5964"/>
  </r>
  <r>
    <s v="AERMOD 22112"/>
    <s v="MortonBay_10202023_2018_PM25.SUM"/>
    <x v="5"/>
    <x v="7"/>
    <x v="7"/>
    <x v="0"/>
    <n v="2.6090499999999999"/>
    <n v="632156.48"/>
    <n v="3674295.19"/>
    <n v="-68.760000000000005"/>
    <n v="-68.760000000000005"/>
    <n v="0"/>
    <s v="1 YEARS"/>
    <x v="4"/>
    <n v="24"/>
    <n v="8"/>
    <n v="5964"/>
  </r>
  <r>
    <s v="AERMOD 22112"/>
    <s v="MortonBay_10202023_2018_PM25.SUM"/>
    <x v="5"/>
    <x v="7"/>
    <x v="1"/>
    <x v="0"/>
    <n v="0.37375999999999998"/>
    <n v="632011.06999999995"/>
    <n v="3674674.37"/>
    <n v="-69.02"/>
    <n v="-69.02"/>
    <n v="0"/>
    <s v="1 YEARS"/>
    <x v="4"/>
    <n v="24"/>
    <n v="8"/>
    <n v="5964"/>
  </r>
  <r>
    <s v="AERMOD 22112"/>
    <s v="MortonBay_10202023_2018_PM25.SUM"/>
    <x v="5"/>
    <x v="7"/>
    <x v="2"/>
    <x v="0"/>
    <n v="0.14333000000000001"/>
    <n v="632011.06999999995"/>
    <n v="3674674.37"/>
    <n v="-69.02"/>
    <n v="-69.02"/>
    <n v="0"/>
    <s v="1 YEARS"/>
    <x v="4"/>
    <n v="24"/>
    <n v="8"/>
    <n v="5964"/>
  </r>
  <r>
    <s v="AERMOD 22112"/>
    <s v="MortonBay_10202023_2018_PM25.SUM"/>
    <x v="5"/>
    <x v="7"/>
    <x v="3"/>
    <x v="0"/>
    <n v="0.13044"/>
    <n v="632000"/>
    <n v="3674675"/>
    <n v="-69"/>
    <n v="-69"/>
    <n v="0"/>
    <s v="1 YEARS"/>
    <x v="4"/>
    <n v="24"/>
    <n v="8"/>
    <n v="5964"/>
  </r>
  <r>
    <s v="AERMOD 22112"/>
    <s v="MortonBay_10202023_2018_PM25.SUM"/>
    <x v="5"/>
    <x v="7"/>
    <x v="4"/>
    <x v="0"/>
    <n v="9.4350000000000003E-2"/>
    <n v="632000"/>
    <n v="3674675"/>
    <n v="-69"/>
    <n v="-69"/>
    <n v="0"/>
    <s v="1 YEARS"/>
    <x v="4"/>
    <n v="24"/>
    <n v="8"/>
    <n v="5964"/>
  </r>
  <r>
    <s v="AERMOD 22112"/>
    <s v="MortonBay_10202023_2018_PM25.SUM"/>
    <x v="5"/>
    <x v="7"/>
    <x v="5"/>
    <x v="0"/>
    <n v="4.2090000000000002E-2"/>
    <n v="632301.9"/>
    <n v="3674532.18"/>
    <n v="-68.72"/>
    <n v="-68.72"/>
    <n v="0"/>
    <s v="1 YEARS"/>
    <x v="4"/>
    <n v="24"/>
    <n v="8"/>
    <n v="5964"/>
  </r>
  <r>
    <s v="AERMOD 22112"/>
    <s v="MortonBay_10202023_2018_PM25.SUM"/>
    <x v="5"/>
    <x v="7"/>
    <x v="6"/>
    <x v="0"/>
    <n v="2.73306"/>
    <n v="632156.48"/>
    <n v="3674295.19"/>
    <n v="-68.760000000000005"/>
    <n v="-68.760000000000005"/>
    <n v="0"/>
    <s v="1 YEARS"/>
    <x v="4"/>
    <n v="24"/>
    <n v="8"/>
    <n v="5964"/>
  </r>
  <r>
    <s v="AERMOD 22112"/>
    <s v="MortonBay_10202023_2018_PM25.SUM"/>
    <x v="5"/>
    <x v="8"/>
    <x v="0"/>
    <x v="0"/>
    <n v="2.1989899999999998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PM25.SUM"/>
    <x v="5"/>
    <x v="8"/>
    <x v="7"/>
    <x v="0"/>
    <n v="2.18384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PM25.SUM"/>
    <x v="5"/>
    <x v="8"/>
    <x v="1"/>
    <x v="0"/>
    <n v="0.21671000000000001"/>
    <n v="632000"/>
    <n v="3674675"/>
    <n v="-69"/>
    <n v="-69"/>
    <n v="0"/>
    <s v="1 YEARS"/>
    <x v="4"/>
    <n v="24"/>
    <n v="8"/>
    <n v="5964"/>
  </r>
  <r>
    <s v="AERMOD 22112"/>
    <s v="MortonBay_10202023_2018_PM25.SUM"/>
    <x v="5"/>
    <x v="8"/>
    <x v="2"/>
    <x v="0"/>
    <n v="7.9729999999999995E-2"/>
    <n v="632000"/>
    <n v="3674675"/>
    <n v="-69"/>
    <n v="-69"/>
    <n v="0"/>
    <s v="1 YEARS"/>
    <x v="4"/>
    <n v="24"/>
    <n v="8"/>
    <n v="5964"/>
  </r>
  <r>
    <s v="AERMOD 22112"/>
    <s v="MortonBay_10202023_2018_PM25.SUM"/>
    <x v="5"/>
    <x v="8"/>
    <x v="3"/>
    <x v="0"/>
    <n v="7.596E-2"/>
    <n v="632011.06999999995"/>
    <n v="3674674.37"/>
    <n v="-69.02"/>
    <n v="-69.02"/>
    <n v="0"/>
    <s v="1 YEARS"/>
    <x v="4"/>
    <n v="24"/>
    <n v="8"/>
    <n v="5964"/>
  </r>
  <r>
    <s v="AERMOD 22112"/>
    <s v="MortonBay_10202023_2018_PM25.SUM"/>
    <x v="5"/>
    <x v="8"/>
    <x v="4"/>
    <x v="0"/>
    <n v="5.9020000000000003E-2"/>
    <n v="632301.9"/>
    <n v="3674555.88"/>
    <n v="-68.75"/>
    <n v="-68.75"/>
    <n v="0"/>
    <s v="1 YEARS"/>
    <x v="4"/>
    <n v="24"/>
    <n v="8"/>
    <n v="5964"/>
  </r>
  <r>
    <s v="AERMOD 22112"/>
    <s v="MortonBay_10202023_2018_PM25.SUM"/>
    <x v="5"/>
    <x v="8"/>
    <x v="5"/>
    <x v="0"/>
    <n v="3.0460000000000001E-2"/>
    <n v="632301.9"/>
    <n v="3674532.18"/>
    <n v="-68.72"/>
    <n v="-68.72"/>
    <n v="0"/>
    <s v="1 YEARS"/>
    <x v="4"/>
    <n v="24"/>
    <n v="8"/>
    <n v="5964"/>
  </r>
  <r>
    <s v="AERMOD 22112"/>
    <s v="MortonBay_10202023_2018_PM25.SUM"/>
    <x v="5"/>
    <x v="8"/>
    <x v="6"/>
    <x v="0"/>
    <n v="2.1989899999999998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PM25A.SUM"/>
    <x v="5"/>
    <x v="2"/>
    <x v="0"/>
    <x v="0"/>
    <n v="0.42579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PM25A.SUM"/>
    <x v="5"/>
    <x v="2"/>
    <x v="7"/>
    <x v="0"/>
    <n v="0.42498000000000002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PM25A.SUM"/>
    <x v="5"/>
    <x v="2"/>
    <x v="1"/>
    <x v="0"/>
    <n v="2.7799999999999999E-3"/>
    <n v="632301.9"/>
    <n v="3674555.88"/>
    <n v="-68.75"/>
    <n v="-68.75"/>
    <n v="0"/>
    <s v="1 YEARS"/>
    <x v="4"/>
    <n v="24"/>
    <n v="8"/>
    <n v="5964"/>
  </r>
  <r>
    <s v="AERMOD 22112"/>
    <s v="MortonBay_10202023_2018_PM25A.SUM"/>
    <x v="5"/>
    <x v="2"/>
    <x v="2"/>
    <x v="0"/>
    <n v="8.0000000000000004E-4"/>
    <n v="632000"/>
    <n v="3674675"/>
    <n v="-69"/>
    <n v="-69"/>
    <n v="0"/>
    <s v="1 YEARS"/>
    <x v="4"/>
    <n v="24"/>
    <n v="8"/>
    <n v="5964"/>
  </r>
  <r>
    <s v="AERMOD 22112"/>
    <s v="MortonBay_10202023_2018_PM25A.SUM"/>
    <x v="5"/>
    <x v="2"/>
    <x v="3"/>
    <x v="0"/>
    <n v="7.6000000000000004E-4"/>
    <n v="632000"/>
    <n v="3674675"/>
    <n v="-69"/>
    <n v="-69"/>
    <n v="0"/>
    <s v="1 YEARS"/>
    <x v="4"/>
    <n v="24"/>
    <n v="8"/>
    <n v="5964"/>
  </r>
  <r>
    <s v="AERMOD 22112"/>
    <s v="MortonBay_10202023_2018_PM25A.SUM"/>
    <x v="5"/>
    <x v="2"/>
    <x v="4"/>
    <x v="0"/>
    <n v="7.3999999999999999E-4"/>
    <n v="632301.9"/>
    <n v="3674579.58"/>
    <n v="-68.739999999999995"/>
    <n v="-68.739999999999995"/>
    <n v="0"/>
    <s v="1 YEARS"/>
    <x v="4"/>
    <n v="24"/>
    <n v="8"/>
    <n v="5964"/>
  </r>
  <r>
    <s v="AERMOD 22112"/>
    <s v="MortonBay_10202023_2018_PM25A.SUM"/>
    <x v="5"/>
    <x v="2"/>
    <x v="5"/>
    <x v="0"/>
    <n v="1.08E-3"/>
    <n v="632301.9"/>
    <n v="3674532.18"/>
    <n v="-68.72"/>
    <n v="-68.72"/>
    <n v="0"/>
    <s v="1 YEARS"/>
    <x v="4"/>
    <n v="24"/>
    <n v="8"/>
    <n v="5964"/>
  </r>
  <r>
    <s v="AERMOD 22112"/>
    <s v="MortonBay_10202023_2018_PM25A.SUM"/>
    <x v="5"/>
    <x v="2"/>
    <x v="6"/>
    <x v="0"/>
    <n v="0.42579"/>
    <n v="632301.9"/>
    <n v="3674437.38"/>
    <n v="-68.569999999999993"/>
    <n v="-68.569999999999993"/>
    <n v="0"/>
    <s v="1 YEARS"/>
    <x v="4"/>
    <n v="24"/>
    <n v="8"/>
    <n v="5964"/>
  </r>
  <r>
    <s v="AERMOD 22112"/>
    <s v="MortonBay_10202023_2018_SO2.SUM"/>
    <x v="6"/>
    <x v="3"/>
    <x v="0"/>
    <x v="0"/>
    <n v="7.3999999999999999E-4"/>
    <n v="632025"/>
    <n v="3674675"/>
    <n v="-69.02"/>
    <n v="-69.02"/>
    <n v="0"/>
    <s v="1 YEARS"/>
    <x v="4"/>
    <n v="10"/>
    <n v="7"/>
    <n v="5964"/>
  </r>
  <r>
    <s v="AERMOD 22112"/>
    <s v="MortonBay_10202023_2018_SO2.SUM"/>
    <x v="6"/>
    <x v="3"/>
    <x v="1"/>
    <x v="0"/>
    <n v="7.3999999999999999E-4"/>
    <n v="632025"/>
    <n v="3674675"/>
    <n v="-69.02"/>
    <n v="-69.02"/>
    <n v="0"/>
    <s v="1 YEARS"/>
    <x v="4"/>
    <n v="10"/>
    <n v="7"/>
    <n v="5964"/>
  </r>
  <r>
    <s v="AERMOD 22112"/>
    <s v="MortonBay_10202023_2018_SO2.SUM"/>
    <x v="6"/>
    <x v="3"/>
    <x v="2"/>
    <x v="0"/>
    <n v="2.9999999999999997E-4"/>
    <n v="632035.30000000005"/>
    <n v="3674674.37"/>
    <n v="-69.040000000000006"/>
    <n v="-69.040000000000006"/>
    <n v="0"/>
    <s v="1 YEARS"/>
    <x v="4"/>
    <n v="10"/>
    <n v="7"/>
    <n v="5964"/>
  </r>
  <r>
    <s v="AERMOD 22112"/>
    <s v="MortonBay_10202023_2018_SO2.SUM"/>
    <x v="6"/>
    <x v="3"/>
    <x v="3"/>
    <x v="0"/>
    <n v="2.9E-4"/>
    <n v="632083.78"/>
    <n v="3674674.37"/>
    <n v="-69.09"/>
    <n v="-69.09"/>
    <n v="0"/>
    <s v="1 YEARS"/>
    <x v="4"/>
    <n v="10"/>
    <n v="7"/>
    <n v="5964"/>
  </r>
  <r>
    <s v="AERMOD 22112"/>
    <s v="MortonBay_10202023_2018_SO2.SUM"/>
    <x v="6"/>
    <x v="3"/>
    <x v="4"/>
    <x v="0"/>
    <n v="1.9000000000000001E-4"/>
    <n v="632035.30000000005"/>
    <n v="3674674.37"/>
    <n v="-69.040000000000006"/>
    <n v="-69.040000000000006"/>
    <n v="0"/>
    <s v="1 YEARS"/>
    <x v="4"/>
    <n v="10"/>
    <n v="7"/>
    <n v="5964"/>
  </r>
  <r>
    <s v="AERMOD 22112"/>
    <s v="MortonBay_10202023_2018_SO2.SUM"/>
    <x v="6"/>
    <x v="3"/>
    <x v="5"/>
    <x v="0"/>
    <n v="1E-4"/>
    <n v="632301.9"/>
    <n v="3674508.48"/>
    <n v="-68.69"/>
    <n v="-68.69"/>
    <n v="0"/>
    <s v="1 YEARS"/>
    <x v="4"/>
    <n v="10"/>
    <n v="7"/>
    <n v="5964"/>
  </r>
  <r>
    <s v="AERMOD 22112"/>
    <s v="MortonBay_10202023_2018_SO2.SUM"/>
    <x v="6"/>
    <x v="3"/>
    <x v="6"/>
    <x v="0"/>
    <n v="7.3999999999999999E-4"/>
    <n v="632025"/>
    <n v="3674675"/>
    <n v="-69.02"/>
    <n v="-69.02"/>
    <n v="0"/>
    <s v="1 YEARS"/>
    <x v="4"/>
    <n v="10"/>
    <n v="7"/>
    <n v="5964"/>
  </r>
  <r>
    <s v="AERMOD 22112"/>
    <s v="MortonBay_10202023_2018_SO2.SUM"/>
    <x v="6"/>
    <x v="9"/>
    <x v="0"/>
    <x v="0"/>
    <n v="7.2000000000000005E-4"/>
    <n v="632025"/>
    <n v="3674675"/>
    <n v="-69.02"/>
    <n v="-69.02"/>
    <n v="0"/>
    <s v="1 YEARS"/>
    <x v="4"/>
    <n v="10"/>
    <n v="7"/>
    <n v="5964"/>
  </r>
  <r>
    <s v="AERMOD 22112"/>
    <s v="MortonBay_10202023_2018_SO2.SUM"/>
    <x v="6"/>
    <x v="9"/>
    <x v="1"/>
    <x v="0"/>
    <n v="7.2000000000000005E-4"/>
    <n v="632025"/>
    <n v="3674675"/>
    <n v="-69.02"/>
    <n v="-69.02"/>
    <n v="0"/>
    <s v="1 YEARS"/>
    <x v="4"/>
    <n v="10"/>
    <n v="7"/>
    <n v="5964"/>
  </r>
  <r>
    <s v="AERMOD 22112"/>
    <s v="MortonBay_10202023_2018_SO2.SUM"/>
    <x v="6"/>
    <x v="9"/>
    <x v="2"/>
    <x v="0"/>
    <n v="2.7999999999999998E-4"/>
    <n v="632025"/>
    <n v="3674675"/>
    <n v="-69.02"/>
    <n v="-69.02"/>
    <n v="0"/>
    <s v="1 YEARS"/>
    <x v="4"/>
    <n v="10"/>
    <n v="7"/>
    <n v="5964"/>
  </r>
  <r>
    <s v="AERMOD 22112"/>
    <s v="MortonBay_10202023_2018_SO2.SUM"/>
    <x v="6"/>
    <x v="9"/>
    <x v="3"/>
    <x v="0"/>
    <n v="2.7999999999999998E-4"/>
    <n v="632035.30000000005"/>
    <n v="3674674.37"/>
    <n v="-69.040000000000006"/>
    <n v="-69.040000000000006"/>
    <n v="0"/>
    <s v="1 YEARS"/>
    <x v="4"/>
    <n v="10"/>
    <n v="7"/>
    <n v="5964"/>
  </r>
  <r>
    <s v="AERMOD 22112"/>
    <s v="MortonBay_10202023_2018_SO2.SUM"/>
    <x v="6"/>
    <x v="9"/>
    <x v="4"/>
    <x v="0"/>
    <n v="1.8000000000000001E-4"/>
    <n v="632025"/>
    <n v="3674675"/>
    <n v="-69.02"/>
    <n v="-69.02"/>
    <n v="0"/>
    <s v="1 YEARS"/>
    <x v="4"/>
    <n v="10"/>
    <n v="7"/>
    <n v="5964"/>
  </r>
  <r>
    <s v="AERMOD 22112"/>
    <s v="MortonBay_10202023_2018_SO2.SUM"/>
    <x v="6"/>
    <x v="9"/>
    <x v="5"/>
    <x v="0"/>
    <n v="1E-4"/>
    <n v="632301.9"/>
    <n v="3674508.48"/>
    <n v="-68.69"/>
    <n v="-68.69"/>
    <n v="0"/>
    <s v="1 YEARS"/>
    <x v="4"/>
    <n v="10"/>
    <n v="7"/>
    <n v="5964"/>
  </r>
  <r>
    <s v="AERMOD 22112"/>
    <s v="MortonBay_10202023_2018_SO2.SUM"/>
    <x v="6"/>
    <x v="9"/>
    <x v="6"/>
    <x v="0"/>
    <n v="7.2000000000000005E-4"/>
    <n v="632025"/>
    <n v="3674675"/>
    <n v="-69.02"/>
    <n v="-69.02"/>
    <n v="0"/>
    <s v="1 YEARS"/>
    <x v="4"/>
    <n v="10"/>
    <n v="7"/>
    <n v="5964"/>
  </r>
  <r>
    <s v="AERMOD 22112"/>
    <s v="MortonBay_10202023_2018_SO23.SUM"/>
    <x v="6"/>
    <x v="10"/>
    <x v="0"/>
    <x v="0"/>
    <n v="2.2000000000000001E-4"/>
    <n v="632011.06999999995"/>
    <n v="3674674.37"/>
    <n v="-69.02"/>
    <n v="-69.02"/>
    <n v="0"/>
    <n v="18072821"/>
    <x v="4"/>
    <n v="10"/>
    <n v="7"/>
    <n v="5964"/>
  </r>
  <r>
    <s v="AERMOD 22112"/>
    <s v="MortonBay_10202023_2018_SO23.SUM"/>
    <x v="6"/>
    <x v="10"/>
    <x v="0"/>
    <x v="1"/>
    <n v="2.1000000000000001E-4"/>
    <n v="632011.06999999995"/>
    <n v="3674674.37"/>
    <n v="-69.02"/>
    <n v="-69.02"/>
    <n v="0"/>
    <n v="18080721"/>
    <x v="4"/>
    <n v="10"/>
    <n v="7"/>
    <n v="5964"/>
  </r>
  <r>
    <s v="AERMOD 22112"/>
    <s v="MortonBay_10202023_2018_SO23.SUM"/>
    <x v="6"/>
    <x v="10"/>
    <x v="1"/>
    <x v="0"/>
    <n v="2.2000000000000001E-4"/>
    <n v="632011.06999999995"/>
    <n v="3674674.37"/>
    <n v="-69.02"/>
    <n v="-69.02"/>
    <n v="0"/>
    <n v="18072821"/>
    <x v="4"/>
    <n v="10"/>
    <n v="7"/>
    <n v="5964"/>
  </r>
  <r>
    <s v="AERMOD 22112"/>
    <s v="MortonBay_10202023_2018_SO23.SUM"/>
    <x v="6"/>
    <x v="10"/>
    <x v="1"/>
    <x v="1"/>
    <n v="2.1000000000000001E-4"/>
    <n v="632011.06999999995"/>
    <n v="3674674.37"/>
    <n v="-69.02"/>
    <n v="-69.02"/>
    <n v="0"/>
    <n v="18080721"/>
    <x v="4"/>
    <n v="10"/>
    <n v="7"/>
    <n v="5964"/>
  </r>
  <r>
    <s v="AERMOD 22112"/>
    <s v="MortonBay_10202023_2018_SO23.SUM"/>
    <x v="6"/>
    <x v="10"/>
    <x v="2"/>
    <x v="0"/>
    <n v="8.0000000000000007E-5"/>
    <n v="632011.06999999995"/>
    <n v="3674674.37"/>
    <n v="-69.02"/>
    <n v="-69.02"/>
    <n v="0"/>
    <n v="18080721"/>
    <x v="4"/>
    <n v="10"/>
    <n v="7"/>
    <n v="5964"/>
  </r>
  <r>
    <s v="AERMOD 22112"/>
    <s v="MortonBay_10202023_2018_SO23.SUM"/>
    <x v="6"/>
    <x v="10"/>
    <x v="2"/>
    <x v="1"/>
    <n v="8.0000000000000007E-5"/>
    <n v="632011.06999999995"/>
    <n v="3674674.37"/>
    <n v="-69.02"/>
    <n v="-69.02"/>
    <n v="0"/>
    <n v="18072821"/>
    <x v="4"/>
    <n v="10"/>
    <n v="7"/>
    <n v="5964"/>
  </r>
  <r>
    <s v="AERMOD 22112"/>
    <s v="MortonBay_10202023_2018_SO23.SUM"/>
    <x v="6"/>
    <x v="10"/>
    <x v="3"/>
    <x v="0"/>
    <n v="8.0000000000000007E-5"/>
    <n v="632050"/>
    <n v="3674675"/>
    <n v="-69.08"/>
    <n v="-69.08"/>
    <n v="0"/>
    <n v="18082021"/>
    <x v="4"/>
    <n v="10"/>
    <n v="7"/>
    <n v="5964"/>
  </r>
  <r>
    <s v="AERMOD 22112"/>
    <s v="MortonBay_10202023_2018_SO23.SUM"/>
    <x v="6"/>
    <x v="10"/>
    <x v="3"/>
    <x v="1"/>
    <n v="6.9999999999999994E-5"/>
    <n v="632035.30000000005"/>
    <n v="3674674.37"/>
    <n v="-69.040000000000006"/>
    <n v="-69.040000000000006"/>
    <n v="0"/>
    <n v="18091921"/>
    <x v="4"/>
    <n v="10"/>
    <n v="7"/>
    <n v="5964"/>
  </r>
  <r>
    <s v="AERMOD 22112"/>
    <s v="MortonBay_10202023_2018_SO23.SUM"/>
    <x v="6"/>
    <x v="10"/>
    <x v="4"/>
    <x v="0"/>
    <n v="6.0000000000000002E-5"/>
    <n v="632000"/>
    <n v="3674675"/>
    <n v="-69"/>
    <n v="-69"/>
    <n v="0"/>
    <n v="18072821"/>
    <x v="4"/>
    <n v="10"/>
    <n v="7"/>
    <n v="5964"/>
  </r>
  <r>
    <s v="AERMOD 22112"/>
    <s v="MortonBay_10202023_2018_SO23.SUM"/>
    <x v="6"/>
    <x v="10"/>
    <x v="4"/>
    <x v="1"/>
    <n v="6.0000000000000002E-5"/>
    <n v="632000"/>
    <n v="3674675"/>
    <n v="-69"/>
    <n v="-69"/>
    <n v="0"/>
    <n v="18080721"/>
    <x v="4"/>
    <n v="10"/>
    <n v="7"/>
    <n v="5964"/>
  </r>
  <r>
    <s v="AERMOD 22112"/>
    <s v="MortonBay_10202023_2018_SO23.SUM"/>
    <x v="6"/>
    <x v="10"/>
    <x v="5"/>
    <x v="0"/>
    <n v="3.0000000000000001E-5"/>
    <n v="632301.9"/>
    <n v="3674508.48"/>
    <n v="-68.69"/>
    <n v="-68.69"/>
    <n v="0"/>
    <n v="18061324"/>
    <x v="4"/>
    <n v="10"/>
    <n v="7"/>
    <n v="5964"/>
  </r>
  <r>
    <s v="AERMOD 22112"/>
    <s v="MortonBay_10202023_2018_SO23.SUM"/>
    <x v="6"/>
    <x v="10"/>
    <x v="5"/>
    <x v="1"/>
    <n v="3.0000000000000001E-5"/>
    <n v="632301.9"/>
    <n v="3674508.48"/>
    <n v="-68.69"/>
    <n v="-68.69"/>
    <n v="0"/>
    <n v="18052206"/>
    <x v="4"/>
    <n v="10"/>
    <n v="7"/>
    <n v="5964"/>
  </r>
  <r>
    <s v="AERMOD 22112"/>
    <s v="MortonBay_10202023_2018_SO23.SUM"/>
    <x v="6"/>
    <x v="10"/>
    <x v="6"/>
    <x v="0"/>
    <n v="2.2000000000000001E-4"/>
    <n v="632011.06999999995"/>
    <n v="3674674.37"/>
    <n v="-69.02"/>
    <n v="-69.02"/>
    <n v="0"/>
    <n v="18072821"/>
    <x v="4"/>
    <n v="10"/>
    <n v="7"/>
    <n v="5964"/>
  </r>
  <r>
    <s v="AERMOD 22112"/>
    <s v="MortonBay_10202023_2018_SO23.SUM"/>
    <x v="6"/>
    <x v="10"/>
    <x v="6"/>
    <x v="1"/>
    <n v="2.1000000000000001E-4"/>
    <n v="632011.06999999995"/>
    <n v="3674674.37"/>
    <n v="-69.02"/>
    <n v="-69.02"/>
    <n v="0"/>
    <n v="18080721"/>
    <x v="4"/>
    <n v="10"/>
    <n v="7"/>
    <n v="5964"/>
  </r>
  <r>
    <s v="AERMOD 22112"/>
    <s v="MortonBay_10202023_2018_SO24.SUM"/>
    <x v="6"/>
    <x v="6"/>
    <x v="0"/>
    <x v="0"/>
    <n v="2.0000000000000002E-5"/>
    <n v="632011.06999999995"/>
    <n v="3674674.37"/>
    <n v="-69.02"/>
    <n v="-69.02"/>
    <n v="0"/>
    <n v="18072824"/>
    <x v="4"/>
    <n v="10"/>
    <n v="7"/>
    <n v="5964"/>
  </r>
  <r>
    <s v="AERMOD 22112"/>
    <s v="MortonBay_10202023_2018_SO24.SUM"/>
    <x v="6"/>
    <x v="6"/>
    <x v="0"/>
    <x v="1"/>
    <n v="2.0000000000000002E-5"/>
    <n v="632000"/>
    <n v="3674675"/>
    <n v="-69"/>
    <n v="-69"/>
    <n v="0"/>
    <n v="18062324"/>
    <x v="4"/>
    <n v="10"/>
    <n v="7"/>
    <n v="5964"/>
  </r>
  <r>
    <s v="AERMOD 22112"/>
    <s v="MortonBay_10202023_2018_SO24.SUM"/>
    <x v="6"/>
    <x v="6"/>
    <x v="1"/>
    <x v="0"/>
    <n v="2.0000000000000002E-5"/>
    <n v="632011.06999999995"/>
    <n v="3674674.37"/>
    <n v="-69.02"/>
    <n v="-69.02"/>
    <n v="0"/>
    <n v="18072824"/>
    <x v="4"/>
    <n v="10"/>
    <n v="7"/>
    <n v="5964"/>
  </r>
  <r>
    <s v="AERMOD 22112"/>
    <s v="MortonBay_10202023_2018_SO24.SUM"/>
    <x v="6"/>
    <x v="6"/>
    <x v="1"/>
    <x v="1"/>
    <n v="2.0000000000000002E-5"/>
    <n v="632000"/>
    <n v="3674675"/>
    <n v="-69"/>
    <n v="-69"/>
    <n v="0"/>
    <n v="18062324"/>
    <x v="4"/>
    <n v="10"/>
    <n v="7"/>
    <n v="5964"/>
  </r>
  <r>
    <s v="AERMOD 22112"/>
    <s v="MortonBay_10202023_2018_SO24.SUM"/>
    <x v="6"/>
    <x v="6"/>
    <x v="2"/>
    <x v="0"/>
    <n v="1.0000000000000001E-5"/>
    <n v="632011.06999999995"/>
    <n v="3674674.37"/>
    <n v="-69.02"/>
    <n v="-69.02"/>
    <n v="0"/>
    <n v="18072824"/>
    <x v="4"/>
    <n v="10"/>
    <n v="7"/>
    <n v="5964"/>
  </r>
  <r>
    <s v="AERMOD 22112"/>
    <s v="MortonBay_10202023_2018_SO24.SUM"/>
    <x v="6"/>
    <x v="6"/>
    <x v="2"/>
    <x v="1"/>
    <n v="1.0000000000000001E-5"/>
    <n v="632000"/>
    <n v="3674675"/>
    <n v="-69"/>
    <n v="-69"/>
    <n v="0"/>
    <n v="18062324"/>
    <x v="4"/>
    <n v="10"/>
    <n v="7"/>
    <n v="5964"/>
  </r>
  <r>
    <s v="AERMOD 22112"/>
    <s v="MortonBay_10202023_2018_SO24.SUM"/>
    <x v="6"/>
    <x v="6"/>
    <x v="3"/>
    <x v="0"/>
    <n v="1.0000000000000001E-5"/>
    <n v="632000"/>
    <n v="3674675"/>
    <n v="-69"/>
    <n v="-69"/>
    <n v="0"/>
    <n v="18072824"/>
    <x v="4"/>
    <n v="10"/>
    <n v="7"/>
    <n v="5964"/>
  </r>
  <r>
    <s v="AERMOD 22112"/>
    <s v="MortonBay_10202023_2018_SO24.SUM"/>
    <x v="6"/>
    <x v="6"/>
    <x v="3"/>
    <x v="1"/>
    <n v="1.0000000000000001E-5"/>
    <n v="632000"/>
    <n v="3674675"/>
    <n v="-69"/>
    <n v="-69"/>
    <n v="0"/>
    <n v="18062324"/>
    <x v="4"/>
    <n v="10"/>
    <n v="7"/>
    <n v="5964"/>
  </r>
  <r>
    <s v="AERMOD 22112"/>
    <s v="MortonBay_10202023_2018_SO24.SUM"/>
    <x v="6"/>
    <x v="6"/>
    <x v="4"/>
    <x v="0"/>
    <n v="1.0000000000000001E-5"/>
    <n v="632000"/>
    <n v="3674675"/>
    <n v="-69"/>
    <n v="-69"/>
    <n v="0"/>
    <n v="18072824"/>
    <x v="4"/>
    <n v="10"/>
    <n v="7"/>
    <n v="5964"/>
  </r>
  <r>
    <s v="AERMOD 22112"/>
    <s v="MortonBay_10202023_2018_SO24.SUM"/>
    <x v="6"/>
    <x v="6"/>
    <x v="4"/>
    <x v="1"/>
    <n v="1.0000000000000001E-5"/>
    <n v="631986.82999999996"/>
    <n v="3674674.37"/>
    <n v="-68.98"/>
    <n v="-68.98"/>
    <n v="0"/>
    <n v="18080724"/>
    <x v="4"/>
    <n v="10"/>
    <n v="7"/>
    <n v="5964"/>
  </r>
  <r>
    <s v="AERMOD 22112"/>
    <s v="MortonBay_10202023_2018_SO24.SUM"/>
    <x v="6"/>
    <x v="6"/>
    <x v="5"/>
    <x v="0"/>
    <n v="0"/>
    <n v="632301.9"/>
    <n v="3674532.18"/>
    <n v="-68.72"/>
    <n v="-68.72"/>
    <n v="0"/>
    <n v="18050224"/>
    <x v="4"/>
    <n v="10"/>
    <n v="7"/>
    <n v="5964"/>
  </r>
  <r>
    <s v="AERMOD 22112"/>
    <s v="MortonBay_10202023_2018_SO24.SUM"/>
    <x v="6"/>
    <x v="6"/>
    <x v="5"/>
    <x v="1"/>
    <n v="0"/>
    <n v="632301.9"/>
    <n v="3674508.48"/>
    <n v="-68.69"/>
    <n v="-68.69"/>
    <n v="0"/>
    <n v="18043024"/>
    <x v="4"/>
    <n v="10"/>
    <n v="7"/>
    <n v="5964"/>
  </r>
  <r>
    <s v="AERMOD 22112"/>
    <s v="MortonBay_10202023_2018_SO24.SUM"/>
    <x v="6"/>
    <x v="6"/>
    <x v="6"/>
    <x v="0"/>
    <n v="2.0000000000000002E-5"/>
    <n v="632011.06999999995"/>
    <n v="3674674.37"/>
    <n v="-69.02"/>
    <n v="-69.02"/>
    <n v="0"/>
    <n v="18072824"/>
    <x v="4"/>
    <n v="10"/>
    <n v="7"/>
    <n v="5964"/>
  </r>
  <r>
    <s v="AERMOD 22112"/>
    <s v="MortonBay_10202023_2018_SO24.SUM"/>
    <x v="6"/>
    <x v="6"/>
    <x v="6"/>
    <x v="1"/>
    <n v="2.0000000000000002E-5"/>
    <n v="632000"/>
    <n v="3674675"/>
    <n v="-69"/>
    <n v="-69"/>
    <n v="0"/>
    <n v="18062324"/>
    <x v="4"/>
    <n v="10"/>
    <n v="7"/>
    <n v="5964"/>
  </r>
  <r>
    <s v="AERMOD 22112"/>
    <s v="MortonBay_10202023_2018_SO2A.SUM"/>
    <x v="6"/>
    <x v="2"/>
    <x v="0"/>
    <x v="0"/>
    <n v="0"/>
    <n v="632301.9"/>
    <n v="3674579.58"/>
    <n v="-68.739999999999995"/>
    <n v="-68.739999999999995"/>
    <n v="0"/>
    <s v="1 YEARS"/>
    <x v="4"/>
    <n v="10"/>
    <n v="7"/>
    <n v="5964"/>
  </r>
  <r>
    <s v="AERMOD 22112"/>
    <s v="MortonBay_10202023_2018_SO2A.SUM"/>
    <x v="6"/>
    <x v="2"/>
    <x v="1"/>
    <x v="0"/>
    <n v="0"/>
    <n v="632301.9"/>
    <n v="3674579.58"/>
    <n v="-68.739999999999995"/>
    <n v="-68.739999999999995"/>
    <n v="0"/>
    <s v="1 YEARS"/>
    <x v="4"/>
    <n v="10"/>
    <n v="7"/>
    <n v="5964"/>
  </r>
  <r>
    <s v="AERMOD 22112"/>
    <s v="MortonBay_10202023_2018_SO2A.SUM"/>
    <x v="6"/>
    <x v="2"/>
    <x v="2"/>
    <x v="0"/>
    <n v="0"/>
    <n v="632000"/>
    <n v="3674675"/>
    <n v="-69"/>
    <n v="-69"/>
    <n v="0"/>
    <s v="1 YEARS"/>
    <x v="4"/>
    <n v="10"/>
    <n v="7"/>
    <n v="5964"/>
  </r>
  <r>
    <s v="AERMOD 22112"/>
    <s v="MortonBay_10202023_2018_SO2A.SUM"/>
    <x v="6"/>
    <x v="2"/>
    <x v="3"/>
    <x v="0"/>
    <n v="0"/>
    <n v="632000"/>
    <n v="3674675"/>
    <n v="-69"/>
    <n v="-69"/>
    <n v="0"/>
    <s v="1 YEARS"/>
    <x v="4"/>
    <n v="10"/>
    <n v="7"/>
    <n v="5964"/>
  </r>
  <r>
    <s v="AERMOD 22112"/>
    <s v="MortonBay_10202023_2018_SO2A.SUM"/>
    <x v="6"/>
    <x v="2"/>
    <x v="4"/>
    <x v="0"/>
    <n v="0"/>
    <n v="632301.9"/>
    <n v="3674579.58"/>
    <n v="-68.739999999999995"/>
    <n v="-68.739999999999995"/>
    <n v="0"/>
    <s v="1 YEARS"/>
    <x v="4"/>
    <n v="10"/>
    <n v="7"/>
    <n v="5964"/>
  </r>
  <r>
    <s v="AERMOD 22112"/>
    <s v="MortonBay_10202023_2018_SO2A.SUM"/>
    <x v="6"/>
    <x v="2"/>
    <x v="5"/>
    <x v="0"/>
    <n v="0"/>
    <n v="632301.9"/>
    <n v="3674532.18"/>
    <n v="-68.72"/>
    <n v="-68.72"/>
    <n v="0"/>
    <s v="1 YEARS"/>
    <x v="4"/>
    <n v="10"/>
    <n v="7"/>
    <n v="5964"/>
  </r>
  <r>
    <s v="AERMOD 22112"/>
    <s v="MortonBay_10202023_2018_SO2A.SUM"/>
    <x v="6"/>
    <x v="2"/>
    <x v="6"/>
    <x v="0"/>
    <n v="0"/>
    <n v="632301.9"/>
    <n v="3674579.58"/>
    <n v="-68.739999999999995"/>
    <n v="-68.739999999999995"/>
    <n v="0"/>
    <s v="1 YEARS"/>
    <x v="4"/>
    <n v="10"/>
    <n v="7"/>
    <n v="5964"/>
  </r>
  <r>
    <s v="AERMOD 22112"/>
    <s v="MortonBay_10202023_2021_CO.SUM"/>
    <x v="0"/>
    <x v="0"/>
    <x v="0"/>
    <x v="0"/>
    <n v="1285.89716"/>
    <n v="632025"/>
    <n v="3674675"/>
    <n v="-69.02"/>
    <n v="-69.02"/>
    <n v="0"/>
    <n v="21072122"/>
    <x v="5"/>
    <n v="10"/>
    <n v="7"/>
    <n v="5964"/>
  </r>
  <r>
    <s v="AERMOD 22112"/>
    <s v="MortonBay_10202023_2021_CO.SUM"/>
    <x v="0"/>
    <x v="0"/>
    <x v="0"/>
    <x v="1"/>
    <n v="1277.9016099999999"/>
    <n v="632025"/>
    <n v="3674675"/>
    <n v="-69.02"/>
    <n v="-69.02"/>
    <n v="0"/>
    <n v="21072319"/>
    <x v="5"/>
    <n v="10"/>
    <n v="7"/>
    <n v="5964"/>
  </r>
  <r>
    <s v="AERMOD 22112"/>
    <s v="MortonBay_10202023_2021_CO.SUM"/>
    <x v="0"/>
    <x v="0"/>
    <x v="1"/>
    <x v="0"/>
    <n v="1285.89716"/>
    <n v="632025"/>
    <n v="3674675"/>
    <n v="-69.02"/>
    <n v="-69.02"/>
    <n v="0"/>
    <n v="21072122"/>
    <x v="5"/>
    <n v="10"/>
    <n v="7"/>
    <n v="5964"/>
  </r>
  <r>
    <s v="AERMOD 22112"/>
    <s v="MortonBay_10202023_2021_CO.SUM"/>
    <x v="0"/>
    <x v="0"/>
    <x v="1"/>
    <x v="1"/>
    <n v="1277.9016099999999"/>
    <n v="632025"/>
    <n v="3674675"/>
    <n v="-69.02"/>
    <n v="-69.02"/>
    <n v="0"/>
    <n v="21072319"/>
    <x v="5"/>
    <n v="10"/>
    <n v="7"/>
    <n v="5964"/>
  </r>
  <r>
    <s v="AERMOD 22112"/>
    <s v="MortonBay_10202023_2021_CO.SUM"/>
    <x v="0"/>
    <x v="0"/>
    <x v="2"/>
    <x v="0"/>
    <n v="533.64904000000001"/>
    <n v="632035.30000000005"/>
    <n v="3674674.37"/>
    <n v="-69.040000000000006"/>
    <n v="-69.040000000000006"/>
    <n v="0"/>
    <n v="21072122"/>
    <x v="5"/>
    <n v="10"/>
    <n v="7"/>
    <n v="5964"/>
  </r>
  <r>
    <s v="AERMOD 22112"/>
    <s v="MortonBay_10202023_2021_CO.SUM"/>
    <x v="0"/>
    <x v="0"/>
    <x v="2"/>
    <x v="1"/>
    <n v="524.70241999999996"/>
    <n v="632035.30000000005"/>
    <n v="3674674.37"/>
    <n v="-69.040000000000006"/>
    <n v="-69.040000000000006"/>
    <n v="0"/>
    <n v="21080620"/>
    <x v="5"/>
    <n v="10"/>
    <n v="7"/>
    <n v="5964"/>
  </r>
  <r>
    <s v="AERMOD 22112"/>
    <s v="MortonBay_10202023_2021_CO.SUM"/>
    <x v="0"/>
    <x v="0"/>
    <x v="3"/>
    <x v="0"/>
    <n v="499.30574999999999"/>
    <n v="632050"/>
    <n v="3674675"/>
    <n v="-69.08"/>
    <n v="-69.08"/>
    <n v="0"/>
    <n v="21081021"/>
    <x v="5"/>
    <n v="10"/>
    <n v="7"/>
    <n v="5964"/>
  </r>
  <r>
    <s v="AERMOD 22112"/>
    <s v="MortonBay_10202023_2021_CO.SUM"/>
    <x v="0"/>
    <x v="0"/>
    <x v="3"/>
    <x v="1"/>
    <n v="498.69808"/>
    <n v="632050"/>
    <n v="3674675"/>
    <n v="-69.08"/>
    <n v="-69.08"/>
    <n v="0"/>
    <n v="21071620"/>
    <x v="5"/>
    <n v="10"/>
    <n v="7"/>
    <n v="5964"/>
  </r>
  <r>
    <s v="AERMOD 22112"/>
    <s v="MortonBay_10202023_2021_CO.SUM"/>
    <x v="0"/>
    <x v="0"/>
    <x v="4"/>
    <x v="0"/>
    <n v="381.06828999999999"/>
    <n v="632156.48"/>
    <n v="3674674.37"/>
    <n v="-68.849999999999994"/>
    <n v="-68.849999999999994"/>
    <n v="0"/>
    <n v="21052519"/>
    <x v="5"/>
    <n v="10"/>
    <n v="7"/>
    <n v="5964"/>
  </r>
  <r>
    <s v="AERMOD 22112"/>
    <s v="MortonBay_10202023_2021_CO.SUM"/>
    <x v="0"/>
    <x v="0"/>
    <x v="4"/>
    <x v="1"/>
    <n v="325.95150999999998"/>
    <n v="632156.48"/>
    <n v="3674674.37"/>
    <n v="-68.849999999999994"/>
    <n v="-68.849999999999994"/>
    <n v="0"/>
    <n v="21122606"/>
    <x v="5"/>
    <n v="10"/>
    <n v="7"/>
    <n v="5964"/>
  </r>
  <r>
    <s v="AERMOD 22112"/>
    <s v="MortonBay_10202023_2021_CO.SUM"/>
    <x v="0"/>
    <x v="0"/>
    <x v="5"/>
    <x v="0"/>
    <n v="15.410399999999999"/>
    <n v="632301.9"/>
    <n v="3674508.48"/>
    <n v="-68.69"/>
    <n v="-68.69"/>
    <n v="0"/>
    <n v="21051422"/>
    <x v="5"/>
    <n v="10"/>
    <n v="7"/>
    <n v="5964"/>
  </r>
  <r>
    <s v="AERMOD 22112"/>
    <s v="MortonBay_10202023_2021_CO.SUM"/>
    <x v="0"/>
    <x v="0"/>
    <x v="5"/>
    <x v="1"/>
    <n v="15.40428"/>
    <n v="632301.9"/>
    <n v="3674508.48"/>
    <n v="-68.69"/>
    <n v="-68.69"/>
    <n v="0"/>
    <n v="21012520"/>
    <x v="5"/>
    <n v="10"/>
    <n v="7"/>
    <n v="5964"/>
  </r>
  <r>
    <s v="AERMOD 22112"/>
    <s v="MortonBay_10202023_2021_CO.SUM"/>
    <x v="0"/>
    <x v="0"/>
    <x v="6"/>
    <x v="0"/>
    <n v="1285.89716"/>
    <n v="632025"/>
    <n v="3674675"/>
    <n v="-69.02"/>
    <n v="-69.02"/>
    <n v="0"/>
    <n v="21072122"/>
    <x v="5"/>
    <n v="10"/>
    <n v="7"/>
    <n v="5964"/>
  </r>
  <r>
    <s v="AERMOD 22112"/>
    <s v="MortonBay_10202023_2021_CO.SUM"/>
    <x v="0"/>
    <x v="0"/>
    <x v="6"/>
    <x v="1"/>
    <n v="1277.9016099999999"/>
    <n v="632025"/>
    <n v="3674675"/>
    <n v="-69.02"/>
    <n v="-69.02"/>
    <n v="0"/>
    <n v="21072319"/>
    <x v="5"/>
    <n v="10"/>
    <n v="7"/>
    <n v="5964"/>
  </r>
  <r>
    <s v="AERMOD 22112"/>
    <s v="MortonBay_10202023_2021_CO8.SUM"/>
    <x v="0"/>
    <x v="1"/>
    <x v="0"/>
    <x v="0"/>
    <n v="114.7252"/>
    <n v="632011.06999999995"/>
    <n v="3674674.37"/>
    <n v="-69.02"/>
    <n v="-69.02"/>
    <n v="0"/>
    <n v="21080824"/>
    <x v="5"/>
    <n v="10"/>
    <n v="7"/>
    <n v="5964"/>
  </r>
  <r>
    <s v="AERMOD 22112"/>
    <s v="MortonBay_10202023_2021_CO8.SUM"/>
    <x v="0"/>
    <x v="1"/>
    <x v="0"/>
    <x v="1"/>
    <n v="103.90496"/>
    <n v="632000"/>
    <n v="3674675"/>
    <n v="-69"/>
    <n v="-69"/>
    <n v="0"/>
    <n v="21062108"/>
    <x v="5"/>
    <n v="10"/>
    <n v="7"/>
    <n v="5964"/>
  </r>
  <r>
    <s v="AERMOD 22112"/>
    <s v="MortonBay_10202023_2021_CO8.SUM"/>
    <x v="0"/>
    <x v="1"/>
    <x v="1"/>
    <x v="0"/>
    <n v="114.7252"/>
    <n v="632011.06999999995"/>
    <n v="3674674.37"/>
    <n v="-69.02"/>
    <n v="-69.02"/>
    <n v="0"/>
    <n v="21080824"/>
    <x v="5"/>
    <n v="10"/>
    <n v="7"/>
    <n v="5964"/>
  </r>
  <r>
    <s v="AERMOD 22112"/>
    <s v="MortonBay_10202023_2021_CO8.SUM"/>
    <x v="0"/>
    <x v="1"/>
    <x v="1"/>
    <x v="1"/>
    <n v="103.90496"/>
    <n v="632000"/>
    <n v="3674675"/>
    <n v="-69"/>
    <n v="-69"/>
    <n v="0"/>
    <n v="21062108"/>
    <x v="5"/>
    <n v="10"/>
    <n v="7"/>
    <n v="5964"/>
  </r>
  <r>
    <s v="AERMOD 22112"/>
    <s v="MortonBay_10202023_2021_CO8.SUM"/>
    <x v="0"/>
    <x v="1"/>
    <x v="2"/>
    <x v="0"/>
    <n v="45.524679999999996"/>
    <n v="632011.06999999995"/>
    <n v="3674674.37"/>
    <n v="-69.02"/>
    <n v="-69.02"/>
    <n v="0"/>
    <n v="21080824"/>
    <x v="5"/>
    <n v="10"/>
    <n v="7"/>
    <n v="5964"/>
  </r>
  <r>
    <s v="AERMOD 22112"/>
    <s v="MortonBay_10202023_2021_CO8.SUM"/>
    <x v="0"/>
    <x v="1"/>
    <x v="2"/>
    <x v="1"/>
    <n v="44.575989999999997"/>
    <n v="632011.06999999995"/>
    <n v="3674674.37"/>
    <n v="-69.02"/>
    <n v="-69.02"/>
    <n v="0"/>
    <n v="21062108"/>
    <x v="5"/>
    <n v="10"/>
    <n v="7"/>
    <n v="5964"/>
  </r>
  <r>
    <s v="AERMOD 22112"/>
    <s v="MortonBay_10202023_2021_CO8.SUM"/>
    <x v="0"/>
    <x v="1"/>
    <x v="3"/>
    <x v="0"/>
    <n v="42.933500000000002"/>
    <n v="632011.06999999995"/>
    <n v="3674674.37"/>
    <n v="-69.02"/>
    <n v="-69.02"/>
    <n v="0"/>
    <n v="21080824"/>
    <x v="5"/>
    <n v="10"/>
    <n v="7"/>
    <n v="5964"/>
  </r>
  <r>
    <s v="AERMOD 22112"/>
    <s v="MortonBay_10202023_2021_CO8.SUM"/>
    <x v="0"/>
    <x v="1"/>
    <x v="3"/>
    <x v="1"/>
    <n v="40.427340000000001"/>
    <n v="632000"/>
    <n v="3674675"/>
    <n v="-69"/>
    <n v="-69"/>
    <n v="0"/>
    <n v="21062108"/>
    <x v="5"/>
    <n v="10"/>
    <n v="7"/>
    <n v="5964"/>
  </r>
  <r>
    <s v="AERMOD 22112"/>
    <s v="MortonBay_10202023_2021_CO8.SUM"/>
    <x v="0"/>
    <x v="1"/>
    <x v="4"/>
    <x v="0"/>
    <n v="27.315000000000001"/>
    <n v="632000"/>
    <n v="3674675"/>
    <n v="-69"/>
    <n v="-69"/>
    <n v="0"/>
    <n v="21080824"/>
    <x v="5"/>
    <n v="10"/>
    <n v="7"/>
    <n v="5964"/>
  </r>
  <r>
    <s v="AERMOD 22112"/>
    <s v="MortonBay_10202023_2021_CO8.SUM"/>
    <x v="0"/>
    <x v="1"/>
    <x v="4"/>
    <x v="1"/>
    <n v="24.845490000000002"/>
    <n v="632011.06999999995"/>
    <n v="3674674.37"/>
    <n v="-69.02"/>
    <n v="-69.02"/>
    <n v="0"/>
    <n v="21071208"/>
    <x v="5"/>
    <n v="10"/>
    <n v="7"/>
    <n v="5964"/>
  </r>
  <r>
    <s v="AERMOD 22112"/>
    <s v="MortonBay_10202023_2021_CO8.SUM"/>
    <x v="0"/>
    <x v="1"/>
    <x v="5"/>
    <x v="0"/>
    <n v="1.3543499999999999"/>
    <n v="632301.9"/>
    <n v="3674508.48"/>
    <n v="-68.69"/>
    <n v="-68.69"/>
    <n v="0"/>
    <n v="21101724"/>
    <x v="5"/>
    <n v="10"/>
    <n v="7"/>
    <n v="5964"/>
  </r>
  <r>
    <s v="AERMOD 22112"/>
    <s v="MortonBay_10202023_2021_CO8.SUM"/>
    <x v="0"/>
    <x v="1"/>
    <x v="5"/>
    <x v="1"/>
    <n v="1.35287"/>
    <n v="632301.9"/>
    <n v="3674508.48"/>
    <n v="-68.69"/>
    <n v="-68.69"/>
    <n v="0"/>
    <n v="21101208"/>
    <x v="5"/>
    <n v="10"/>
    <n v="7"/>
    <n v="5964"/>
  </r>
  <r>
    <s v="AERMOD 22112"/>
    <s v="MortonBay_10202023_2021_CO8.SUM"/>
    <x v="0"/>
    <x v="1"/>
    <x v="6"/>
    <x v="0"/>
    <n v="114.7252"/>
    <n v="632011.06999999995"/>
    <n v="3674674.37"/>
    <n v="-69.02"/>
    <n v="-69.02"/>
    <n v="0"/>
    <n v="21080824"/>
    <x v="5"/>
    <n v="10"/>
    <n v="7"/>
    <n v="5964"/>
  </r>
  <r>
    <s v="AERMOD 22112"/>
    <s v="MortonBay_10202023_2021_CO8.SUM"/>
    <x v="0"/>
    <x v="1"/>
    <x v="6"/>
    <x v="1"/>
    <n v="103.90496"/>
    <n v="632000"/>
    <n v="3674675"/>
    <n v="-69"/>
    <n v="-69"/>
    <n v="0"/>
    <n v="21062108"/>
    <x v="5"/>
    <n v="10"/>
    <n v="7"/>
    <n v="5964"/>
  </r>
  <r>
    <s v="AERMOD 22112"/>
    <s v="MortonBay_10202023_2021_H2S.SUM"/>
    <x v="1"/>
    <x v="0"/>
    <x v="0"/>
    <x v="0"/>
    <n v="424.90652"/>
    <n v="632301.9"/>
    <n v="3674461.08"/>
    <n v="-68.62"/>
    <n v="-68.62"/>
    <n v="0"/>
    <n v="21051523"/>
    <x v="5"/>
    <n v="29"/>
    <n v="20"/>
    <n v="5964"/>
  </r>
  <r>
    <s v="AERMOD 22112"/>
    <s v="MortonBay_10202023_2021_H2S.SUM"/>
    <x v="1"/>
    <x v="0"/>
    <x v="0"/>
    <x v="1"/>
    <n v="315.50689"/>
    <n v="632301.9"/>
    <n v="3674437.38"/>
    <n v="-68.569999999999993"/>
    <n v="-68.569999999999993"/>
    <n v="0"/>
    <n v="21051522"/>
    <x v="5"/>
    <n v="29"/>
    <n v="20"/>
    <n v="5964"/>
  </r>
  <r>
    <s v="AERMOD 22112"/>
    <s v="MortonBay_10202023_2021_H2S.SUM"/>
    <x v="1"/>
    <x v="0"/>
    <x v="7"/>
    <x v="0"/>
    <n v="37.460850000000001"/>
    <n v="631841.41"/>
    <n v="3674295.19"/>
    <n v="-68.7"/>
    <n v="-68.7"/>
    <n v="0"/>
    <n v="21090318"/>
    <x v="5"/>
    <n v="29"/>
    <n v="20"/>
    <n v="5964"/>
  </r>
  <r>
    <s v="AERMOD 22112"/>
    <s v="MortonBay_10202023_2021_H2S.SUM"/>
    <x v="1"/>
    <x v="0"/>
    <x v="7"/>
    <x v="1"/>
    <n v="23.25639"/>
    <n v="631944.89"/>
    <n v="3674273.56"/>
    <n v="-68.63"/>
    <n v="-68.63"/>
    <n v="0"/>
    <n v="21091218"/>
    <x v="5"/>
    <n v="29"/>
    <n v="20"/>
    <n v="5964"/>
  </r>
  <r>
    <s v="AERMOD 22112"/>
    <s v="MortonBay_10202023_2021_H2S.SUM"/>
    <x v="1"/>
    <x v="0"/>
    <x v="8"/>
    <x v="0"/>
    <n v="167.32261"/>
    <n v="633738.18000000005"/>
    <n v="3674484.67"/>
    <n v="-66.180000000000007"/>
    <n v="-64.73"/>
    <n v="0"/>
    <n v="21071206"/>
    <x v="5"/>
    <n v="29"/>
    <n v="20"/>
    <n v="5964"/>
  </r>
  <r>
    <s v="AERMOD 22112"/>
    <s v="MortonBay_10202023_2021_H2S.SUM"/>
    <x v="1"/>
    <x v="0"/>
    <x v="8"/>
    <x v="1"/>
    <n v="143.16678999999999"/>
    <n v="633500"/>
    <n v="3674750"/>
    <n v="-66.680000000000007"/>
    <n v="-66.680000000000007"/>
    <n v="0"/>
    <n v="21071206"/>
    <x v="5"/>
    <n v="29"/>
    <n v="20"/>
    <n v="5964"/>
  </r>
  <r>
    <s v="AERMOD 22112"/>
    <s v="MortonBay_10202023_2021_H2S.SUM"/>
    <x v="1"/>
    <x v="0"/>
    <x v="9"/>
    <x v="0"/>
    <n v="148.22761"/>
    <n v="632035.30000000005"/>
    <n v="3674295.19"/>
    <n v="-68.75"/>
    <n v="-68.75"/>
    <n v="0"/>
    <n v="21101117"/>
    <x v="5"/>
    <n v="29"/>
    <n v="20"/>
    <n v="5964"/>
  </r>
  <r>
    <s v="AERMOD 22112"/>
    <s v="MortonBay_10202023_2021_H2S.SUM"/>
    <x v="1"/>
    <x v="0"/>
    <x v="9"/>
    <x v="1"/>
    <n v="125.53601999999999"/>
    <n v="632050"/>
    <n v="3674275"/>
    <n v="-68.760000000000005"/>
    <n v="-68.760000000000005"/>
    <n v="0"/>
    <n v="21051919"/>
    <x v="5"/>
    <n v="29"/>
    <n v="20"/>
    <n v="5964"/>
  </r>
  <r>
    <s v="AERMOD 22112"/>
    <s v="MortonBay_10202023_2021_H2S.SUM"/>
    <x v="1"/>
    <x v="0"/>
    <x v="10"/>
    <x v="0"/>
    <n v="111.02355"/>
    <n v="631475"/>
    <n v="3674475"/>
    <n v="-69.44"/>
    <n v="-69.44"/>
    <n v="0"/>
    <n v="21081022"/>
    <x v="5"/>
    <n v="29"/>
    <n v="20"/>
    <n v="5964"/>
  </r>
  <r>
    <s v="AERMOD 22112"/>
    <s v="MortonBay_10202023_2021_H2S.SUM"/>
    <x v="1"/>
    <x v="0"/>
    <x v="10"/>
    <x v="1"/>
    <n v="76.260170000000002"/>
    <n v="631962.59"/>
    <n v="3674674.37"/>
    <n v="-68.86"/>
    <n v="-68.86"/>
    <n v="0"/>
    <n v="21030919"/>
    <x v="5"/>
    <n v="29"/>
    <n v="20"/>
    <n v="5964"/>
  </r>
  <r>
    <s v="AERMOD 22112"/>
    <s v="MortonBay_10202023_2021_H2S.SUM"/>
    <x v="1"/>
    <x v="0"/>
    <x v="11"/>
    <x v="0"/>
    <n v="144.79623000000001"/>
    <n v="631875"/>
    <n v="3674875"/>
    <n v="-69.25"/>
    <n v="-69.25"/>
    <n v="0"/>
    <n v="21101117"/>
    <x v="5"/>
    <n v="29"/>
    <n v="20"/>
    <n v="5964"/>
  </r>
  <r>
    <s v="AERMOD 22112"/>
    <s v="MortonBay_10202023_2021_H2S.SUM"/>
    <x v="1"/>
    <x v="0"/>
    <x v="11"/>
    <x v="1"/>
    <n v="128.47131999999999"/>
    <n v="631900"/>
    <n v="3674850"/>
    <n v="-69.14"/>
    <n v="-69.14"/>
    <n v="0"/>
    <n v="21051919"/>
    <x v="5"/>
    <n v="29"/>
    <n v="20"/>
    <n v="5964"/>
  </r>
  <r>
    <s v="AERMOD 22112"/>
    <s v="MortonBay_10202023_2021_H2S.SUM"/>
    <x v="1"/>
    <x v="0"/>
    <x v="12"/>
    <x v="0"/>
    <n v="131.44072"/>
    <n v="634250"/>
    <n v="3673750"/>
    <n v="-65.260000000000005"/>
    <n v="-65.260000000000005"/>
    <n v="0"/>
    <n v="21051601"/>
    <x v="5"/>
    <n v="29"/>
    <n v="20"/>
    <n v="5964"/>
  </r>
  <r>
    <s v="AERMOD 22112"/>
    <s v="MortonBay_10202023_2021_H2S.SUM"/>
    <x v="1"/>
    <x v="0"/>
    <x v="12"/>
    <x v="1"/>
    <n v="120.76065"/>
    <n v="634250"/>
    <n v="3673750"/>
    <n v="-65.260000000000005"/>
    <n v="-65.260000000000005"/>
    <n v="0"/>
    <n v="21101118"/>
    <x v="5"/>
    <n v="29"/>
    <n v="20"/>
    <n v="5964"/>
  </r>
  <r>
    <s v="AERMOD 22112"/>
    <s v="MortonBay_10202023_2021_H2S.SUM"/>
    <x v="1"/>
    <x v="0"/>
    <x v="13"/>
    <x v="0"/>
    <n v="127.91206"/>
    <n v="632100"/>
    <n v="3675300"/>
    <n v="-69.19"/>
    <n v="-69.19"/>
    <n v="0"/>
    <n v="21051601"/>
    <x v="5"/>
    <n v="29"/>
    <n v="20"/>
    <n v="5964"/>
  </r>
  <r>
    <s v="AERMOD 22112"/>
    <s v="MortonBay_10202023_2021_H2S.SUM"/>
    <x v="1"/>
    <x v="0"/>
    <x v="13"/>
    <x v="1"/>
    <n v="122.03636"/>
    <n v="632100"/>
    <n v="3675300"/>
    <n v="-69.19"/>
    <n v="-69.19"/>
    <n v="0"/>
    <n v="21042522"/>
    <x v="5"/>
    <n v="29"/>
    <n v="20"/>
    <n v="5964"/>
  </r>
  <r>
    <s v="AERMOD 22112"/>
    <s v="MortonBay_10202023_2021_H2S.SUM"/>
    <x v="1"/>
    <x v="0"/>
    <x v="14"/>
    <x v="0"/>
    <n v="116.94616000000001"/>
    <n v="632300"/>
    <n v="3675600"/>
    <n v="-69.06"/>
    <n v="-69.06"/>
    <n v="0"/>
    <n v="21051522"/>
    <x v="5"/>
    <n v="29"/>
    <n v="20"/>
    <n v="5964"/>
  </r>
  <r>
    <s v="AERMOD 22112"/>
    <s v="MortonBay_10202023_2021_H2S.SUM"/>
    <x v="1"/>
    <x v="0"/>
    <x v="14"/>
    <x v="1"/>
    <n v="100.65354000000001"/>
    <n v="632250"/>
    <n v="3675750"/>
    <n v="-69.09"/>
    <n v="-69.09"/>
    <n v="0"/>
    <n v="21102517"/>
    <x v="5"/>
    <n v="29"/>
    <n v="20"/>
    <n v="5964"/>
  </r>
  <r>
    <s v="AERMOD 22112"/>
    <s v="MortonBay_10202023_2021_H2S.SUM"/>
    <x v="1"/>
    <x v="0"/>
    <x v="15"/>
    <x v="0"/>
    <n v="130.56566000000001"/>
    <n v="633500"/>
    <n v="3674250"/>
    <n v="-66.63"/>
    <n v="-66.63"/>
    <n v="0"/>
    <n v="21051523"/>
    <x v="5"/>
    <n v="29"/>
    <n v="20"/>
    <n v="5964"/>
  </r>
  <r>
    <s v="AERMOD 22112"/>
    <s v="MortonBay_10202023_2021_H2S.SUM"/>
    <x v="1"/>
    <x v="0"/>
    <x v="15"/>
    <x v="1"/>
    <n v="86.052840000000003"/>
    <n v="633500"/>
    <n v="3674250"/>
    <n v="-66.63"/>
    <n v="-66.63"/>
    <n v="0"/>
    <n v="21051522"/>
    <x v="5"/>
    <n v="29"/>
    <n v="20"/>
    <n v="5964"/>
  </r>
  <r>
    <s v="AERMOD 22112"/>
    <s v="MortonBay_10202023_2021_H2S.SUM"/>
    <x v="1"/>
    <x v="0"/>
    <x v="16"/>
    <x v="0"/>
    <n v="114.01895"/>
    <n v="634000"/>
    <n v="3674500"/>
    <n v="-65.47"/>
    <n v="-65.47"/>
    <n v="0"/>
    <n v="21051919"/>
    <x v="5"/>
    <n v="29"/>
    <n v="20"/>
    <n v="5964"/>
  </r>
  <r>
    <s v="AERMOD 22112"/>
    <s v="MortonBay_10202023_2021_H2S.SUM"/>
    <x v="1"/>
    <x v="0"/>
    <x v="16"/>
    <x v="1"/>
    <n v="111.37087"/>
    <n v="634000"/>
    <n v="3674500"/>
    <n v="-65.47"/>
    <n v="-65.47"/>
    <n v="0"/>
    <n v="21051524"/>
    <x v="5"/>
    <n v="29"/>
    <n v="20"/>
    <n v="5964"/>
  </r>
  <r>
    <s v="AERMOD 22112"/>
    <s v="MortonBay_10202023_2021_H2S.SUM"/>
    <x v="1"/>
    <x v="0"/>
    <x v="17"/>
    <x v="0"/>
    <n v="128.44784000000001"/>
    <n v="634250"/>
    <n v="3674000"/>
    <n v="-65.27"/>
    <n v="-65.27"/>
    <n v="0"/>
    <n v="21051523"/>
    <x v="5"/>
    <n v="29"/>
    <n v="20"/>
    <n v="5964"/>
  </r>
  <r>
    <s v="AERMOD 22112"/>
    <s v="MortonBay_10202023_2021_H2S.SUM"/>
    <x v="1"/>
    <x v="0"/>
    <x v="17"/>
    <x v="1"/>
    <n v="98.632760000000005"/>
    <n v="634250"/>
    <n v="3674000"/>
    <n v="-65.27"/>
    <n v="-65.27"/>
    <n v="0"/>
    <n v="21051522"/>
    <x v="5"/>
    <n v="29"/>
    <n v="20"/>
    <n v="5964"/>
  </r>
  <r>
    <s v="AERMOD 22112"/>
    <s v="MortonBay_10202023_2021_H2S.SUM"/>
    <x v="1"/>
    <x v="0"/>
    <x v="18"/>
    <x v="0"/>
    <n v="133.31317999999999"/>
    <n v="630900"/>
    <n v="3674400"/>
    <n v="-69.510000000000005"/>
    <n v="-69.510000000000005"/>
    <n v="0"/>
    <n v="21101117"/>
    <x v="5"/>
    <n v="29"/>
    <n v="20"/>
    <n v="5964"/>
  </r>
  <r>
    <s v="AERMOD 22112"/>
    <s v="MortonBay_10202023_2021_H2S.SUM"/>
    <x v="1"/>
    <x v="0"/>
    <x v="18"/>
    <x v="1"/>
    <n v="112.07855000000001"/>
    <n v="630900"/>
    <n v="3674400"/>
    <n v="-69.510000000000005"/>
    <n v="-69.510000000000005"/>
    <n v="0"/>
    <n v="21051919"/>
    <x v="5"/>
    <n v="29"/>
    <n v="20"/>
    <n v="5964"/>
  </r>
  <r>
    <s v="AERMOD 22112"/>
    <s v="MortonBay_10202023_2021_H2S.SUM"/>
    <x v="1"/>
    <x v="0"/>
    <x v="19"/>
    <x v="0"/>
    <n v="109.85185"/>
    <n v="633738.18000000005"/>
    <n v="3674484.67"/>
    <n v="-66.180000000000007"/>
    <n v="-64.73"/>
    <n v="0"/>
    <n v="21071206"/>
    <x v="5"/>
    <n v="29"/>
    <n v="20"/>
    <n v="5964"/>
  </r>
  <r>
    <s v="AERMOD 22112"/>
    <s v="MortonBay_10202023_2021_H2S.SUM"/>
    <x v="1"/>
    <x v="0"/>
    <x v="19"/>
    <x v="1"/>
    <n v="89.038899999999998"/>
    <n v="634210.39"/>
    <n v="3674214.18"/>
    <n v="-65.92"/>
    <n v="-63.99"/>
    <n v="0"/>
    <n v="21042521"/>
    <x v="5"/>
    <n v="29"/>
    <n v="20"/>
    <n v="5964"/>
  </r>
  <r>
    <s v="AERMOD 22112"/>
    <s v="MortonBay_10202023_2021_H2S.SUM"/>
    <x v="1"/>
    <x v="0"/>
    <x v="20"/>
    <x v="0"/>
    <n v="115.05083999999999"/>
    <n v="634250"/>
    <n v="3673500"/>
    <n v="-65.33"/>
    <n v="-65.33"/>
    <n v="0"/>
    <n v="21051523"/>
    <x v="5"/>
    <n v="29"/>
    <n v="20"/>
    <n v="5964"/>
  </r>
  <r>
    <s v="AERMOD 22112"/>
    <s v="MortonBay_10202023_2021_H2S.SUM"/>
    <x v="1"/>
    <x v="0"/>
    <x v="20"/>
    <x v="1"/>
    <n v="93.972939999999994"/>
    <n v="634250"/>
    <n v="3673500"/>
    <n v="-65.33"/>
    <n v="-65.33"/>
    <n v="0"/>
    <n v="21031518"/>
    <x v="5"/>
    <n v="29"/>
    <n v="20"/>
    <n v="5964"/>
  </r>
  <r>
    <s v="AERMOD 22112"/>
    <s v="MortonBay_10202023_2021_H2S.SUM"/>
    <x v="1"/>
    <x v="0"/>
    <x v="21"/>
    <x v="0"/>
    <n v="143.70585"/>
    <n v="631962.59"/>
    <n v="3674674.37"/>
    <n v="-68.86"/>
    <n v="-68.86"/>
    <n v="0"/>
    <n v="21051524"/>
    <x v="5"/>
    <n v="29"/>
    <n v="20"/>
    <n v="5964"/>
  </r>
  <r>
    <s v="AERMOD 22112"/>
    <s v="MortonBay_10202023_2021_H2S.SUM"/>
    <x v="1"/>
    <x v="0"/>
    <x v="21"/>
    <x v="1"/>
    <n v="128.26918000000001"/>
    <n v="631938.36"/>
    <n v="3674674.37"/>
    <n v="-69.260000000000005"/>
    <n v="-69.260000000000005"/>
    <n v="0"/>
    <n v="21101117"/>
    <x v="5"/>
    <n v="29"/>
    <n v="20"/>
    <n v="5964"/>
  </r>
  <r>
    <s v="AERMOD 22112"/>
    <s v="MortonBay_10202023_2021_H2S.SUM"/>
    <x v="1"/>
    <x v="0"/>
    <x v="22"/>
    <x v="0"/>
    <n v="71.600489999999994"/>
    <n v="631962.59"/>
    <n v="3674674.37"/>
    <n v="-68.86"/>
    <n v="-68.86"/>
    <n v="0"/>
    <n v="21051524"/>
    <x v="5"/>
    <n v="29"/>
    <n v="20"/>
    <n v="5964"/>
  </r>
  <r>
    <s v="AERMOD 22112"/>
    <s v="MortonBay_10202023_2021_H2S.SUM"/>
    <x v="1"/>
    <x v="0"/>
    <x v="22"/>
    <x v="1"/>
    <n v="62.65504"/>
    <n v="631938.36"/>
    <n v="3674674.37"/>
    <n v="-69.260000000000005"/>
    <n v="-69.260000000000005"/>
    <n v="0"/>
    <n v="21101117"/>
    <x v="5"/>
    <n v="29"/>
    <n v="20"/>
    <n v="5964"/>
  </r>
  <r>
    <s v="AERMOD 22112"/>
    <s v="MortonBay_10202023_2021_H2S.SUM"/>
    <x v="1"/>
    <x v="0"/>
    <x v="23"/>
    <x v="0"/>
    <n v="72.105360000000005"/>
    <n v="631962.59"/>
    <n v="3674674.37"/>
    <n v="-68.86"/>
    <n v="-68.86"/>
    <n v="0"/>
    <n v="21051524"/>
    <x v="5"/>
    <n v="29"/>
    <n v="20"/>
    <n v="5964"/>
  </r>
  <r>
    <s v="AERMOD 22112"/>
    <s v="MortonBay_10202023_2021_H2S.SUM"/>
    <x v="1"/>
    <x v="0"/>
    <x v="23"/>
    <x v="1"/>
    <n v="62.467120000000001"/>
    <n v="631938.36"/>
    <n v="3674674.37"/>
    <n v="-69.260000000000005"/>
    <n v="-69.260000000000005"/>
    <n v="0"/>
    <n v="21051524"/>
    <x v="5"/>
    <n v="29"/>
    <n v="20"/>
    <n v="5964"/>
  </r>
  <r>
    <s v="AERMOD 22112"/>
    <s v="MortonBay_10202023_2021_H2S.SUM"/>
    <x v="1"/>
    <x v="0"/>
    <x v="6"/>
    <x v="0"/>
    <n v="37.460850000000001"/>
    <n v="631841.41"/>
    <n v="3674295.19"/>
    <n v="-68.7"/>
    <n v="-68.7"/>
    <n v="0"/>
    <n v="21090318"/>
    <x v="5"/>
    <n v="29"/>
    <n v="20"/>
    <n v="5964"/>
  </r>
  <r>
    <s v="AERMOD 22112"/>
    <s v="MortonBay_10202023_2021_H2S.SUM"/>
    <x v="1"/>
    <x v="0"/>
    <x v="6"/>
    <x v="1"/>
    <n v="23.25639"/>
    <n v="631944.89"/>
    <n v="3674273.56"/>
    <n v="-68.63"/>
    <n v="-68.63"/>
    <n v="0"/>
    <n v="21091218"/>
    <x v="5"/>
    <n v="29"/>
    <n v="20"/>
    <n v="5964"/>
  </r>
  <r>
    <s v="AERMOD 22112"/>
    <s v="MortonBay_10202023_2021_H2S.SUM"/>
    <x v="1"/>
    <x v="0"/>
    <x v="24"/>
    <x v="0"/>
    <n v="381.42568"/>
    <n v="632301.9"/>
    <n v="3674461.08"/>
    <n v="-68.62"/>
    <n v="-68.62"/>
    <n v="0"/>
    <n v="21051523"/>
    <x v="5"/>
    <n v="29"/>
    <n v="20"/>
    <n v="5964"/>
  </r>
  <r>
    <s v="AERMOD 22112"/>
    <s v="MortonBay_10202023_2021_H2S.SUM"/>
    <x v="1"/>
    <x v="0"/>
    <x v="24"/>
    <x v="1"/>
    <n v="269.71778"/>
    <n v="632301.9"/>
    <n v="3674437.38"/>
    <n v="-68.569999999999993"/>
    <n v="-68.569999999999993"/>
    <n v="0"/>
    <n v="21051522"/>
    <x v="5"/>
    <n v="29"/>
    <n v="20"/>
    <n v="5964"/>
  </r>
  <r>
    <s v="AERMOD 22112"/>
    <s v="MortonBay_10202023_2021_HNO3.SUM"/>
    <x v="2"/>
    <x v="2"/>
    <x v="0"/>
    <x v="0"/>
    <n v="91.91722"/>
    <n v="632301.9"/>
    <n v="3674437.38"/>
    <n v="-68.569999999999993"/>
    <n v="-68.569999999999993"/>
    <n v="0"/>
    <s v="1 YEARS"/>
    <x v="5"/>
    <n v="39"/>
    <n v="25"/>
    <n v="5964"/>
  </r>
  <r>
    <s v="AERMOD 22112"/>
    <s v="MortonBay_10202023_2021_HNO3.SUM"/>
    <x v="2"/>
    <x v="2"/>
    <x v="7"/>
    <x v="0"/>
    <n v="91.791970000000006"/>
    <n v="632301.9"/>
    <n v="3674437.38"/>
    <n v="-68.569999999999993"/>
    <n v="-68.569999999999993"/>
    <n v="0"/>
    <s v="1 YEARS"/>
    <x v="5"/>
    <n v="39"/>
    <n v="25"/>
    <n v="5964"/>
  </r>
  <r>
    <s v="AERMOD 22112"/>
    <s v="MortonBay_10202023_2021_HNO3.SUM"/>
    <x v="2"/>
    <x v="2"/>
    <x v="1"/>
    <x v="0"/>
    <n v="0.28460999999999997"/>
    <n v="632000"/>
    <n v="3674675"/>
    <n v="-69"/>
    <n v="-69"/>
    <n v="0"/>
    <s v="1 YEARS"/>
    <x v="5"/>
    <n v="39"/>
    <n v="25"/>
    <n v="5964"/>
  </r>
  <r>
    <s v="AERMOD 22112"/>
    <s v="MortonBay_10202023_2021_HNO3.SUM"/>
    <x v="2"/>
    <x v="2"/>
    <x v="8"/>
    <x v="0"/>
    <n v="2.1139999999999999E-2"/>
    <n v="633646.75"/>
    <n v="3674393.25"/>
    <n v="-66.459999999999994"/>
    <n v="-66.459999999999994"/>
    <n v="0"/>
    <s v="1 YEARS"/>
    <x v="5"/>
    <n v="39"/>
    <n v="25"/>
    <n v="5964"/>
  </r>
  <r>
    <s v="AERMOD 22112"/>
    <s v="MortonBay_10202023_2021_HNO3.SUM"/>
    <x v="2"/>
    <x v="2"/>
    <x v="9"/>
    <x v="0"/>
    <n v="5.79E-3"/>
    <n v="631675"/>
    <n v="3674350"/>
    <n v="-68.650000000000006"/>
    <n v="-68.650000000000006"/>
    <n v="0"/>
    <s v="1 YEARS"/>
    <x v="5"/>
    <n v="39"/>
    <n v="25"/>
    <n v="5964"/>
  </r>
  <r>
    <s v="AERMOD 22112"/>
    <s v="MortonBay_10202023_2021_HNO3.SUM"/>
    <x v="2"/>
    <x v="2"/>
    <x v="10"/>
    <x v="0"/>
    <n v="5.7400000000000003E-3"/>
    <n v="631500"/>
    <n v="3674625"/>
    <n v="-69.430000000000007"/>
    <n v="-69.430000000000007"/>
    <n v="0"/>
    <s v="1 YEARS"/>
    <x v="5"/>
    <n v="39"/>
    <n v="25"/>
    <n v="5964"/>
  </r>
  <r>
    <s v="AERMOD 22112"/>
    <s v="MortonBay_10202023_2021_HNO3.SUM"/>
    <x v="2"/>
    <x v="2"/>
    <x v="11"/>
    <x v="0"/>
    <n v="5.8199999999999997E-3"/>
    <n v="631525"/>
    <n v="3674925"/>
    <n v="-69.17"/>
    <n v="-69.17"/>
    <n v="0"/>
    <s v="1 YEARS"/>
    <x v="5"/>
    <n v="39"/>
    <n v="25"/>
    <n v="5964"/>
  </r>
  <r>
    <s v="AERMOD 22112"/>
    <s v="MortonBay_10202023_2021_HNO3.SUM"/>
    <x v="2"/>
    <x v="2"/>
    <x v="12"/>
    <x v="0"/>
    <n v="4.8500000000000001E-3"/>
    <n v="634250"/>
    <n v="3673750"/>
    <n v="-65.260000000000005"/>
    <n v="-65.260000000000005"/>
    <n v="0"/>
    <s v="1 YEARS"/>
    <x v="5"/>
    <n v="39"/>
    <n v="25"/>
    <n v="5964"/>
  </r>
  <r>
    <s v="AERMOD 22112"/>
    <s v="MortonBay_10202023_2021_HNO3.SUM"/>
    <x v="2"/>
    <x v="2"/>
    <x v="13"/>
    <x v="0"/>
    <n v="5.8100000000000001E-3"/>
    <n v="631700"/>
    <n v="3675400"/>
    <n v="-67.760000000000005"/>
    <n v="-67.760000000000005"/>
    <n v="0"/>
    <s v="1 YEARS"/>
    <x v="5"/>
    <n v="39"/>
    <n v="25"/>
    <n v="5964"/>
  </r>
  <r>
    <s v="AERMOD 22112"/>
    <s v="MortonBay_10202023_2021_HNO3.SUM"/>
    <x v="2"/>
    <x v="2"/>
    <x v="14"/>
    <x v="0"/>
    <n v="4.5700000000000003E-3"/>
    <n v="632500"/>
    <n v="3675750"/>
    <n v="-68.47"/>
    <n v="-68.47"/>
    <n v="0"/>
    <s v="1 YEARS"/>
    <x v="5"/>
    <n v="39"/>
    <n v="25"/>
    <n v="5964"/>
  </r>
  <r>
    <s v="AERMOD 22112"/>
    <s v="MortonBay_10202023_2021_HNO3.SUM"/>
    <x v="2"/>
    <x v="2"/>
    <x v="15"/>
    <x v="0"/>
    <n v="5.4999999999999997E-3"/>
    <n v="633100"/>
    <n v="3674400"/>
    <n v="-67.510000000000005"/>
    <n v="-67.510000000000005"/>
    <n v="0"/>
    <s v="1 YEARS"/>
    <x v="5"/>
    <n v="39"/>
    <n v="25"/>
    <n v="5964"/>
  </r>
  <r>
    <s v="AERMOD 22112"/>
    <s v="MortonBay_10202023_2021_HNO3.SUM"/>
    <x v="2"/>
    <x v="2"/>
    <x v="16"/>
    <x v="0"/>
    <n v="5.2300000000000003E-3"/>
    <n v="634000"/>
    <n v="3674500"/>
    <n v="-65.47"/>
    <n v="-65.47"/>
    <n v="0"/>
    <s v="1 YEARS"/>
    <x v="5"/>
    <n v="39"/>
    <n v="25"/>
    <n v="5964"/>
  </r>
  <r>
    <s v="AERMOD 22112"/>
    <s v="MortonBay_10202023_2021_HNO3.SUM"/>
    <x v="2"/>
    <x v="2"/>
    <x v="17"/>
    <x v="0"/>
    <n v="5.2599999999999999E-3"/>
    <n v="633811.26"/>
    <n v="3674233.47"/>
    <n v="-65.58"/>
    <n v="-64.959999999999994"/>
    <n v="0"/>
    <s v="1 YEARS"/>
    <x v="5"/>
    <n v="39"/>
    <n v="25"/>
    <n v="5964"/>
  </r>
  <r>
    <s v="AERMOD 22112"/>
    <s v="MortonBay_10202023_2021_HNO3.SUM"/>
    <x v="2"/>
    <x v="2"/>
    <x v="18"/>
    <x v="0"/>
    <n v="5.4999999999999997E-3"/>
    <n v="630500"/>
    <n v="3674500"/>
    <n v="-69.38"/>
    <n v="-69.38"/>
    <n v="0"/>
    <s v="1 YEARS"/>
    <x v="5"/>
    <n v="39"/>
    <n v="25"/>
    <n v="5964"/>
  </r>
  <r>
    <s v="AERMOD 22112"/>
    <s v="MortonBay_10202023_2021_HNO3.SUM"/>
    <x v="2"/>
    <x v="2"/>
    <x v="19"/>
    <x v="0"/>
    <n v="5.8199999999999997E-3"/>
    <n v="633692.46"/>
    <n v="3674393.25"/>
    <n v="-66.040000000000006"/>
    <n v="-65.13"/>
    <n v="0"/>
    <s v="1 YEARS"/>
    <x v="5"/>
    <n v="39"/>
    <n v="25"/>
    <n v="5964"/>
  </r>
  <r>
    <s v="AERMOD 22112"/>
    <s v="MortonBay_10202023_2021_HNO3.SUM"/>
    <x v="2"/>
    <x v="2"/>
    <x v="20"/>
    <x v="0"/>
    <n v="4.4299999999999999E-3"/>
    <n v="633750"/>
    <n v="3673750"/>
    <n v="-66.16"/>
    <n v="-66.16"/>
    <n v="0"/>
    <s v="1 YEARS"/>
    <x v="5"/>
    <n v="39"/>
    <n v="25"/>
    <n v="5964"/>
  </r>
  <r>
    <s v="AERMOD 22112"/>
    <s v="MortonBay_10202023_2021_HNO3.SUM"/>
    <x v="2"/>
    <x v="2"/>
    <x v="21"/>
    <x v="0"/>
    <n v="3.6700000000000001E-3"/>
    <n v="632035.30000000005"/>
    <n v="3674674.37"/>
    <n v="-69.040000000000006"/>
    <n v="-69.040000000000006"/>
    <n v="0"/>
    <s v="1 YEARS"/>
    <x v="5"/>
    <n v="39"/>
    <n v="25"/>
    <n v="5964"/>
  </r>
  <r>
    <s v="AERMOD 22112"/>
    <s v="MortonBay_10202023_2021_HNO3.SUM"/>
    <x v="2"/>
    <x v="2"/>
    <x v="22"/>
    <x v="0"/>
    <n v="1.83E-3"/>
    <n v="632035.30000000005"/>
    <n v="3674674.37"/>
    <n v="-69.040000000000006"/>
    <n v="-69.040000000000006"/>
    <n v="0"/>
    <s v="1 YEARS"/>
    <x v="5"/>
    <n v="39"/>
    <n v="25"/>
    <n v="5964"/>
  </r>
  <r>
    <s v="AERMOD 22112"/>
    <s v="MortonBay_10202023_2021_HNO3.SUM"/>
    <x v="2"/>
    <x v="2"/>
    <x v="23"/>
    <x v="0"/>
    <n v="1.83E-3"/>
    <n v="632050"/>
    <n v="3674675"/>
    <n v="-69.08"/>
    <n v="-69.08"/>
    <n v="0"/>
    <s v="1 YEARS"/>
    <x v="5"/>
    <n v="39"/>
    <n v="25"/>
    <n v="5964"/>
  </r>
  <r>
    <s v="AERMOD 22112"/>
    <s v="MortonBay_10202023_2021_HNO3.SUM"/>
    <x v="2"/>
    <x v="2"/>
    <x v="2"/>
    <x v="0"/>
    <n v="9.196E-2"/>
    <n v="632000"/>
    <n v="3674675"/>
    <n v="-69"/>
    <n v="-69"/>
    <n v="0"/>
    <s v="1 YEARS"/>
    <x v="5"/>
    <n v="39"/>
    <n v="25"/>
    <n v="5964"/>
  </r>
  <r>
    <s v="AERMOD 22112"/>
    <s v="MortonBay_10202023_2021_HNO3.SUM"/>
    <x v="2"/>
    <x v="2"/>
    <x v="3"/>
    <x v="0"/>
    <n v="8.6790000000000006E-2"/>
    <n v="632000"/>
    <n v="3674675"/>
    <n v="-69"/>
    <n v="-69"/>
    <n v="0"/>
    <s v="1 YEARS"/>
    <x v="5"/>
    <n v="39"/>
    <n v="25"/>
    <n v="5964"/>
  </r>
  <r>
    <s v="AERMOD 22112"/>
    <s v="MortonBay_10202023_2021_HNO3.SUM"/>
    <x v="2"/>
    <x v="2"/>
    <x v="4"/>
    <x v="0"/>
    <n v="6.8820000000000006E-2"/>
    <n v="632301.9"/>
    <n v="3674579.58"/>
    <n v="-68.739999999999995"/>
    <n v="-68.739999999999995"/>
    <n v="0"/>
    <s v="1 YEARS"/>
    <x v="5"/>
    <n v="39"/>
    <n v="25"/>
    <n v="5964"/>
  </r>
  <r>
    <s v="AERMOD 22112"/>
    <s v="MortonBay_10202023_2021_HNO3.SUM"/>
    <x v="2"/>
    <x v="2"/>
    <x v="5"/>
    <x v="0"/>
    <n v="0.13242000000000001"/>
    <n v="632301.9"/>
    <n v="3674532.18"/>
    <n v="-68.72"/>
    <n v="-68.72"/>
    <n v="0"/>
    <s v="1 YEARS"/>
    <x v="5"/>
    <n v="39"/>
    <n v="25"/>
    <n v="5964"/>
  </r>
  <r>
    <s v="AERMOD 22112"/>
    <s v="MortonBay_10202023_2021_HNO3.SUM"/>
    <x v="2"/>
    <x v="2"/>
    <x v="6"/>
    <x v="0"/>
    <n v="91.898210000000006"/>
    <n v="632301.9"/>
    <n v="3674437.38"/>
    <n v="-68.569999999999993"/>
    <n v="-68.569999999999993"/>
    <n v="0"/>
    <s v="1 YEARS"/>
    <x v="5"/>
    <n v="39"/>
    <n v="25"/>
    <n v="5964"/>
  </r>
  <r>
    <s v="AERMOD 22112"/>
    <s v="MortonBay_10202023_2021_HNO3.SUM"/>
    <x v="2"/>
    <x v="2"/>
    <x v="24"/>
    <x v="0"/>
    <n v="1.431E-2"/>
    <n v="632301.9"/>
    <n v="3674555.88"/>
    <n v="-68.75"/>
    <n v="-68.75"/>
    <n v="0"/>
    <s v="1 YEARS"/>
    <x v="5"/>
    <n v="39"/>
    <n v="25"/>
    <n v="5964"/>
  </r>
  <r>
    <s v="AERMOD 22112"/>
    <s v="MortonBay_10202023_2021_HNO3.SUM"/>
    <x v="2"/>
    <x v="2"/>
    <x v="0"/>
    <x v="0"/>
    <n v="81.820580000000007"/>
    <n v="632301.9"/>
    <n v="3674437.38"/>
    <n v="-68.569999999999993"/>
    <n v="-68.569999999999993"/>
    <n v="0"/>
    <s v="1 YEARS"/>
    <x v="5"/>
    <n v="39"/>
    <n v="25"/>
    <n v="5964"/>
  </r>
  <r>
    <s v="AERMOD 22112"/>
    <s v="MortonBay_10202023_2021_HNO3.SUM"/>
    <x v="2"/>
    <x v="2"/>
    <x v="7"/>
    <x v="0"/>
    <n v="81.744690000000006"/>
    <n v="632301.9"/>
    <n v="3674437.38"/>
    <n v="-68.569999999999993"/>
    <n v="-68.569999999999993"/>
    <n v="0"/>
    <s v="1 YEARS"/>
    <x v="5"/>
    <n v="39"/>
    <n v="25"/>
    <n v="5964"/>
  </r>
  <r>
    <s v="AERMOD 22112"/>
    <s v="MortonBay_10202023_2021_HNO3.SUM"/>
    <x v="2"/>
    <x v="2"/>
    <x v="1"/>
    <x v="0"/>
    <n v="0.24437"/>
    <n v="632301.9"/>
    <n v="3674579.58"/>
    <n v="-68.739999999999995"/>
    <n v="-68.739999999999995"/>
    <n v="0"/>
    <s v="1 YEARS"/>
    <x v="5"/>
    <n v="39"/>
    <n v="25"/>
    <n v="5964"/>
  </r>
  <r>
    <s v="AERMOD 22112"/>
    <s v="MortonBay_10202023_2021_HNO3.SUM"/>
    <x v="2"/>
    <x v="2"/>
    <x v="8"/>
    <x v="0"/>
    <n v="1.6990000000000002E-2"/>
    <n v="633646.75"/>
    <n v="3674393.25"/>
    <n v="-66.459999999999994"/>
    <n v="-66.459999999999994"/>
    <n v="0"/>
    <s v="1 YEARS"/>
    <x v="5"/>
    <n v="39"/>
    <n v="25"/>
    <n v="5964"/>
  </r>
  <r>
    <s v="AERMOD 22112"/>
    <s v="MortonBay_10202023_2021_HNO3.SUM"/>
    <x v="2"/>
    <x v="2"/>
    <x v="9"/>
    <x v="0"/>
    <n v="5.8500000000000002E-3"/>
    <n v="632150"/>
    <n v="3674275"/>
    <n v="-68.760000000000005"/>
    <n v="-68.760000000000005"/>
    <n v="0"/>
    <s v="1 YEARS"/>
    <x v="5"/>
    <n v="39"/>
    <n v="25"/>
    <n v="5964"/>
  </r>
  <r>
    <s v="AERMOD 22112"/>
    <s v="MortonBay_10202023_2021_HNO3.SUM"/>
    <x v="2"/>
    <x v="2"/>
    <x v="10"/>
    <x v="0"/>
    <n v="4.5199999999999997E-3"/>
    <n v="631500"/>
    <n v="3674650"/>
    <n v="-69.430000000000007"/>
    <n v="-69.430000000000007"/>
    <n v="0"/>
    <s v="1 YEARS"/>
    <x v="5"/>
    <n v="39"/>
    <n v="25"/>
    <n v="5964"/>
  </r>
  <r>
    <s v="AERMOD 22112"/>
    <s v="MortonBay_10202023_2021_HNO3.SUM"/>
    <x v="2"/>
    <x v="2"/>
    <x v="11"/>
    <x v="0"/>
    <n v="5.8599999999999998E-3"/>
    <n v="632000"/>
    <n v="3674850"/>
    <n v="-68.97"/>
    <n v="-68.97"/>
    <n v="0"/>
    <s v="1 YEARS"/>
    <x v="5"/>
    <n v="39"/>
    <n v="25"/>
    <n v="5964"/>
  </r>
  <r>
    <s v="AERMOD 22112"/>
    <s v="MortonBay_10202023_2021_HNO3.SUM"/>
    <x v="2"/>
    <x v="2"/>
    <x v="12"/>
    <x v="0"/>
    <n v="4.96E-3"/>
    <n v="634250"/>
    <n v="3673750"/>
    <n v="-65.260000000000005"/>
    <n v="-65.260000000000005"/>
    <n v="0"/>
    <s v="1 YEARS"/>
    <x v="5"/>
    <n v="39"/>
    <n v="25"/>
    <n v="5964"/>
  </r>
  <r>
    <s v="AERMOD 22112"/>
    <s v="MortonBay_10202023_2021_HNO3.SUM"/>
    <x v="2"/>
    <x v="2"/>
    <x v="13"/>
    <x v="0"/>
    <n v="5.1599999999999997E-3"/>
    <n v="632200"/>
    <n v="3675300"/>
    <n v="-69.23"/>
    <n v="-69.23"/>
    <n v="0"/>
    <s v="1 YEARS"/>
    <x v="5"/>
    <n v="39"/>
    <n v="25"/>
    <n v="5964"/>
  </r>
  <r>
    <s v="AERMOD 22112"/>
    <s v="MortonBay_10202023_2021_HNO3.SUM"/>
    <x v="2"/>
    <x v="2"/>
    <x v="14"/>
    <x v="0"/>
    <n v="5.0299999999999997E-3"/>
    <n v="632500"/>
    <n v="3675750"/>
    <n v="-68.47"/>
    <n v="-68.47"/>
    <n v="0"/>
    <s v="1 YEARS"/>
    <x v="5"/>
    <n v="39"/>
    <n v="25"/>
    <n v="5964"/>
  </r>
  <r>
    <s v="AERMOD 22112"/>
    <s v="MortonBay_10202023_2021_HNO3.SUM"/>
    <x v="2"/>
    <x v="2"/>
    <x v="15"/>
    <x v="0"/>
    <n v="4.6600000000000001E-3"/>
    <n v="633715.31999999995"/>
    <n v="3674393.25"/>
    <n v="-66.790000000000006"/>
    <n v="-66.790000000000006"/>
    <n v="0"/>
    <s v="1 YEARS"/>
    <x v="5"/>
    <n v="39"/>
    <n v="25"/>
    <n v="5964"/>
  </r>
  <r>
    <s v="AERMOD 22112"/>
    <s v="MortonBay_10202023_2021_HNO3.SUM"/>
    <x v="2"/>
    <x v="2"/>
    <x v="16"/>
    <x v="0"/>
    <n v="5.6899999999999997E-3"/>
    <n v="634000"/>
    <n v="3674500"/>
    <n v="-65.47"/>
    <n v="-65.47"/>
    <n v="0"/>
    <s v="1 YEARS"/>
    <x v="5"/>
    <n v="39"/>
    <n v="25"/>
    <n v="5964"/>
  </r>
  <r>
    <s v="AERMOD 22112"/>
    <s v="MortonBay_10202023_2021_HNO3.SUM"/>
    <x v="2"/>
    <x v="2"/>
    <x v="17"/>
    <x v="0"/>
    <n v="4.2300000000000003E-3"/>
    <n v="633811.26"/>
    <n v="3674233.47"/>
    <n v="-65.58"/>
    <n v="-64.959999999999994"/>
    <n v="0"/>
    <s v="1 YEARS"/>
    <x v="5"/>
    <n v="39"/>
    <n v="25"/>
    <n v="5964"/>
  </r>
  <r>
    <s v="AERMOD 22112"/>
    <s v="MortonBay_10202023_2021_HNO3.SUM"/>
    <x v="2"/>
    <x v="2"/>
    <x v="18"/>
    <x v="0"/>
    <n v="5.7000000000000002E-3"/>
    <n v="631000"/>
    <n v="3674400"/>
    <n v="-69.05"/>
    <n v="-67.47"/>
    <n v="0"/>
    <s v="1 YEARS"/>
    <x v="5"/>
    <n v="39"/>
    <n v="25"/>
    <n v="5964"/>
  </r>
  <r>
    <s v="AERMOD 22112"/>
    <s v="MortonBay_10202023_2021_HNO3.SUM"/>
    <x v="2"/>
    <x v="2"/>
    <x v="19"/>
    <x v="0"/>
    <n v="4.4099999999999999E-3"/>
    <n v="633692.46"/>
    <n v="3674393.25"/>
    <n v="-66.040000000000006"/>
    <n v="-65.13"/>
    <n v="0"/>
    <s v="1 YEARS"/>
    <x v="5"/>
    <n v="39"/>
    <n v="25"/>
    <n v="5964"/>
  </r>
  <r>
    <s v="AERMOD 22112"/>
    <s v="MortonBay_10202023_2021_HNO3.SUM"/>
    <x v="2"/>
    <x v="2"/>
    <x v="20"/>
    <x v="0"/>
    <n v="3.5799999999999998E-3"/>
    <n v="633750"/>
    <n v="3673750"/>
    <n v="-66.16"/>
    <n v="-66.16"/>
    <n v="0"/>
    <s v="1 YEARS"/>
    <x v="5"/>
    <n v="39"/>
    <n v="25"/>
    <n v="5964"/>
  </r>
  <r>
    <s v="AERMOD 22112"/>
    <s v="MortonBay_10202023_2021_HNO3.SUM"/>
    <x v="2"/>
    <x v="2"/>
    <x v="21"/>
    <x v="0"/>
    <n v="4.1900000000000001E-3"/>
    <n v="632035.30000000005"/>
    <n v="3674674.37"/>
    <n v="-69.040000000000006"/>
    <n v="-69.040000000000006"/>
    <n v="0"/>
    <s v="1 YEARS"/>
    <x v="5"/>
    <n v="39"/>
    <n v="25"/>
    <n v="5964"/>
  </r>
  <r>
    <s v="AERMOD 22112"/>
    <s v="MortonBay_10202023_2021_HNO3.SUM"/>
    <x v="2"/>
    <x v="2"/>
    <x v="22"/>
    <x v="0"/>
    <n v="2.0999999999999999E-3"/>
    <n v="632025"/>
    <n v="3674675"/>
    <n v="-69.02"/>
    <n v="-69.02"/>
    <n v="0"/>
    <s v="1 YEARS"/>
    <x v="5"/>
    <n v="39"/>
    <n v="25"/>
    <n v="5964"/>
  </r>
  <r>
    <s v="AERMOD 22112"/>
    <s v="MortonBay_10202023_2021_HNO3.SUM"/>
    <x v="2"/>
    <x v="2"/>
    <x v="23"/>
    <x v="0"/>
    <n v="2.0999999999999999E-3"/>
    <n v="632035.30000000005"/>
    <n v="3674674.37"/>
    <n v="-69.040000000000006"/>
    <n v="-69.040000000000006"/>
    <n v="0"/>
    <s v="1 YEARS"/>
    <x v="5"/>
    <n v="39"/>
    <n v="25"/>
    <n v="5964"/>
  </r>
  <r>
    <s v="AERMOD 22112"/>
    <s v="MortonBay_10202023_2021_HNO3.SUM"/>
    <x v="2"/>
    <x v="2"/>
    <x v="2"/>
    <x v="0"/>
    <n v="7.9780000000000004E-2"/>
    <n v="632011.06999999995"/>
    <n v="3674674.37"/>
    <n v="-69.02"/>
    <n v="-69.02"/>
    <n v="0"/>
    <s v="1 YEARS"/>
    <x v="5"/>
    <n v="39"/>
    <n v="25"/>
    <n v="5964"/>
  </r>
  <r>
    <s v="AERMOD 22112"/>
    <s v="MortonBay_10202023_2021_HNO3.SUM"/>
    <x v="2"/>
    <x v="2"/>
    <x v="3"/>
    <x v="0"/>
    <n v="7.4429999999999996E-2"/>
    <n v="632000"/>
    <n v="3674675"/>
    <n v="-69"/>
    <n v="-69"/>
    <n v="0"/>
    <s v="1 YEARS"/>
    <x v="5"/>
    <n v="39"/>
    <n v="25"/>
    <n v="5964"/>
  </r>
  <r>
    <s v="AERMOD 22112"/>
    <s v="MortonBay_10202023_2021_HNO3.SUM"/>
    <x v="2"/>
    <x v="2"/>
    <x v="4"/>
    <x v="0"/>
    <n v="6.6720000000000002E-2"/>
    <n v="632301.9"/>
    <n v="3674579.58"/>
    <n v="-68.739999999999995"/>
    <n v="-68.739999999999995"/>
    <n v="0"/>
    <s v="1 YEARS"/>
    <x v="5"/>
    <n v="39"/>
    <n v="25"/>
    <n v="5964"/>
  </r>
  <r>
    <s v="AERMOD 22112"/>
    <s v="MortonBay_10202023_2021_HNO3.SUM"/>
    <x v="2"/>
    <x v="2"/>
    <x v="5"/>
    <x v="0"/>
    <n v="0.10233"/>
    <n v="632301.9"/>
    <n v="3674532.18"/>
    <n v="-68.72"/>
    <n v="-68.72"/>
    <n v="0"/>
    <s v="1 YEARS"/>
    <x v="5"/>
    <n v="39"/>
    <n v="25"/>
    <n v="5964"/>
  </r>
  <r>
    <s v="AERMOD 22112"/>
    <s v="MortonBay_10202023_2021_HNO3.SUM"/>
    <x v="2"/>
    <x v="2"/>
    <x v="6"/>
    <x v="0"/>
    <n v="81.805859999999996"/>
    <n v="632301.9"/>
    <n v="3674437.38"/>
    <n v="-68.569999999999993"/>
    <n v="-68.569999999999993"/>
    <n v="0"/>
    <s v="1 YEARS"/>
    <x v="5"/>
    <n v="39"/>
    <n v="25"/>
    <n v="5964"/>
  </r>
  <r>
    <s v="AERMOD 22112"/>
    <s v="MortonBay_10202023_2021_HNO3.SUM"/>
    <x v="2"/>
    <x v="2"/>
    <x v="24"/>
    <x v="0"/>
    <n v="1.418E-2"/>
    <n v="632301.9"/>
    <n v="3674555.88"/>
    <n v="-68.75"/>
    <n v="-68.75"/>
    <n v="0"/>
    <s v="1 YEARS"/>
    <x v="5"/>
    <n v="39"/>
    <n v="25"/>
    <n v="5964"/>
  </r>
  <r>
    <s v="AERMOD 22112"/>
    <s v="MortonBay_10202023_2021_NO2.SUM"/>
    <x v="3"/>
    <x v="3"/>
    <x v="0"/>
    <x v="0"/>
    <n v="1.3482499999999999"/>
    <n v="632025"/>
    <n v="3674675"/>
    <n v="-69.02"/>
    <n v="-69.02"/>
    <n v="0"/>
    <s v="1 YEARS"/>
    <x v="5"/>
    <n v="10"/>
    <n v="7"/>
    <n v="5964"/>
  </r>
  <r>
    <s v="AERMOD 22112"/>
    <s v="MortonBay_10202023_2021_NO2.SUM"/>
    <x v="3"/>
    <x v="3"/>
    <x v="1"/>
    <x v="0"/>
    <n v="1.3482499999999999"/>
    <n v="632025"/>
    <n v="3674675"/>
    <n v="-69.02"/>
    <n v="-69.02"/>
    <n v="0"/>
    <s v="1 YEARS"/>
    <x v="5"/>
    <n v="10"/>
    <n v="7"/>
    <n v="5964"/>
  </r>
  <r>
    <s v="AERMOD 22112"/>
    <s v="MortonBay_10202023_2021_NO2.SUM"/>
    <x v="3"/>
    <x v="3"/>
    <x v="2"/>
    <x v="0"/>
    <n v="0.52451999999999999"/>
    <n v="632035.30000000005"/>
    <n v="3674674.37"/>
    <n v="-69.040000000000006"/>
    <n v="-69.040000000000006"/>
    <n v="0"/>
    <s v="1 YEARS"/>
    <x v="5"/>
    <n v="10"/>
    <n v="7"/>
    <n v="5964"/>
  </r>
  <r>
    <s v="AERMOD 22112"/>
    <s v="MortonBay_10202023_2021_NO2.SUM"/>
    <x v="3"/>
    <x v="3"/>
    <x v="3"/>
    <x v="0"/>
    <n v="0.49075999999999997"/>
    <n v="632050"/>
    <n v="3674675"/>
    <n v="-69.08"/>
    <n v="-69.08"/>
    <n v="0"/>
    <s v="1 YEARS"/>
    <x v="5"/>
    <n v="10"/>
    <n v="7"/>
    <n v="5964"/>
  </r>
  <r>
    <s v="AERMOD 22112"/>
    <s v="MortonBay_10202023_2021_NO2.SUM"/>
    <x v="3"/>
    <x v="3"/>
    <x v="4"/>
    <x v="0"/>
    <n v="0.37454999999999999"/>
    <n v="632156.48"/>
    <n v="3674674.37"/>
    <n v="-68.849999999999994"/>
    <n v="-68.849999999999994"/>
    <n v="0"/>
    <s v="1 YEARS"/>
    <x v="5"/>
    <n v="10"/>
    <n v="7"/>
    <n v="5964"/>
  </r>
  <r>
    <s v="AERMOD 22112"/>
    <s v="MortonBay_10202023_2021_NO2.SUM"/>
    <x v="3"/>
    <x v="3"/>
    <x v="5"/>
    <x v="0"/>
    <n v="0.34006999999999998"/>
    <n v="632301.9"/>
    <n v="3674508.48"/>
    <n v="-68.69"/>
    <n v="-68.69"/>
    <n v="0"/>
    <s v="1 YEARS"/>
    <x v="5"/>
    <n v="10"/>
    <n v="7"/>
    <n v="5964"/>
  </r>
  <r>
    <s v="AERMOD 22112"/>
    <s v="MortonBay_10202023_2021_NO2.SUM"/>
    <x v="3"/>
    <x v="3"/>
    <x v="6"/>
    <x v="0"/>
    <n v="1.3482499999999999"/>
    <n v="632025"/>
    <n v="3674675"/>
    <n v="-69.02"/>
    <n v="-69.02"/>
    <n v="0"/>
    <s v="1 YEARS"/>
    <x v="5"/>
    <n v="10"/>
    <n v="7"/>
    <n v="5964"/>
  </r>
  <r>
    <s v="AERMOD 22112"/>
    <s v="MortonBay_10202023_2021_NO2.SUM"/>
    <x v="3"/>
    <x v="4"/>
    <x v="0"/>
    <x v="0"/>
    <n v="1.2682599999999999"/>
    <n v="632025"/>
    <n v="3674675"/>
    <n v="-69.02"/>
    <n v="-69.02"/>
    <n v="0"/>
    <s v="1 YEARS"/>
    <x v="5"/>
    <n v="10"/>
    <n v="7"/>
    <n v="5964"/>
  </r>
  <r>
    <s v="AERMOD 22112"/>
    <s v="MortonBay_10202023_2021_NO2.SUM"/>
    <x v="3"/>
    <x v="4"/>
    <x v="1"/>
    <x v="0"/>
    <n v="1.2682599999999999"/>
    <n v="632025"/>
    <n v="3674675"/>
    <n v="-69.02"/>
    <n v="-69.02"/>
    <n v="0"/>
    <s v="1 YEARS"/>
    <x v="5"/>
    <n v="10"/>
    <n v="7"/>
    <n v="5964"/>
  </r>
  <r>
    <s v="AERMOD 22112"/>
    <s v="MortonBay_10202023_2021_NO2.SUM"/>
    <x v="3"/>
    <x v="4"/>
    <x v="2"/>
    <x v="0"/>
    <n v="0.48737000000000003"/>
    <n v="632025"/>
    <n v="3674675"/>
    <n v="-69.02"/>
    <n v="-69.02"/>
    <n v="0"/>
    <s v="1 YEARS"/>
    <x v="5"/>
    <n v="10"/>
    <n v="7"/>
    <n v="5964"/>
  </r>
  <r>
    <s v="AERMOD 22112"/>
    <s v="MortonBay_10202023_2021_NO2.SUM"/>
    <x v="3"/>
    <x v="4"/>
    <x v="3"/>
    <x v="0"/>
    <n v="0.45651999999999998"/>
    <n v="632050"/>
    <n v="3674675"/>
    <n v="-69.08"/>
    <n v="-69.08"/>
    <n v="0"/>
    <s v="1 YEARS"/>
    <x v="5"/>
    <n v="10"/>
    <n v="7"/>
    <n v="5964"/>
  </r>
  <r>
    <s v="AERMOD 22112"/>
    <s v="MortonBay_10202023_2021_NO2.SUM"/>
    <x v="3"/>
    <x v="4"/>
    <x v="4"/>
    <x v="0"/>
    <n v="0.28810000000000002"/>
    <n v="632011.06999999995"/>
    <n v="3674674.37"/>
    <n v="-69.02"/>
    <n v="-69.02"/>
    <n v="0"/>
    <s v="1 YEARS"/>
    <x v="5"/>
    <n v="10"/>
    <n v="7"/>
    <n v="5964"/>
  </r>
  <r>
    <s v="AERMOD 22112"/>
    <s v="MortonBay_10202023_2021_NO2.SUM"/>
    <x v="3"/>
    <x v="4"/>
    <x v="5"/>
    <x v="0"/>
    <n v="0.32856999999999997"/>
    <n v="632301.9"/>
    <n v="3674508.48"/>
    <n v="-68.69"/>
    <n v="-68.69"/>
    <n v="0"/>
    <s v="1 YEARS"/>
    <x v="5"/>
    <n v="10"/>
    <n v="7"/>
    <n v="5964"/>
  </r>
  <r>
    <s v="AERMOD 22112"/>
    <s v="MortonBay_10202023_2021_NO2.SUM"/>
    <x v="3"/>
    <x v="4"/>
    <x v="6"/>
    <x v="0"/>
    <n v="1.2682599999999999"/>
    <n v="632025"/>
    <n v="3674675"/>
    <n v="-69.02"/>
    <n v="-69.02"/>
    <n v="0"/>
    <s v="1 YEARS"/>
    <x v="5"/>
    <n v="10"/>
    <n v="7"/>
    <n v="5964"/>
  </r>
  <r>
    <s v="AERMOD 22112"/>
    <s v="MortonBay_10202023_2021_NO2A.SUM"/>
    <x v="3"/>
    <x v="2"/>
    <x v="0"/>
    <x v="0"/>
    <n v="5.389E-2"/>
    <n v="632301.9"/>
    <n v="3674555.88"/>
    <n v="-68.75"/>
    <n v="-68.75"/>
    <n v="0"/>
    <s v="1 YEARS"/>
    <x v="5"/>
    <n v="10"/>
    <n v="7"/>
    <n v="5964"/>
  </r>
  <r>
    <s v="AERMOD 22112"/>
    <s v="MortonBay_10202023_2021_NO2A.SUM"/>
    <x v="3"/>
    <x v="2"/>
    <x v="1"/>
    <x v="0"/>
    <n v="5.389E-2"/>
    <n v="632301.9"/>
    <n v="3674555.88"/>
    <n v="-68.75"/>
    <n v="-68.75"/>
    <n v="0"/>
    <s v="1 YEARS"/>
    <x v="5"/>
    <n v="10"/>
    <n v="7"/>
    <n v="5964"/>
  </r>
  <r>
    <s v="AERMOD 22112"/>
    <s v="MortonBay_10202023_2021_NO2A.SUM"/>
    <x v="3"/>
    <x v="2"/>
    <x v="2"/>
    <x v="0"/>
    <n v="1.7170000000000001E-2"/>
    <n v="632000"/>
    <n v="3674675"/>
    <n v="-69"/>
    <n v="-69"/>
    <n v="0"/>
    <s v="1 YEARS"/>
    <x v="5"/>
    <n v="10"/>
    <n v="7"/>
    <n v="5964"/>
  </r>
  <r>
    <s v="AERMOD 22112"/>
    <s v="MortonBay_10202023_2021_NO2A.SUM"/>
    <x v="3"/>
    <x v="2"/>
    <x v="3"/>
    <x v="0"/>
    <n v="1.6209999999999999E-2"/>
    <n v="632000"/>
    <n v="3674675"/>
    <n v="-69"/>
    <n v="-69"/>
    <n v="0"/>
    <s v="1 YEARS"/>
    <x v="5"/>
    <n v="10"/>
    <n v="7"/>
    <n v="5964"/>
  </r>
  <r>
    <s v="AERMOD 22112"/>
    <s v="MortonBay_10202023_2021_NO2A.SUM"/>
    <x v="3"/>
    <x v="2"/>
    <x v="4"/>
    <x v="0"/>
    <n v="1.285E-2"/>
    <n v="632301.9"/>
    <n v="3674579.58"/>
    <n v="-68.739999999999995"/>
    <n v="-68.739999999999995"/>
    <n v="0"/>
    <s v="1 YEARS"/>
    <x v="5"/>
    <n v="10"/>
    <n v="7"/>
    <n v="5964"/>
  </r>
  <r>
    <s v="AERMOD 22112"/>
    <s v="MortonBay_10202023_2021_NO2A.SUM"/>
    <x v="3"/>
    <x v="2"/>
    <x v="5"/>
    <x v="0"/>
    <n v="2.6540000000000001E-2"/>
    <n v="632301.9"/>
    <n v="3674532.18"/>
    <n v="-68.72"/>
    <n v="-68.72"/>
    <n v="0"/>
    <s v="1 YEARS"/>
    <x v="5"/>
    <n v="10"/>
    <n v="7"/>
    <n v="5964"/>
  </r>
  <r>
    <s v="AERMOD 22112"/>
    <s v="MortonBay_10202023_2021_NO2A.SUM"/>
    <x v="3"/>
    <x v="2"/>
    <x v="6"/>
    <x v="0"/>
    <n v="5.389E-2"/>
    <n v="632301.9"/>
    <n v="3674555.88"/>
    <n v="-68.75"/>
    <n v="-68.75"/>
    <n v="0"/>
    <s v="1 YEARS"/>
    <x v="5"/>
    <n v="10"/>
    <n v="7"/>
    <n v="5964"/>
  </r>
  <r>
    <s v="AERMOD 22112"/>
    <s v="MortonBay_10202023_2021_NO2C.SUM"/>
    <x v="3"/>
    <x v="3"/>
    <x v="0"/>
    <x v="0"/>
    <n v="140.82827"/>
    <n v="632025"/>
    <n v="3674675"/>
    <n v="-69.02"/>
    <n v="-69.02"/>
    <n v="0"/>
    <s v="1 YEARS"/>
    <x v="5"/>
    <n v="10"/>
    <n v="7"/>
    <n v="5964"/>
  </r>
  <r>
    <s v="AERMOD 22112"/>
    <s v="MortonBay_10202023_2021_NO2C.SUM"/>
    <x v="3"/>
    <x v="3"/>
    <x v="1"/>
    <x v="0"/>
    <n v="140.82827"/>
    <n v="632025"/>
    <n v="3674675"/>
    <n v="-69.02"/>
    <n v="-69.02"/>
    <n v="0"/>
    <s v="1 YEARS"/>
    <x v="5"/>
    <n v="10"/>
    <n v="7"/>
    <n v="5964"/>
  </r>
  <r>
    <s v="AERMOD 22112"/>
    <s v="MortonBay_10202023_2021_NO2C.SUM"/>
    <x v="3"/>
    <x v="3"/>
    <x v="2"/>
    <x v="0"/>
    <n v="59.606810000000003"/>
    <n v="632035.30000000005"/>
    <n v="3674674.37"/>
    <n v="-69.040000000000006"/>
    <n v="-69.040000000000006"/>
    <n v="0"/>
    <s v="1 YEARS"/>
    <x v="5"/>
    <n v="10"/>
    <n v="7"/>
    <n v="5964"/>
  </r>
  <r>
    <s v="AERMOD 22112"/>
    <s v="MortonBay_10202023_2021_NO2C.SUM"/>
    <x v="3"/>
    <x v="3"/>
    <x v="3"/>
    <x v="0"/>
    <n v="64.907079999999993"/>
    <n v="632059.54"/>
    <n v="3674674.37"/>
    <n v="-69.099999999999994"/>
    <n v="-69.099999999999994"/>
    <n v="0"/>
    <s v="1 YEARS"/>
    <x v="5"/>
    <n v="10"/>
    <n v="7"/>
    <n v="5964"/>
  </r>
  <r>
    <s v="AERMOD 22112"/>
    <s v="MortonBay_10202023_2021_NO2C.SUM"/>
    <x v="3"/>
    <x v="3"/>
    <x v="4"/>
    <x v="0"/>
    <n v="51.197310000000002"/>
    <n v="632180.72"/>
    <n v="3674674.37"/>
    <n v="-68.59"/>
    <n v="-68.59"/>
    <n v="0"/>
    <s v="1 YEARS"/>
    <x v="5"/>
    <n v="10"/>
    <n v="7"/>
    <n v="5964"/>
  </r>
  <r>
    <s v="AERMOD 22112"/>
    <s v="MortonBay_10202023_2021_NO2C.SUM"/>
    <x v="3"/>
    <x v="3"/>
    <x v="5"/>
    <x v="0"/>
    <n v="59.344839999999998"/>
    <n v="632301.9"/>
    <n v="3674508.48"/>
    <n v="-68.69"/>
    <n v="-68.69"/>
    <n v="0"/>
    <s v="1 YEARS"/>
    <x v="5"/>
    <n v="10"/>
    <n v="7"/>
    <n v="5964"/>
  </r>
  <r>
    <s v="AERMOD 22112"/>
    <s v="MortonBay_10202023_2021_NO2C.SUM"/>
    <x v="3"/>
    <x v="3"/>
    <x v="6"/>
    <x v="0"/>
    <n v="140.82827"/>
    <n v="632025"/>
    <n v="3674675"/>
    <n v="-69.02"/>
    <n v="-69.02"/>
    <n v="0"/>
    <s v="1 YEARS"/>
    <x v="5"/>
    <n v="10"/>
    <n v="7"/>
    <n v="5964"/>
  </r>
  <r>
    <s v="AERMOD 22112"/>
    <s v="MortonBay_10202023_2021_NO2C.SUM"/>
    <x v="3"/>
    <x v="5"/>
    <x v="0"/>
    <x v="0"/>
    <n v="140.71423999999999"/>
    <n v="632025"/>
    <n v="3674675"/>
    <n v="-69.02"/>
    <n v="-69.02"/>
    <n v="0"/>
    <s v="1 YEARS"/>
    <x v="5"/>
    <n v="10"/>
    <n v="7"/>
    <n v="5964"/>
  </r>
  <r>
    <s v="AERMOD 22112"/>
    <s v="MortonBay_10202023_2021_NO2C.SUM"/>
    <x v="3"/>
    <x v="5"/>
    <x v="1"/>
    <x v="0"/>
    <n v="140.71423999999999"/>
    <n v="632025"/>
    <n v="3674675"/>
    <n v="-69.02"/>
    <n v="-69.02"/>
    <n v="0"/>
    <s v="1 YEARS"/>
    <x v="5"/>
    <n v="10"/>
    <n v="7"/>
    <n v="5964"/>
  </r>
  <r>
    <s v="AERMOD 22112"/>
    <s v="MortonBay_10202023_2021_NO2C.SUM"/>
    <x v="3"/>
    <x v="5"/>
    <x v="2"/>
    <x v="0"/>
    <n v="59.354329999999997"/>
    <n v="632035.30000000005"/>
    <n v="3674674.37"/>
    <n v="-69.040000000000006"/>
    <n v="-69.040000000000006"/>
    <n v="0"/>
    <s v="1 YEARS"/>
    <x v="5"/>
    <n v="10"/>
    <n v="7"/>
    <n v="5964"/>
  </r>
  <r>
    <s v="AERMOD 22112"/>
    <s v="MortonBay_10202023_2021_NO2C.SUM"/>
    <x v="3"/>
    <x v="5"/>
    <x v="3"/>
    <x v="0"/>
    <n v="62.852110000000003"/>
    <n v="632059.54"/>
    <n v="3674674.37"/>
    <n v="-69.099999999999994"/>
    <n v="-69.099999999999994"/>
    <n v="0"/>
    <s v="1 YEARS"/>
    <x v="5"/>
    <n v="10"/>
    <n v="7"/>
    <n v="5964"/>
  </r>
  <r>
    <s v="AERMOD 22112"/>
    <s v="MortonBay_10202023_2021_NO2C.SUM"/>
    <x v="3"/>
    <x v="5"/>
    <x v="4"/>
    <x v="0"/>
    <n v="48.578470000000003"/>
    <n v="632156.48"/>
    <n v="3674674.37"/>
    <n v="-68.849999999999994"/>
    <n v="-68.849999999999994"/>
    <n v="0"/>
    <s v="1 YEARS"/>
    <x v="5"/>
    <n v="10"/>
    <n v="7"/>
    <n v="5964"/>
  </r>
  <r>
    <s v="AERMOD 22112"/>
    <s v="MortonBay_10202023_2021_NO2C.SUM"/>
    <x v="3"/>
    <x v="5"/>
    <x v="5"/>
    <x v="0"/>
    <n v="59.321309999999997"/>
    <n v="632301.9"/>
    <n v="3674508.48"/>
    <n v="-68.69"/>
    <n v="-68.69"/>
    <n v="0"/>
    <s v="1 YEARS"/>
    <x v="5"/>
    <n v="10"/>
    <n v="7"/>
    <n v="5964"/>
  </r>
  <r>
    <s v="AERMOD 22112"/>
    <s v="MortonBay_10202023_2021_NO2C.SUM"/>
    <x v="3"/>
    <x v="5"/>
    <x v="6"/>
    <x v="0"/>
    <n v="140.71423999999999"/>
    <n v="632025"/>
    <n v="3674675"/>
    <n v="-69.02"/>
    <n v="-69.02"/>
    <n v="0"/>
    <s v="1 YEARS"/>
    <x v="5"/>
    <n v="10"/>
    <n v="7"/>
    <n v="5964"/>
  </r>
  <r>
    <s v="AERMOD 22112"/>
    <s v="MortonBay_10202023_2021_PM10.SUM"/>
    <x v="4"/>
    <x v="6"/>
    <x v="0"/>
    <x v="0"/>
    <n v="4.4274800000000001"/>
    <n v="632156.48"/>
    <n v="3674295.19"/>
    <n v="-68.760000000000005"/>
    <n v="-68.760000000000005"/>
    <n v="0"/>
    <n v="21041824"/>
    <x v="5"/>
    <n v="24"/>
    <n v="8"/>
    <n v="5964"/>
  </r>
  <r>
    <s v="AERMOD 22112"/>
    <s v="MortonBay_10202023_2021_PM10.SUM"/>
    <x v="4"/>
    <x v="6"/>
    <x v="0"/>
    <x v="1"/>
    <n v="4.1798099999999998"/>
    <n v="632180.72"/>
    <n v="3674295.19"/>
    <n v="-68.739999999999995"/>
    <n v="-68.739999999999995"/>
    <n v="0"/>
    <n v="21112524"/>
    <x v="5"/>
    <n v="24"/>
    <n v="8"/>
    <n v="5964"/>
  </r>
  <r>
    <s v="AERMOD 22112"/>
    <s v="MortonBay_10202023_2021_PM10.SUM"/>
    <x v="4"/>
    <x v="6"/>
    <x v="0"/>
    <x v="2"/>
    <n v="3.8563299999999998"/>
    <n v="632301.9"/>
    <n v="3674413.68"/>
    <n v="-68.59"/>
    <n v="-68.59"/>
    <n v="0"/>
    <n v="21101824"/>
    <x v="5"/>
    <n v="24"/>
    <n v="8"/>
    <n v="5964"/>
  </r>
  <r>
    <s v="AERMOD 22112"/>
    <s v="MortonBay_10202023_2021_PM10.SUM"/>
    <x v="4"/>
    <x v="6"/>
    <x v="0"/>
    <x v="3"/>
    <n v="3.6249699999999998"/>
    <n v="632301.9"/>
    <n v="3674437.38"/>
    <n v="-68.569999999999993"/>
    <n v="-68.569999999999993"/>
    <n v="0"/>
    <n v="21051624"/>
    <x v="5"/>
    <n v="24"/>
    <n v="8"/>
    <n v="5964"/>
  </r>
  <r>
    <s v="AERMOD 22112"/>
    <s v="MortonBay_10202023_2021_PM10.SUM"/>
    <x v="4"/>
    <x v="6"/>
    <x v="0"/>
    <x v="4"/>
    <n v="3.52982"/>
    <n v="632301.9"/>
    <n v="3674413.68"/>
    <n v="-68.59"/>
    <n v="-68.59"/>
    <n v="0"/>
    <n v="21040824"/>
    <x v="5"/>
    <n v="24"/>
    <n v="8"/>
    <n v="5964"/>
  </r>
  <r>
    <s v="AERMOD 22112"/>
    <s v="MortonBay_10202023_2021_PM10.SUM"/>
    <x v="4"/>
    <x v="6"/>
    <x v="0"/>
    <x v="5"/>
    <n v="3.4188200000000002"/>
    <n v="632301.9"/>
    <n v="3674413.68"/>
    <n v="-68.59"/>
    <n v="-68.59"/>
    <n v="0"/>
    <n v="21042524"/>
    <x v="5"/>
    <n v="24"/>
    <n v="8"/>
    <n v="5964"/>
  </r>
  <r>
    <s v="AERMOD 22112"/>
    <s v="MortonBay_10202023_2021_PM10.SUM"/>
    <x v="4"/>
    <x v="6"/>
    <x v="7"/>
    <x v="0"/>
    <n v="4.3639799999999997"/>
    <n v="632156.48"/>
    <n v="3674295.19"/>
    <n v="-68.760000000000005"/>
    <n v="-68.760000000000005"/>
    <n v="0"/>
    <n v="21041824"/>
    <x v="5"/>
    <n v="24"/>
    <n v="8"/>
    <n v="5964"/>
  </r>
  <r>
    <s v="AERMOD 22112"/>
    <s v="MortonBay_10202023_2021_PM10.SUM"/>
    <x v="4"/>
    <x v="6"/>
    <x v="7"/>
    <x v="1"/>
    <n v="4.11904"/>
    <n v="632180.72"/>
    <n v="3674295.19"/>
    <n v="-68.739999999999995"/>
    <n v="-68.739999999999995"/>
    <n v="0"/>
    <n v="21112524"/>
    <x v="5"/>
    <n v="24"/>
    <n v="8"/>
    <n v="5964"/>
  </r>
  <r>
    <s v="AERMOD 22112"/>
    <s v="MortonBay_10202023_2021_PM10.SUM"/>
    <x v="4"/>
    <x v="6"/>
    <x v="7"/>
    <x v="2"/>
    <n v="3.8169400000000002"/>
    <n v="632301.9"/>
    <n v="3674413.68"/>
    <n v="-68.59"/>
    <n v="-68.59"/>
    <n v="0"/>
    <n v="21101824"/>
    <x v="5"/>
    <n v="24"/>
    <n v="8"/>
    <n v="5964"/>
  </r>
  <r>
    <s v="AERMOD 22112"/>
    <s v="MortonBay_10202023_2021_PM10.SUM"/>
    <x v="4"/>
    <x v="6"/>
    <x v="7"/>
    <x v="3"/>
    <n v="3.6041699999999999"/>
    <n v="632301.9"/>
    <n v="3674437.38"/>
    <n v="-68.569999999999993"/>
    <n v="-68.569999999999993"/>
    <n v="0"/>
    <n v="21051624"/>
    <x v="5"/>
    <n v="24"/>
    <n v="8"/>
    <n v="5964"/>
  </r>
  <r>
    <s v="AERMOD 22112"/>
    <s v="MortonBay_10202023_2021_PM10.SUM"/>
    <x v="4"/>
    <x v="6"/>
    <x v="7"/>
    <x v="4"/>
    <n v="3.5127700000000002"/>
    <n v="632301.9"/>
    <n v="3674413.68"/>
    <n v="-68.59"/>
    <n v="-68.59"/>
    <n v="0"/>
    <n v="21051624"/>
    <x v="5"/>
    <n v="24"/>
    <n v="8"/>
    <n v="5964"/>
  </r>
  <r>
    <s v="AERMOD 22112"/>
    <s v="MortonBay_10202023_2021_PM10.SUM"/>
    <x v="4"/>
    <x v="6"/>
    <x v="7"/>
    <x v="5"/>
    <n v="3.4052199999999999"/>
    <n v="632301.9"/>
    <n v="3674413.68"/>
    <n v="-68.59"/>
    <n v="-68.59"/>
    <n v="0"/>
    <n v="21042524"/>
    <x v="5"/>
    <n v="24"/>
    <n v="8"/>
    <n v="5964"/>
  </r>
  <r>
    <s v="AERMOD 22112"/>
    <s v="MortonBay_10202023_2021_PM10.SUM"/>
    <x v="4"/>
    <x v="6"/>
    <x v="1"/>
    <x v="0"/>
    <n v="0.40322000000000002"/>
    <n v="632011.06999999995"/>
    <n v="3674674.37"/>
    <n v="-69.02"/>
    <n v="-69.02"/>
    <n v="0"/>
    <n v="21080524"/>
    <x v="5"/>
    <n v="24"/>
    <n v="8"/>
    <n v="5964"/>
  </r>
  <r>
    <s v="AERMOD 22112"/>
    <s v="MortonBay_10202023_2021_PM10.SUM"/>
    <x v="4"/>
    <x v="6"/>
    <x v="1"/>
    <x v="1"/>
    <n v="0.36604999999999999"/>
    <n v="632011.06999999995"/>
    <n v="3674674.37"/>
    <n v="-69.02"/>
    <n v="-69.02"/>
    <n v="0"/>
    <n v="21071224"/>
    <x v="5"/>
    <n v="24"/>
    <n v="8"/>
    <n v="5964"/>
  </r>
  <r>
    <s v="AERMOD 22112"/>
    <s v="MortonBay_10202023_2021_PM10.SUM"/>
    <x v="4"/>
    <x v="6"/>
    <x v="1"/>
    <x v="2"/>
    <n v="0.28337000000000001"/>
    <n v="632011.06999999995"/>
    <n v="3674674.37"/>
    <n v="-69.02"/>
    <n v="-69.02"/>
    <n v="0"/>
    <n v="21080824"/>
    <x v="5"/>
    <n v="24"/>
    <n v="8"/>
    <n v="5964"/>
  </r>
  <r>
    <s v="AERMOD 22112"/>
    <s v="MortonBay_10202023_2021_PM10.SUM"/>
    <x v="4"/>
    <x v="6"/>
    <x v="1"/>
    <x v="3"/>
    <n v="0.27588000000000001"/>
    <n v="632011.06999999995"/>
    <n v="3674674.37"/>
    <n v="-69.02"/>
    <n v="-69.02"/>
    <n v="0"/>
    <n v="21082124"/>
    <x v="5"/>
    <n v="24"/>
    <n v="8"/>
    <n v="5964"/>
  </r>
  <r>
    <s v="AERMOD 22112"/>
    <s v="MortonBay_10202023_2021_PM10.SUM"/>
    <x v="4"/>
    <x v="6"/>
    <x v="1"/>
    <x v="4"/>
    <n v="0.25628000000000001"/>
    <n v="632011.06999999995"/>
    <n v="3674674.37"/>
    <n v="-69.02"/>
    <n v="-69.02"/>
    <n v="0"/>
    <n v="21062124"/>
    <x v="5"/>
    <n v="24"/>
    <n v="8"/>
    <n v="5964"/>
  </r>
  <r>
    <s v="AERMOD 22112"/>
    <s v="MortonBay_10202023_2021_PM10.SUM"/>
    <x v="4"/>
    <x v="6"/>
    <x v="1"/>
    <x v="5"/>
    <n v="0.25341000000000002"/>
    <n v="632000"/>
    <n v="3674675"/>
    <n v="-69"/>
    <n v="-69"/>
    <n v="0"/>
    <n v="21070824"/>
    <x v="5"/>
    <n v="24"/>
    <n v="8"/>
    <n v="5964"/>
  </r>
  <r>
    <s v="AERMOD 22112"/>
    <s v="MortonBay_10202023_2021_PM10.SUM"/>
    <x v="4"/>
    <x v="6"/>
    <x v="2"/>
    <x v="0"/>
    <n v="0.15193000000000001"/>
    <n v="632011.06999999995"/>
    <n v="3674674.37"/>
    <n v="-69.02"/>
    <n v="-69.02"/>
    <n v="0"/>
    <n v="21080524"/>
    <x v="5"/>
    <n v="24"/>
    <n v="8"/>
    <n v="5964"/>
  </r>
  <r>
    <s v="AERMOD 22112"/>
    <s v="MortonBay_10202023_2021_PM10.SUM"/>
    <x v="4"/>
    <x v="6"/>
    <x v="2"/>
    <x v="1"/>
    <n v="0.14104"/>
    <n v="632011.06999999995"/>
    <n v="3674674.37"/>
    <n v="-69.02"/>
    <n v="-69.02"/>
    <n v="0"/>
    <n v="21071224"/>
    <x v="5"/>
    <n v="24"/>
    <n v="8"/>
    <n v="5964"/>
  </r>
  <r>
    <s v="AERMOD 22112"/>
    <s v="MortonBay_10202023_2021_PM10.SUM"/>
    <x v="4"/>
    <x v="6"/>
    <x v="2"/>
    <x v="2"/>
    <n v="0.10925"/>
    <n v="632011.06999999995"/>
    <n v="3674674.37"/>
    <n v="-69.02"/>
    <n v="-69.02"/>
    <n v="0"/>
    <n v="21080824"/>
    <x v="5"/>
    <n v="24"/>
    <n v="8"/>
    <n v="5964"/>
  </r>
  <r>
    <s v="AERMOD 22112"/>
    <s v="MortonBay_10202023_2021_PM10.SUM"/>
    <x v="4"/>
    <x v="6"/>
    <x v="2"/>
    <x v="3"/>
    <n v="0.10575"/>
    <n v="632011.06999999995"/>
    <n v="3674674.37"/>
    <n v="-69.02"/>
    <n v="-69.02"/>
    <n v="0"/>
    <n v="21062124"/>
    <x v="5"/>
    <n v="24"/>
    <n v="8"/>
    <n v="5964"/>
  </r>
  <r>
    <s v="AERMOD 22112"/>
    <s v="MortonBay_10202023_2021_PM10.SUM"/>
    <x v="4"/>
    <x v="6"/>
    <x v="2"/>
    <x v="4"/>
    <n v="9.9739999999999995E-2"/>
    <n v="632011.06999999995"/>
    <n v="3674674.37"/>
    <n v="-69.02"/>
    <n v="-69.02"/>
    <n v="0"/>
    <n v="21082124"/>
    <x v="5"/>
    <n v="24"/>
    <n v="8"/>
    <n v="5964"/>
  </r>
  <r>
    <s v="AERMOD 22112"/>
    <s v="MortonBay_10202023_2021_PM10.SUM"/>
    <x v="4"/>
    <x v="6"/>
    <x v="2"/>
    <x v="5"/>
    <n v="9.4960000000000003E-2"/>
    <n v="632011.06999999995"/>
    <n v="3674674.37"/>
    <n v="-69.02"/>
    <n v="-69.02"/>
    <n v="0"/>
    <n v="21070824"/>
    <x v="5"/>
    <n v="24"/>
    <n v="8"/>
    <n v="5964"/>
  </r>
  <r>
    <s v="AERMOD 22112"/>
    <s v="MortonBay_10202023_2021_PM10.SUM"/>
    <x v="4"/>
    <x v="6"/>
    <x v="3"/>
    <x v="0"/>
    <n v="0.14684"/>
    <n v="632011.06999999995"/>
    <n v="3674674.37"/>
    <n v="-69.02"/>
    <n v="-69.02"/>
    <n v="0"/>
    <n v="21080524"/>
    <x v="5"/>
    <n v="24"/>
    <n v="8"/>
    <n v="5964"/>
  </r>
  <r>
    <s v="AERMOD 22112"/>
    <s v="MortonBay_10202023_2021_PM10.SUM"/>
    <x v="4"/>
    <x v="6"/>
    <x v="3"/>
    <x v="1"/>
    <n v="0.12906000000000001"/>
    <n v="632011.06999999995"/>
    <n v="3674674.37"/>
    <n v="-69.02"/>
    <n v="-69.02"/>
    <n v="0"/>
    <n v="21071224"/>
    <x v="5"/>
    <n v="24"/>
    <n v="8"/>
    <n v="5964"/>
  </r>
  <r>
    <s v="AERMOD 22112"/>
    <s v="MortonBay_10202023_2021_PM10.SUM"/>
    <x v="4"/>
    <x v="6"/>
    <x v="3"/>
    <x v="2"/>
    <n v="9.98E-2"/>
    <n v="632000"/>
    <n v="3674675"/>
    <n v="-69"/>
    <n v="-69"/>
    <n v="0"/>
    <n v="21080824"/>
    <x v="5"/>
    <n v="24"/>
    <n v="8"/>
    <n v="5964"/>
  </r>
  <r>
    <s v="AERMOD 22112"/>
    <s v="MortonBay_10202023_2021_PM10.SUM"/>
    <x v="4"/>
    <x v="6"/>
    <x v="3"/>
    <x v="3"/>
    <n v="9.9510000000000001E-2"/>
    <n v="632011.06999999995"/>
    <n v="3674674.37"/>
    <n v="-69.02"/>
    <n v="-69.02"/>
    <n v="0"/>
    <n v="21082124"/>
    <x v="5"/>
    <n v="24"/>
    <n v="8"/>
    <n v="5964"/>
  </r>
  <r>
    <s v="AERMOD 22112"/>
    <s v="MortonBay_10202023_2021_PM10.SUM"/>
    <x v="4"/>
    <x v="6"/>
    <x v="3"/>
    <x v="4"/>
    <n v="9.2350000000000002E-2"/>
    <n v="632011.06999999995"/>
    <n v="3674674.37"/>
    <n v="-69.02"/>
    <n v="-69.02"/>
    <n v="0"/>
    <n v="21062124"/>
    <x v="5"/>
    <n v="24"/>
    <n v="8"/>
    <n v="5964"/>
  </r>
  <r>
    <s v="AERMOD 22112"/>
    <s v="MortonBay_10202023_2021_PM10.SUM"/>
    <x v="4"/>
    <x v="6"/>
    <x v="3"/>
    <x v="5"/>
    <n v="9.0029999999999999E-2"/>
    <n v="632000"/>
    <n v="3674675"/>
    <n v="-69"/>
    <n v="-69"/>
    <n v="0"/>
    <n v="21062924"/>
    <x v="5"/>
    <n v="24"/>
    <n v="8"/>
    <n v="5964"/>
  </r>
  <r>
    <s v="AERMOD 22112"/>
    <s v="MortonBay_10202023_2021_PM10.SUM"/>
    <x v="4"/>
    <x v="6"/>
    <x v="4"/>
    <x v="0"/>
    <n v="9.375E-2"/>
    <n v="632000"/>
    <n v="3674675"/>
    <n v="-69"/>
    <n v="-69"/>
    <n v="0"/>
    <n v="21080524"/>
    <x v="5"/>
    <n v="24"/>
    <n v="8"/>
    <n v="5964"/>
  </r>
  <r>
    <s v="AERMOD 22112"/>
    <s v="MortonBay_10202023_2021_PM10.SUM"/>
    <x v="4"/>
    <x v="6"/>
    <x v="4"/>
    <x v="1"/>
    <n v="8.813E-2"/>
    <n v="631986.82999999996"/>
    <n v="3674674.37"/>
    <n v="-68.98"/>
    <n v="-68.98"/>
    <n v="0"/>
    <n v="21071224"/>
    <x v="5"/>
    <n v="24"/>
    <n v="8"/>
    <n v="5964"/>
  </r>
  <r>
    <s v="AERMOD 22112"/>
    <s v="MortonBay_10202023_2021_PM10.SUM"/>
    <x v="4"/>
    <x v="6"/>
    <x v="4"/>
    <x v="2"/>
    <n v="6.8040000000000003E-2"/>
    <n v="632000"/>
    <n v="3674675"/>
    <n v="-69"/>
    <n v="-69"/>
    <n v="0"/>
    <n v="21080824"/>
    <x v="5"/>
    <n v="24"/>
    <n v="8"/>
    <n v="5964"/>
  </r>
  <r>
    <s v="AERMOD 22112"/>
    <s v="MortonBay_10202023_2021_PM10.SUM"/>
    <x v="4"/>
    <x v="6"/>
    <x v="4"/>
    <x v="3"/>
    <n v="6.7000000000000004E-2"/>
    <n v="632000"/>
    <n v="3674675"/>
    <n v="-69"/>
    <n v="-69"/>
    <n v="0"/>
    <n v="21082124"/>
    <x v="5"/>
    <n v="24"/>
    <n v="8"/>
    <n v="5964"/>
  </r>
  <r>
    <s v="AERMOD 22112"/>
    <s v="MortonBay_10202023_2021_PM10.SUM"/>
    <x v="4"/>
    <x v="6"/>
    <x v="4"/>
    <x v="4"/>
    <n v="6.1370000000000001E-2"/>
    <n v="631986.82999999996"/>
    <n v="3674674.37"/>
    <n v="-68.98"/>
    <n v="-68.98"/>
    <n v="0"/>
    <n v="21070824"/>
    <x v="5"/>
    <n v="24"/>
    <n v="8"/>
    <n v="5964"/>
  </r>
  <r>
    <s v="AERMOD 22112"/>
    <s v="MortonBay_10202023_2021_PM10.SUM"/>
    <x v="4"/>
    <x v="6"/>
    <x v="4"/>
    <x v="5"/>
    <n v="6.0839999999999998E-2"/>
    <n v="631986.82999999996"/>
    <n v="3674674.37"/>
    <n v="-68.98"/>
    <n v="-68.98"/>
    <n v="0"/>
    <n v="21063024"/>
    <x v="5"/>
    <n v="24"/>
    <n v="8"/>
    <n v="5964"/>
  </r>
  <r>
    <s v="AERMOD 22112"/>
    <s v="MortonBay_10202023_2021_PM10.SUM"/>
    <x v="4"/>
    <x v="6"/>
    <x v="5"/>
    <x v="0"/>
    <n v="3.5439999999999999E-2"/>
    <n v="632301.9"/>
    <n v="3674532.18"/>
    <n v="-68.72"/>
    <n v="-68.72"/>
    <n v="0"/>
    <n v="21042224"/>
    <x v="5"/>
    <n v="24"/>
    <n v="8"/>
    <n v="5964"/>
  </r>
  <r>
    <s v="AERMOD 22112"/>
    <s v="MortonBay_10202023_2021_PM10.SUM"/>
    <x v="4"/>
    <x v="6"/>
    <x v="5"/>
    <x v="1"/>
    <n v="3.4520000000000002E-2"/>
    <n v="632301.9"/>
    <n v="3674532.18"/>
    <n v="-68.72"/>
    <n v="-68.72"/>
    <n v="0"/>
    <n v="21051624"/>
    <x v="5"/>
    <n v="24"/>
    <n v="8"/>
    <n v="5964"/>
  </r>
  <r>
    <s v="AERMOD 22112"/>
    <s v="MortonBay_10202023_2021_PM10.SUM"/>
    <x v="4"/>
    <x v="6"/>
    <x v="5"/>
    <x v="2"/>
    <n v="3.4229999999999997E-2"/>
    <n v="632301.9"/>
    <n v="3674532.18"/>
    <n v="-68.72"/>
    <n v="-68.72"/>
    <n v="0"/>
    <n v="21050224"/>
    <x v="5"/>
    <n v="24"/>
    <n v="8"/>
    <n v="5964"/>
  </r>
  <r>
    <s v="AERMOD 22112"/>
    <s v="MortonBay_10202023_2021_PM10.SUM"/>
    <x v="4"/>
    <x v="6"/>
    <x v="5"/>
    <x v="3"/>
    <n v="3.082E-2"/>
    <n v="632301.9"/>
    <n v="3674532.18"/>
    <n v="-68.72"/>
    <n v="-68.72"/>
    <n v="0"/>
    <n v="21052124"/>
    <x v="5"/>
    <n v="24"/>
    <n v="8"/>
    <n v="5964"/>
  </r>
  <r>
    <s v="AERMOD 22112"/>
    <s v="MortonBay_10202023_2021_PM10.SUM"/>
    <x v="4"/>
    <x v="6"/>
    <x v="5"/>
    <x v="4"/>
    <n v="2.8899999999999999E-2"/>
    <n v="632301.9"/>
    <n v="3674532.18"/>
    <n v="-68.72"/>
    <n v="-68.72"/>
    <n v="0"/>
    <n v="21052724"/>
    <x v="5"/>
    <n v="24"/>
    <n v="8"/>
    <n v="5964"/>
  </r>
  <r>
    <s v="AERMOD 22112"/>
    <s v="MortonBay_10202023_2021_PM10.SUM"/>
    <x v="4"/>
    <x v="6"/>
    <x v="5"/>
    <x v="5"/>
    <n v="2.7060000000000001E-2"/>
    <n v="632301.9"/>
    <n v="3674532.18"/>
    <n v="-68.72"/>
    <n v="-68.72"/>
    <n v="0"/>
    <n v="21031024"/>
    <x v="5"/>
    <n v="24"/>
    <n v="8"/>
    <n v="5964"/>
  </r>
  <r>
    <s v="AERMOD 22112"/>
    <s v="MortonBay_10202023_2021_PM10.SUM"/>
    <x v="4"/>
    <x v="6"/>
    <x v="6"/>
    <x v="0"/>
    <n v="4.4274800000000001"/>
    <n v="632156.48"/>
    <n v="3674295.19"/>
    <n v="-68.760000000000005"/>
    <n v="-68.760000000000005"/>
    <n v="0"/>
    <n v="21041824"/>
    <x v="5"/>
    <n v="24"/>
    <n v="8"/>
    <n v="5964"/>
  </r>
  <r>
    <s v="AERMOD 22112"/>
    <s v="MortonBay_10202023_2021_PM10.SUM"/>
    <x v="4"/>
    <x v="6"/>
    <x v="6"/>
    <x v="1"/>
    <n v="4.1798099999999998"/>
    <n v="632180.72"/>
    <n v="3674295.19"/>
    <n v="-68.739999999999995"/>
    <n v="-68.739999999999995"/>
    <n v="0"/>
    <n v="21112524"/>
    <x v="5"/>
    <n v="24"/>
    <n v="8"/>
    <n v="5964"/>
  </r>
  <r>
    <s v="AERMOD 22112"/>
    <s v="MortonBay_10202023_2021_PM10.SUM"/>
    <x v="4"/>
    <x v="6"/>
    <x v="6"/>
    <x v="2"/>
    <n v="3.8563299999999998"/>
    <n v="632301.9"/>
    <n v="3674413.68"/>
    <n v="-68.59"/>
    <n v="-68.59"/>
    <n v="0"/>
    <n v="21101824"/>
    <x v="5"/>
    <n v="24"/>
    <n v="8"/>
    <n v="5964"/>
  </r>
  <r>
    <s v="AERMOD 22112"/>
    <s v="MortonBay_10202023_2021_PM10.SUM"/>
    <x v="4"/>
    <x v="6"/>
    <x v="6"/>
    <x v="3"/>
    <n v="3.6249699999999998"/>
    <n v="632301.9"/>
    <n v="3674437.38"/>
    <n v="-68.569999999999993"/>
    <n v="-68.569999999999993"/>
    <n v="0"/>
    <n v="21051624"/>
    <x v="5"/>
    <n v="24"/>
    <n v="8"/>
    <n v="5964"/>
  </r>
  <r>
    <s v="AERMOD 22112"/>
    <s v="MortonBay_10202023_2021_PM10.SUM"/>
    <x v="4"/>
    <x v="6"/>
    <x v="6"/>
    <x v="4"/>
    <n v="3.52982"/>
    <n v="632301.9"/>
    <n v="3674413.68"/>
    <n v="-68.59"/>
    <n v="-68.59"/>
    <n v="0"/>
    <n v="21040824"/>
    <x v="5"/>
    <n v="24"/>
    <n v="8"/>
    <n v="5964"/>
  </r>
  <r>
    <s v="AERMOD 22112"/>
    <s v="MortonBay_10202023_2021_PM10.SUM"/>
    <x v="4"/>
    <x v="6"/>
    <x v="6"/>
    <x v="5"/>
    <n v="3.4188200000000002"/>
    <n v="632301.9"/>
    <n v="3674413.68"/>
    <n v="-68.59"/>
    <n v="-68.59"/>
    <n v="0"/>
    <n v="21042524"/>
    <x v="5"/>
    <n v="24"/>
    <n v="8"/>
    <n v="5964"/>
  </r>
  <r>
    <s v="AERMOD 22112"/>
    <s v="MortonBay_10202023_2021_PM10A.SUM"/>
    <x v="4"/>
    <x v="2"/>
    <x v="0"/>
    <x v="0"/>
    <n v="0.65003999999999995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PM10A.SUM"/>
    <x v="4"/>
    <x v="2"/>
    <x v="7"/>
    <x v="0"/>
    <n v="0.64914000000000005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PM10A.SUM"/>
    <x v="4"/>
    <x v="2"/>
    <x v="1"/>
    <x v="0"/>
    <n v="2.5500000000000002E-3"/>
    <n v="632000"/>
    <n v="3674675"/>
    <n v="-69"/>
    <n v="-69"/>
    <n v="0"/>
    <s v="1 YEARS"/>
    <x v="5"/>
    <n v="24"/>
    <n v="8"/>
    <n v="5964"/>
  </r>
  <r>
    <s v="AERMOD 22112"/>
    <s v="MortonBay_10202023_2021_PM10A.SUM"/>
    <x v="4"/>
    <x v="2"/>
    <x v="2"/>
    <x v="0"/>
    <n v="8.4999999999999995E-4"/>
    <n v="632000"/>
    <n v="3674675"/>
    <n v="-69"/>
    <n v="-69"/>
    <n v="0"/>
    <s v="1 YEARS"/>
    <x v="5"/>
    <n v="24"/>
    <n v="8"/>
    <n v="5964"/>
  </r>
  <r>
    <s v="AERMOD 22112"/>
    <s v="MortonBay_10202023_2021_PM10A.SUM"/>
    <x v="4"/>
    <x v="2"/>
    <x v="3"/>
    <x v="0"/>
    <n v="8.0999999999999996E-4"/>
    <n v="632000"/>
    <n v="3674675"/>
    <n v="-69"/>
    <n v="-69"/>
    <n v="0"/>
    <s v="1 YEARS"/>
    <x v="5"/>
    <n v="24"/>
    <n v="8"/>
    <n v="5964"/>
  </r>
  <r>
    <s v="AERMOD 22112"/>
    <s v="MortonBay_10202023_2021_PM10A.SUM"/>
    <x v="4"/>
    <x v="2"/>
    <x v="4"/>
    <x v="0"/>
    <n v="6.4000000000000005E-4"/>
    <n v="632301.9"/>
    <n v="3674579.58"/>
    <n v="-68.739999999999995"/>
    <n v="-68.739999999999995"/>
    <n v="0"/>
    <s v="1 YEARS"/>
    <x v="5"/>
    <n v="24"/>
    <n v="8"/>
    <n v="5964"/>
  </r>
  <r>
    <s v="AERMOD 22112"/>
    <s v="MortonBay_10202023_2021_PM10A.SUM"/>
    <x v="4"/>
    <x v="2"/>
    <x v="5"/>
    <x v="0"/>
    <n v="9.5E-4"/>
    <n v="632301.9"/>
    <n v="3674532.18"/>
    <n v="-68.72"/>
    <n v="-68.72"/>
    <n v="0"/>
    <s v="1 YEARS"/>
    <x v="5"/>
    <n v="24"/>
    <n v="8"/>
    <n v="5964"/>
  </r>
  <r>
    <s v="AERMOD 22112"/>
    <s v="MortonBay_10202023_2021_PM10A.SUM"/>
    <x v="4"/>
    <x v="2"/>
    <x v="6"/>
    <x v="0"/>
    <n v="0.65003999999999995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PM25.SUM"/>
    <x v="5"/>
    <x v="7"/>
    <x v="0"/>
    <x v="0"/>
    <n v="2.6887099999999999"/>
    <n v="632156.48"/>
    <n v="3674295.19"/>
    <n v="-68.760000000000005"/>
    <n v="-68.760000000000005"/>
    <n v="0"/>
    <s v="1 YEARS"/>
    <x v="5"/>
    <n v="24"/>
    <n v="8"/>
    <n v="5964"/>
  </r>
  <r>
    <s v="AERMOD 22112"/>
    <s v="MortonBay_10202023_2021_PM25.SUM"/>
    <x v="5"/>
    <x v="7"/>
    <x v="7"/>
    <x v="0"/>
    <n v="2.62521"/>
    <n v="632156.48"/>
    <n v="3674295.19"/>
    <n v="-68.760000000000005"/>
    <n v="-68.760000000000005"/>
    <n v="0"/>
    <s v="1 YEARS"/>
    <x v="5"/>
    <n v="24"/>
    <n v="8"/>
    <n v="5964"/>
  </r>
  <r>
    <s v="AERMOD 22112"/>
    <s v="MortonBay_10202023_2021_PM25.SUM"/>
    <x v="5"/>
    <x v="7"/>
    <x v="1"/>
    <x v="0"/>
    <n v="0.40322000000000002"/>
    <n v="632011.06999999995"/>
    <n v="3674674.37"/>
    <n v="-69.02"/>
    <n v="-69.02"/>
    <n v="0"/>
    <s v="1 YEARS"/>
    <x v="5"/>
    <n v="24"/>
    <n v="8"/>
    <n v="5964"/>
  </r>
  <r>
    <s v="AERMOD 22112"/>
    <s v="MortonBay_10202023_2021_PM25.SUM"/>
    <x v="5"/>
    <x v="7"/>
    <x v="2"/>
    <x v="0"/>
    <n v="0.15193000000000001"/>
    <n v="632011.06999999995"/>
    <n v="3674674.37"/>
    <n v="-69.02"/>
    <n v="-69.02"/>
    <n v="0"/>
    <s v="1 YEARS"/>
    <x v="5"/>
    <n v="24"/>
    <n v="8"/>
    <n v="5964"/>
  </r>
  <r>
    <s v="AERMOD 22112"/>
    <s v="MortonBay_10202023_2021_PM25.SUM"/>
    <x v="5"/>
    <x v="7"/>
    <x v="3"/>
    <x v="0"/>
    <n v="0.14684"/>
    <n v="632011.06999999995"/>
    <n v="3674674.37"/>
    <n v="-69.02"/>
    <n v="-69.02"/>
    <n v="0"/>
    <s v="1 YEARS"/>
    <x v="5"/>
    <n v="24"/>
    <n v="8"/>
    <n v="5964"/>
  </r>
  <r>
    <s v="AERMOD 22112"/>
    <s v="MortonBay_10202023_2021_PM25.SUM"/>
    <x v="5"/>
    <x v="7"/>
    <x v="4"/>
    <x v="0"/>
    <n v="9.375E-2"/>
    <n v="632000"/>
    <n v="3674675"/>
    <n v="-69"/>
    <n v="-69"/>
    <n v="0"/>
    <s v="1 YEARS"/>
    <x v="5"/>
    <n v="24"/>
    <n v="8"/>
    <n v="5964"/>
  </r>
  <r>
    <s v="AERMOD 22112"/>
    <s v="MortonBay_10202023_2021_PM25.SUM"/>
    <x v="5"/>
    <x v="7"/>
    <x v="5"/>
    <x v="0"/>
    <n v="3.5439999999999999E-2"/>
    <n v="632301.9"/>
    <n v="3674532.18"/>
    <n v="-68.72"/>
    <n v="-68.72"/>
    <n v="0"/>
    <s v="1 YEARS"/>
    <x v="5"/>
    <n v="24"/>
    <n v="8"/>
    <n v="5964"/>
  </r>
  <r>
    <s v="AERMOD 22112"/>
    <s v="MortonBay_10202023_2021_PM25.SUM"/>
    <x v="5"/>
    <x v="7"/>
    <x v="6"/>
    <x v="0"/>
    <n v="2.6887099999999999"/>
    <n v="632156.48"/>
    <n v="3674295.19"/>
    <n v="-68.760000000000005"/>
    <n v="-68.760000000000005"/>
    <n v="0"/>
    <s v="1 YEARS"/>
    <x v="5"/>
    <n v="24"/>
    <n v="8"/>
    <n v="5964"/>
  </r>
  <r>
    <s v="AERMOD 22112"/>
    <s v="MortonBay_10202023_2021_PM25.SUM"/>
    <x v="5"/>
    <x v="8"/>
    <x v="0"/>
    <x v="0"/>
    <n v="1.9850399999999999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PM25.SUM"/>
    <x v="5"/>
    <x v="8"/>
    <x v="7"/>
    <x v="0"/>
    <n v="1.9751799999999999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PM25.SUM"/>
    <x v="5"/>
    <x v="8"/>
    <x v="1"/>
    <x v="0"/>
    <n v="0.24862999999999999"/>
    <n v="632000"/>
    <n v="3674675"/>
    <n v="-69"/>
    <n v="-69"/>
    <n v="0"/>
    <s v="1 YEARS"/>
    <x v="5"/>
    <n v="24"/>
    <n v="8"/>
    <n v="5964"/>
  </r>
  <r>
    <s v="AERMOD 22112"/>
    <s v="MortonBay_10202023_2021_PM25.SUM"/>
    <x v="5"/>
    <x v="8"/>
    <x v="2"/>
    <x v="0"/>
    <n v="9.2359999999999998E-2"/>
    <n v="632011.06999999995"/>
    <n v="3674674.37"/>
    <n v="-69.02"/>
    <n v="-69.02"/>
    <n v="0"/>
    <s v="1 YEARS"/>
    <x v="5"/>
    <n v="24"/>
    <n v="8"/>
    <n v="5964"/>
  </r>
  <r>
    <s v="AERMOD 22112"/>
    <s v="MortonBay_10202023_2021_PM25.SUM"/>
    <x v="5"/>
    <x v="8"/>
    <x v="3"/>
    <x v="0"/>
    <n v="8.7599999999999997E-2"/>
    <n v="632000"/>
    <n v="3674675"/>
    <n v="-69"/>
    <n v="-69"/>
    <n v="0"/>
    <s v="1 YEARS"/>
    <x v="5"/>
    <n v="24"/>
    <n v="8"/>
    <n v="5964"/>
  </r>
  <r>
    <s v="AERMOD 22112"/>
    <s v="MortonBay_10202023_2021_PM25.SUM"/>
    <x v="5"/>
    <x v="8"/>
    <x v="4"/>
    <x v="0"/>
    <n v="5.604E-2"/>
    <n v="631986.82999999996"/>
    <n v="3674674.37"/>
    <n v="-68.98"/>
    <n v="-68.98"/>
    <n v="0"/>
    <s v="1 YEARS"/>
    <x v="5"/>
    <n v="24"/>
    <n v="8"/>
    <n v="5964"/>
  </r>
  <r>
    <s v="AERMOD 22112"/>
    <s v="MortonBay_10202023_2021_PM25.SUM"/>
    <x v="5"/>
    <x v="8"/>
    <x v="5"/>
    <x v="0"/>
    <n v="2.647E-2"/>
    <n v="632301.9"/>
    <n v="3674532.18"/>
    <n v="-68.72"/>
    <n v="-68.72"/>
    <n v="0"/>
    <s v="1 YEARS"/>
    <x v="5"/>
    <n v="24"/>
    <n v="8"/>
    <n v="5964"/>
  </r>
  <r>
    <s v="AERMOD 22112"/>
    <s v="MortonBay_10202023_2021_PM25.SUM"/>
    <x v="5"/>
    <x v="8"/>
    <x v="6"/>
    <x v="0"/>
    <n v="1.9850399999999999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PM25A.SUM"/>
    <x v="5"/>
    <x v="2"/>
    <x v="0"/>
    <x v="0"/>
    <n v="0.39140000000000003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PM25A.SUM"/>
    <x v="5"/>
    <x v="2"/>
    <x v="7"/>
    <x v="0"/>
    <n v="0.39050000000000001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PM25A.SUM"/>
    <x v="5"/>
    <x v="2"/>
    <x v="1"/>
    <x v="0"/>
    <n v="2.5500000000000002E-3"/>
    <n v="632000"/>
    <n v="3674675"/>
    <n v="-69"/>
    <n v="-69"/>
    <n v="0"/>
    <s v="1 YEARS"/>
    <x v="5"/>
    <n v="24"/>
    <n v="8"/>
    <n v="5964"/>
  </r>
  <r>
    <s v="AERMOD 22112"/>
    <s v="MortonBay_10202023_2021_PM25A.SUM"/>
    <x v="5"/>
    <x v="2"/>
    <x v="2"/>
    <x v="0"/>
    <n v="8.4999999999999995E-4"/>
    <n v="632000"/>
    <n v="3674675"/>
    <n v="-69"/>
    <n v="-69"/>
    <n v="0"/>
    <s v="1 YEARS"/>
    <x v="5"/>
    <n v="24"/>
    <n v="8"/>
    <n v="5964"/>
  </r>
  <r>
    <s v="AERMOD 22112"/>
    <s v="MortonBay_10202023_2021_PM25A.SUM"/>
    <x v="5"/>
    <x v="2"/>
    <x v="3"/>
    <x v="0"/>
    <n v="8.0999999999999996E-4"/>
    <n v="632000"/>
    <n v="3674675"/>
    <n v="-69"/>
    <n v="-69"/>
    <n v="0"/>
    <s v="1 YEARS"/>
    <x v="5"/>
    <n v="24"/>
    <n v="8"/>
    <n v="5964"/>
  </r>
  <r>
    <s v="AERMOD 22112"/>
    <s v="MortonBay_10202023_2021_PM25A.SUM"/>
    <x v="5"/>
    <x v="2"/>
    <x v="4"/>
    <x v="0"/>
    <n v="6.4000000000000005E-4"/>
    <n v="632301.9"/>
    <n v="3674579.58"/>
    <n v="-68.739999999999995"/>
    <n v="-68.739999999999995"/>
    <n v="0"/>
    <s v="1 YEARS"/>
    <x v="5"/>
    <n v="24"/>
    <n v="8"/>
    <n v="5964"/>
  </r>
  <r>
    <s v="AERMOD 22112"/>
    <s v="MortonBay_10202023_2021_PM25A.SUM"/>
    <x v="5"/>
    <x v="2"/>
    <x v="5"/>
    <x v="0"/>
    <n v="9.5E-4"/>
    <n v="632301.9"/>
    <n v="3674532.18"/>
    <n v="-68.72"/>
    <n v="-68.72"/>
    <n v="0"/>
    <s v="1 YEARS"/>
    <x v="5"/>
    <n v="24"/>
    <n v="8"/>
    <n v="5964"/>
  </r>
  <r>
    <s v="AERMOD 22112"/>
    <s v="MortonBay_10202023_2021_PM25A.SUM"/>
    <x v="5"/>
    <x v="2"/>
    <x v="6"/>
    <x v="0"/>
    <n v="0.39140000000000003"/>
    <n v="632301.9"/>
    <n v="3674437.38"/>
    <n v="-68.569999999999993"/>
    <n v="-68.569999999999993"/>
    <n v="0"/>
    <s v="1 YEARS"/>
    <x v="5"/>
    <n v="24"/>
    <n v="8"/>
    <n v="5964"/>
  </r>
  <r>
    <s v="AERMOD 22112"/>
    <s v="MortonBay_10202023_2021_SO2.SUM"/>
    <x v="6"/>
    <x v="3"/>
    <x v="0"/>
    <x v="0"/>
    <n v="7.5000000000000002E-4"/>
    <n v="632025"/>
    <n v="3674675"/>
    <n v="-69.02"/>
    <n v="-69.02"/>
    <n v="0"/>
    <s v="1 YEARS"/>
    <x v="5"/>
    <n v="10"/>
    <n v="7"/>
    <n v="5964"/>
  </r>
  <r>
    <s v="AERMOD 22112"/>
    <s v="MortonBay_10202023_2021_SO2.SUM"/>
    <x v="6"/>
    <x v="3"/>
    <x v="1"/>
    <x v="0"/>
    <n v="7.5000000000000002E-4"/>
    <n v="632025"/>
    <n v="3674675"/>
    <n v="-69.02"/>
    <n v="-69.02"/>
    <n v="0"/>
    <s v="1 YEARS"/>
    <x v="5"/>
    <n v="10"/>
    <n v="7"/>
    <n v="5964"/>
  </r>
  <r>
    <s v="AERMOD 22112"/>
    <s v="MortonBay_10202023_2021_SO2.SUM"/>
    <x v="6"/>
    <x v="3"/>
    <x v="2"/>
    <x v="0"/>
    <n v="2.9999999999999997E-4"/>
    <n v="632035.30000000005"/>
    <n v="3674674.37"/>
    <n v="-69.040000000000006"/>
    <n v="-69.040000000000006"/>
    <n v="0"/>
    <s v="1 YEARS"/>
    <x v="5"/>
    <n v="10"/>
    <n v="7"/>
    <n v="5964"/>
  </r>
  <r>
    <s v="AERMOD 22112"/>
    <s v="MortonBay_10202023_2021_SO2.SUM"/>
    <x v="6"/>
    <x v="3"/>
    <x v="3"/>
    <x v="0"/>
    <n v="2.7999999999999998E-4"/>
    <n v="632050"/>
    <n v="3674675"/>
    <n v="-69.08"/>
    <n v="-69.08"/>
    <n v="0"/>
    <s v="1 YEARS"/>
    <x v="5"/>
    <n v="10"/>
    <n v="7"/>
    <n v="5964"/>
  </r>
  <r>
    <s v="AERMOD 22112"/>
    <s v="MortonBay_10202023_2021_SO2.SUM"/>
    <x v="6"/>
    <x v="3"/>
    <x v="4"/>
    <x v="0"/>
    <n v="2.1000000000000001E-4"/>
    <n v="632156.48"/>
    <n v="3674674.37"/>
    <n v="-68.849999999999994"/>
    <n v="-68.849999999999994"/>
    <n v="0"/>
    <s v="1 YEARS"/>
    <x v="5"/>
    <n v="10"/>
    <n v="7"/>
    <n v="5964"/>
  </r>
  <r>
    <s v="AERMOD 22112"/>
    <s v="MortonBay_10202023_2021_SO2.SUM"/>
    <x v="6"/>
    <x v="3"/>
    <x v="5"/>
    <x v="0"/>
    <n v="1E-4"/>
    <n v="632301.9"/>
    <n v="3674508.48"/>
    <n v="-68.69"/>
    <n v="-68.69"/>
    <n v="0"/>
    <s v="1 YEARS"/>
    <x v="5"/>
    <n v="10"/>
    <n v="7"/>
    <n v="5964"/>
  </r>
  <r>
    <s v="AERMOD 22112"/>
    <s v="MortonBay_10202023_2021_SO2.SUM"/>
    <x v="6"/>
    <x v="3"/>
    <x v="6"/>
    <x v="0"/>
    <n v="7.5000000000000002E-4"/>
    <n v="632025"/>
    <n v="3674675"/>
    <n v="-69.02"/>
    <n v="-69.02"/>
    <n v="0"/>
    <s v="1 YEARS"/>
    <x v="5"/>
    <n v="10"/>
    <n v="7"/>
    <n v="5964"/>
  </r>
  <r>
    <s v="AERMOD 22112"/>
    <s v="MortonBay_10202023_2021_SO2.SUM"/>
    <x v="6"/>
    <x v="9"/>
    <x v="0"/>
    <x v="0"/>
    <n v="7.1000000000000002E-4"/>
    <n v="632025"/>
    <n v="3674675"/>
    <n v="-69.02"/>
    <n v="-69.02"/>
    <n v="0"/>
    <s v="1 YEARS"/>
    <x v="5"/>
    <n v="10"/>
    <n v="7"/>
    <n v="5964"/>
  </r>
  <r>
    <s v="AERMOD 22112"/>
    <s v="MortonBay_10202023_2021_SO2.SUM"/>
    <x v="6"/>
    <x v="9"/>
    <x v="1"/>
    <x v="0"/>
    <n v="7.1000000000000002E-4"/>
    <n v="632025"/>
    <n v="3674675"/>
    <n v="-69.02"/>
    <n v="-69.02"/>
    <n v="0"/>
    <s v="1 YEARS"/>
    <x v="5"/>
    <n v="10"/>
    <n v="7"/>
    <n v="5964"/>
  </r>
  <r>
    <s v="AERMOD 22112"/>
    <s v="MortonBay_10202023_2021_SO2.SUM"/>
    <x v="6"/>
    <x v="9"/>
    <x v="2"/>
    <x v="0"/>
    <n v="2.9E-4"/>
    <n v="632035.30000000005"/>
    <n v="3674674.37"/>
    <n v="-69.040000000000006"/>
    <n v="-69.040000000000006"/>
    <n v="0"/>
    <s v="1 YEARS"/>
    <x v="5"/>
    <n v="10"/>
    <n v="7"/>
    <n v="5964"/>
  </r>
  <r>
    <s v="AERMOD 22112"/>
    <s v="MortonBay_10202023_2021_SO2.SUM"/>
    <x v="6"/>
    <x v="9"/>
    <x v="3"/>
    <x v="0"/>
    <n v="2.7E-4"/>
    <n v="632050"/>
    <n v="3674675"/>
    <n v="-69.08"/>
    <n v="-69.08"/>
    <n v="0"/>
    <s v="1 YEARS"/>
    <x v="5"/>
    <n v="10"/>
    <n v="7"/>
    <n v="5964"/>
  </r>
  <r>
    <s v="AERMOD 22112"/>
    <s v="MortonBay_10202023_2021_SO2.SUM"/>
    <x v="6"/>
    <x v="9"/>
    <x v="4"/>
    <x v="0"/>
    <n v="1.7000000000000001E-4"/>
    <n v="632011.06999999995"/>
    <n v="3674674.37"/>
    <n v="-69.02"/>
    <n v="-69.02"/>
    <n v="0"/>
    <s v="1 YEARS"/>
    <x v="5"/>
    <n v="10"/>
    <n v="7"/>
    <n v="5964"/>
  </r>
  <r>
    <s v="AERMOD 22112"/>
    <s v="MortonBay_10202023_2021_SO2.SUM"/>
    <x v="6"/>
    <x v="9"/>
    <x v="5"/>
    <x v="0"/>
    <n v="1E-4"/>
    <n v="632301.9"/>
    <n v="3674508.48"/>
    <n v="-68.69"/>
    <n v="-68.69"/>
    <n v="0"/>
    <s v="1 YEARS"/>
    <x v="5"/>
    <n v="10"/>
    <n v="7"/>
    <n v="5964"/>
  </r>
  <r>
    <s v="AERMOD 22112"/>
    <s v="MortonBay_10202023_2021_SO2.SUM"/>
    <x v="6"/>
    <x v="9"/>
    <x v="6"/>
    <x v="0"/>
    <n v="7.1000000000000002E-4"/>
    <n v="632025"/>
    <n v="3674675"/>
    <n v="-69.02"/>
    <n v="-69.02"/>
    <n v="0"/>
    <s v="1 YEARS"/>
    <x v="5"/>
    <n v="10"/>
    <n v="7"/>
    <n v="5964"/>
  </r>
  <r>
    <s v="AERMOD 22112"/>
    <s v="MortonBay_10202023_2021_SO23.SUM"/>
    <x v="6"/>
    <x v="10"/>
    <x v="0"/>
    <x v="0"/>
    <n v="2.2000000000000001E-4"/>
    <n v="632025"/>
    <n v="3674675"/>
    <n v="-69.02"/>
    <n v="-69.02"/>
    <n v="0"/>
    <n v="21071206"/>
    <x v="5"/>
    <n v="10"/>
    <n v="7"/>
    <n v="5964"/>
  </r>
  <r>
    <s v="AERMOD 22112"/>
    <s v="MortonBay_10202023_2021_SO23.SUM"/>
    <x v="6"/>
    <x v="10"/>
    <x v="0"/>
    <x v="1"/>
    <n v="2.1000000000000001E-4"/>
    <n v="632025"/>
    <n v="3674675"/>
    <n v="-69.02"/>
    <n v="-69.02"/>
    <n v="0"/>
    <n v="21080821"/>
    <x v="5"/>
    <n v="10"/>
    <n v="7"/>
    <n v="5964"/>
  </r>
  <r>
    <s v="AERMOD 22112"/>
    <s v="MortonBay_10202023_2021_SO23.SUM"/>
    <x v="6"/>
    <x v="10"/>
    <x v="1"/>
    <x v="0"/>
    <n v="2.2000000000000001E-4"/>
    <n v="632025"/>
    <n v="3674675"/>
    <n v="-69.02"/>
    <n v="-69.02"/>
    <n v="0"/>
    <n v="21071206"/>
    <x v="5"/>
    <n v="10"/>
    <n v="7"/>
    <n v="5964"/>
  </r>
  <r>
    <s v="AERMOD 22112"/>
    <s v="MortonBay_10202023_2021_SO23.SUM"/>
    <x v="6"/>
    <x v="10"/>
    <x v="1"/>
    <x v="1"/>
    <n v="2.1000000000000001E-4"/>
    <n v="632025"/>
    <n v="3674675"/>
    <n v="-69.02"/>
    <n v="-69.02"/>
    <n v="0"/>
    <n v="21080821"/>
    <x v="5"/>
    <n v="10"/>
    <n v="7"/>
    <n v="5964"/>
  </r>
  <r>
    <s v="AERMOD 22112"/>
    <s v="MortonBay_10202023_2021_SO23.SUM"/>
    <x v="6"/>
    <x v="10"/>
    <x v="2"/>
    <x v="0"/>
    <n v="9.0000000000000006E-5"/>
    <n v="632025"/>
    <n v="3674675"/>
    <n v="-69.02"/>
    <n v="-69.02"/>
    <n v="0"/>
    <n v="21060221"/>
    <x v="5"/>
    <n v="10"/>
    <n v="7"/>
    <n v="5964"/>
  </r>
  <r>
    <s v="AERMOD 22112"/>
    <s v="MortonBay_10202023_2021_SO23.SUM"/>
    <x v="6"/>
    <x v="10"/>
    <x v="2"/>
    <x v="1"/>
    <n v="8.0000000000000007E-5"/>
    <n v="632011.06999999995"/>
    <n v="3674674.37"/>
    <n v="-69.02"/>
    <n v="-69.02"/>
    <n v="0"/>
    <n v="21070821"/>
    <x v="5"/>
    <n v="10"/>
    <n v="7"/>
    <n v="5964"/>
  </r>
  <r>
    <s v="AERMOD 22112"/>
    <s v="MortonBay_10202023_2021_SO23.SUM"/>
    <x v="6"/>
    <x v="10"/>
    <x v="3"/>
    <x v="0"/>
    <n v="8.0000000000000007E-5"/>
    <n v="632025"/>
    <n v="3674675"/>
    <n v="-69.02"/>
    <n v="-69.02"/>
    <n v="0"/>
    <n v="21071206"/>
    <x v="5"/>
    <n v="10"/>
    <n v="7"/>
    <n v="5964"/>
  </r>
  <r>
    <s v="AERMOD 22112"/>
    <s v="MortonBay_10202023_2021_SO23.SUM"/>
    <x v="6"/>
    <x v="10"/>
    <x v="3"/>
    <x v="1"/>
    <n v="8.0000000000000007E-5"/>
    <n v="632025"/>
    <n v="3674675"/>
    <n v="-69.02"/>
    <n v="-69.02"/>
    <n v="0"/>
    <n v="21080506"/>
    <x v="5"/>
    <n v="10"/>
    <n v="7"/>
    <n v="5964"/>
  </r>
  <r>
    <s v="AERMOD 22112"/>
    <s v="MortonBay_10202023_2021_SO23.SUM"/>
    <x v="6"/>
    <x v="10"/>
    <x v="4"/>
    <x v="0"/>
    <n v="5.0000000000000002E-5"/>
    <n v="632011.06999999995"/>
    <n v="3674674.37"/>
    <n v="-69.02"/>
    <n v="-69.02"/>
    <n v="0"/>
    <n v="21071206"/>
    <x v="5"/>
    <n v="10"/>
    <n v="7"/>
    <n v="5964"/>
  </r>
  <r>
    <s v="AERMOD 22112"/>
    <s v="MortonBay_10202023_2021_SO23.SUM"/>
    <x v="6"/>
    <x v="10"/>
    <x v="4"/>
    <x v="1"/>
    <n v="5.0000000000000002E-5"/>
    <n v="632011.06999999995"/>
    <n v="3674674.37"/>
    <n v="-69.02"/>
    <n v="-69.02"/>
    <n v="0"/>
    <n v="21080821"/>
    <x v="5"/>
    <n v="10"/>
    <n v="7"/>
    <n v="5964"/>
  </r>
  <r>
    <s v="AERMOD 22112"/>
    <s v="MortonBay_10202023_2021_SO23.SUM"/>
    <x v="6"/>
    <x v="10"/>
    <x v="5"/>
    <x v="0"/>
    <n v="3.0000000000000001E-5"/>
    <n v="632301.9"/>
    <n v="3674508.48"/>
    <n v="-68.69"/>
    <n v="-68.69"/>
    <n v="0"/>
    <n v="21061224"/>
    <x v="5"/>
    <n v="10"/>
    <n v="7"/>
    <n v="5964"/>
  </r>
  <r>
    <s v="AERMOD 22112"/>
    <s v="MortonBay_10202023_2021_SO23.SUM"/>
    <x v="6"/>
    <x v="10"/>
    <x v="5"/>
    <x v="1"/>
    <n v="3.0000000000000001E-5"/>
    <n v="632301.9"/>
    <n v="3674508.48"/>
    <n v="-68.69"/>
    <n v="-68.69"/>
    <n v="0"/>
    <n v="21101206"/>
    <x v="5"/>
    <n v="10"/>
    <n v="7"/>
    <n v="5964"/>
  </r>
  <r>
    <s v="AERMOD 22112"/>
    <s v="MortonBay_10202023_2021_SO23.SUM"/>
    <x v="6"/>
    <x v="10"/>
    <x v="6"/>
    <x v="0"/>
    <n v="2.2000000000000001E-4"/>
    <n v="632025"/>
    <n v="3674675"/>
    <n v="-69.02"/>
    <n v="-69.02"/>
    <n v="0"/>
    <n v="21071206"/>
    <x v="5"/>
    <n v="10"/>
    <n v="7"/>
    <n v="5964"/>
  </r>
  <r>
    <s v="AERMOD 22112"/>
    <s v="MortonBay_10202023_2021_SO23.SUM"/>
    <x v="6"/>
    <x v="10"/>
    <x v="6"/>
    <x v="1"/>
    <n v="2.1000000000000001E-4"/>
    <n v="632025"/>
    <n v="3674675"/>
    <n v="-69.02"/>
    <n v="-69.02"/>
    <n v="0"/>
    <n v="21080821"/>
    <x v="5"/>
    <n v="10"/>
    <n v="7"/>
    <n v="5964"/>
  </r>
  <r>
    <s v="AERMOD 22112"/>
    <s v="MortonBay_10202023_2021_SO24.SUM"/>
    <x v="6"/>
    <x v="6"/>
    <x v="0"/>
    <x v="0"/>
    <n v="3.0000000000000001E-5"/>
    <n v="632011.06999999995"/>
    <n v="3674674.37"/>
    <n v="-69.02"/>
    <n v="-69.02"/>
    <n v="0"/>
    <n v="21080524"/>
    <x v="5"/>
    <n v="10"/>
    <n v="7"/>
    <n v="5964"/>
  </r>
  <r>
    <s v="AERMOD 22112"/>
    <s v="MortonBay_10202023_2021_SO24.SUM"/>
    <x v="6"/>
    <x v="6"/>
    <x v="0"/>
    <x v="1"/>
    <n v="2.0000000000000002E-5"/>
    <n v="632011.06999999995"/>
    <n v="3674674.37"/>
    <n v="-69.02"/>
    <n v="-69.02"/>
    <n v="0"/>
    <n v="21071224"/>
    <x v="5"/>
    <n v="10"/>
    <n v="7"/>
    <n v="5964"/>
  </r>
  <r>
    <s v="AERMOD 22112"/>
    <s v="MortonBay_10202023_2021_SO24.SUM"/>
    <x v="6"/>
    <x v="6"/>
    <x v="1"/>
    <x v="0"/>
    <n v="3.0000000000000001E-5"/>
    <n v="632011.06999999995"/>
    <n v="3674674.37"/>
    <n v="-69.02"/>
    <n v="-69.02"/>
    <n v="0"/>
    <n v="21080524"/>
    <x v="5"/>
    <n v="10"/>
    <n v="7"/>
    <n v="5964"/>
  </r>
  <r>
    <s v="AERMOD 22112"/>
    <s v="MortonBay_10202023_2021_SO24.SUM"/>
    <x v="6"/>
    <x v="6"/>
    <x v="1"/>
    <x v="1"/>
    <n v="2.0000000000000002E-5"/>
    <n v="632011.06999999995"/>
    <n v="3674674.37"/>
    <n v="-69.02"/>
    <n v="-69.02"/>
    <n v="0"/>
    <n v="21071224"/>
    <x v="5"/>
    <n v="10"/>
    <n v="7"/>
    <n v="5964"/>
  </r>
  <r>
    <s v="AERMOD 22112"/>
    <s v="MortonBay_10202023_2021_SO24.SUM"/>
    <x v="6"/>
    <x v="6"/>
    <x v="2"/>
    <x v="0"/>
    <n v="1.0000000000000001E-5"/>
    <n v="632011.06999999995"/>
    <n v="3674674.37"/>
    <n v="-69.02"/>
    <n v="-69.02"/>
    <n v="0"/>
    <n v="21080524"/>
    <x v="5"/>
    <n v="10"/>
    <n v="7"/>
    <n v="5964"/>
  </r>
  <r>
    <s v="AERMOD 22112"/>
    <s v="MortonBay_10202023_2021_SO24.SUM"/>
    <x v="6"/>
    <x v="6"/>
    <x v="2"/>
    <x v="1"/>
    <n v="1.0000000000000001E-5"/>
    <n v="632011.06999999995"/>
    <n v="3674674.37"/>
    <n v="-69.02"/>
    <n v="-69.02"/>
    <n v="0"/>
    <n v="21071224"/>
    <x v="5"/>
    <n v="10"/>
    <n v="7"/>
    <n v="5964"/>
  </r>
  <r>
    <s v="AERMOD 22112"/>
    <s v="MortonBay_10202023_2021_SO24.SUM"/>
    <x v="6"/>
    <x v="6"/>
    <x v="3"/>
    <x v="0"/>
    <n v="1.0000000000000001E-5"/>
    <n v="632011.06999999995"/>
    <n v="3674674.37"/>
    <n v="-69.02"/>
    <n v="-69.02"/>
    <n v="0"/>
    <n v="21080524"/>
    <x v="5"/>
    <n v="10"/>
    <n v="7"/>
    <n v="5964"/>
  </r>
  <r>
    <s v="AERMOD 22112"/>
    <s v="MortonBay_10202023_2021_SO24.SUM"/>
    <x v="6"/>
    <x v="6"/>
    <x v="3"/>
    <x v="1"/>
    <n v="1.0000000000000001E-5"/>
    <n v="632011.06999999995"/>
    <n v="3674674.37"/>
    <n v="-69.02"/>
    <n v="-69.02"/>
    <n v="0"/>
    <n v="21071224"/>
    <x v="5"/>
    <n v="10"/>
    <n v="7"/>
    <n v="5964"/>
  </r>
  <r>
    <s v="AERMOD 22112"/>
    <s v="MortonBay_10202023_2021_SO24.SUM"/>
    <x v="6"/>
    <x v="6"/>
    <x v="4"/>
    <x v="0"/>
    <n v="1.0000000000000001E-5"/>
    <n v="632000"/>
    <n v="3674675"/>
    <n v="-69"/>
    <n v="-69"/>
    <n v="0"/>
    <n v="21080524"/>
    <x v="5"/>
    <n v="10"/>
    <n v="7"/>
    <n v="5964"/>
  </r>
  <r>
    <s v="AERMOD 22112"/>
    <s v="MortonBay_10202023_2021_SO24.SUM"/>
    <x v="6"/>
    <x v="6"/>
    <x v="4"/>
    <x v="1"/>
    <n v="1.0000000000000001E-5"/>
    <n v="631986.82999999996"/>
    <n v="3674674.37"/>
    <n v="-68.98"/>
    <n v="-68.98"/>
    <n v="0"/>
    <n v="21071224"/>
    <x v="5"/>
    <n v="10"/>
    <n v="7"/>
    <n v="5964"/>
  </r>
  <r>
    <s v="AERMOD 22112"/>
    <s v="MortonBay_10202023_2021_SO24.SUM"/>
    <x v="6"/>
    <x v="6"/>
    <x v="5"/>
    <x v="0"/>
    <n v="0"/>
    <n v="632301.9"/>
    <n v="3674532.18"/>
    <n v="-68.72"/>
    <n v="-68.72"/>
    <n v="0"/>
    <n v="21042224"/>
    <x v="5"/>
    <n v="10"/>
    <n v="7"/>
    <n v="5964"/>
  </r>
  <r>
    <s v="AERMOD 22112"/>
    <s v="MortonBay_10202023_2021_SO24.SUM"/>
    <x v="6"/>
    <x v="6"/>
    <x v="5"/>
    <x v="1"/>
    <n v="0"/>
    <n v="632301.9"/>
    <n v="3674532.18"/>
    <n v="-68.72"/>
    <n v="-68.72"/>
    <n v="0"/>
    <n v="21051624"/>
    <x v="5"/>
    <n v="10"/>
    <n v="7"/>
    <n v="5964"/>
  </r>
  <r>
    <s v="AERMOD 22112"/>
    <s v="MortonBay_10202023_2021_SO24.SUM"/>
    <x v="6"/>
    <x v="6"/>
    <x v="6"/>
    <x v="0"/>
    <n v="3.0000000000000001E-5"/>
    <n v="632011.06999999995"/>
    <n v="3674674.37"/>
    <n v="-69.02"/>
    <n v="-69.02"/>
    <n v="0"/>
    <n v="21080524"/>
    <x v="5"/>
    <n v="10"/>
    <n v="7"/>
    <n v="5964"/>
  </r>
  <r>
    <s v="AERMOD 22112"/>
    <s v="MortonBay_10202023_2021_SO24.SUM"/>
    <x v="6"/>
    <x v="6"/>
    <x v="6"/>
    <x v="1"/>
    <n v="2.0000000000000002E-5"/>
    <n v="632011.06999999995"/>
    <n v="3674674.37"/>
    <n v="-69.02"/>
    <n v="-69.02"/>
    <n v="0"/>
    <n v="21071224"/>
    <x v="5"/>
    <n v="10"/>
    <n v="7"/>
    <n v="5964"/>
  </r>
  <r>
    <s v="AERMOD 22112"/>
    <s v="MortonBay_10202023_2021_SO2A.SUM"/>
    <x v="6"/>
    <x v="2"/>
    <x v="0"/>
    <x v="0"/>
    <n v="0"/>
    <n v="632000"/>
    <n v="3674675"/>
    <n v="-69"/>
    <n v="-69"/>
    <n v="0"/>
    <s v="1 YEARS"/>
    <x v="5"/>
    <n v="10"/>
    <n v="7"/>
    <n v="5964"/>
  </r>
  <r>
    <s v="AERMOD 22112"/>
    <s v="MortonBay_10202023_2021_SO2A.SUM"/>
    <x v="6"/>
    <x v="2"/>
    <x v="1"/>
    <x v="0"/>
    <n v="0"/>
    <n v="632000"/>
    <n v="3674675"/>
    <n v="-69"/>
    <n v="-69"/>
    <n v="0"/>
    <s v="1 YEARS"/>
    <x v="5"/>
    <n v="10"/>
    <n v="7"/>
    <n v="5964"/>
  </r>
  <r>
    <s v="AERMOD 22112"/>
    <s v="MortonBay_10202023_2021_SO2A.SUM"/>
    <x v="6"/>
    <x v="2"/>
    <x v="2"/>
    <x v="0"/>
    <n v="0"/>
    <n v="632000"/>
    <n v="3674675"/>
    <n v="-69"/>
    <n v="-69"/>
    <n v="0"/>
    <s v="1 YEARS"/>
    <x v="5"/>
    <n v="10"/>
    <n v="7"/>
    <n v="5964"/>
  </r>
  <r>
    <s v="AERMOD 22112"/>
    <s v="MortonBay_10202023_2021_SO2A.SUM"/>
    <x v="6"/>
    <x v="2"/>
    <x v="3"/>
    <x v="0"/>
    <n v="0"/>
    <n v="632000"/>
    <n v="3674675"/>
    <n v="-69"/>
    <n v="-69"/>
    <n v="0"/>
    <s v="1 YEARS"/>
    <x v="5"/>
    <n v="10"/>
    <n v="7"/>
    <n v="5964"/>
  </r>
  <r>
    <s v="AERMOD 22112"/>
    <s v="MortonBay_10202023_2021_SO2A.SUM"/>
    <x v="6"/>
    <x v="2"/>
    <x v="4"/>
    <x v="0"/>
    <n v="0"/>
    <n v="632301.9"/>
    <n v="3674579.58"/>
    <n v="-68.739999999999995"/>
    <n v="-68.739999999999995"/>
    <n v="0"/>
    <s v="1 YEARS"/>
    <x v="5"/>
    <n v="10"/>
    <n v="7"/>
    <n v="5964"/>
  </r>
  <r>
    <s v="AERMOD 22112"/>
    <s v="MortonBay_10202023_2021_SO2A.SUM"/>
    <x v="6"/>
    <x v="2"/>
    <x v="5"/>
    <x v="0"/>
    <n v="0"/>
    <n v="632301.9"/>
    <n v="3674532.18"/>
    <n v="-68.72"/>
    <n v="-68.72"/>
    <n v="0"/>
    <s v="1 YEARS"/>
    <x v="5"/>
    <n v="10"/>
    <n v="7"/>
    <n v="5964"/>
  </r>
  <r>
    <s v="AERMOD 22112"/>
    <s v="MortonBay_10202023_2021_SO2A.SUM"/>
    <x v="6"/>
    <x v="2"/>
    <x v="6"/>
    <x v="0"/>
    <n v="0"/>
    <n v="632000"/>
    <n v="3674675"/>
    <n v="-69"/>
    <n v="-69"/>
    <n v="0"/>
    <s v="1 YEARS"/>
    <x v="5"/>
    <n v="10"/>
    <n v="7"/>
    <n v="596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B1CD50-363C-4E60-B9DA-EFF283481860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A220" firstHeaderRow="1" firstDataRow="2" firstDataCol="1"/>
  <pivotFields count="17">
    <pivotField showAll="0"/>
    <pivotField showAll="0"/>
    <pivotField axis="axisRow" showAll="0">
      <items count="9">
        <item x="0"/>
        <item x="1"/>
        <item x="3"/>
        <item x="4"/>
        <item x="5"/>
        <item x="6"/>
        <item x="2"/>
        <item x="7"/>
        <item t="default"/>
      </items>
    </pivotField>
    <pivotField axis="axisRow" showAll="0">
      <items count="13">
        <item x="0"/>
        <item x="7"/>
        <item x="3"/>
        <item x="6"/>
        <item x="10"/>
        <item x="9"/>
        <item x="1"/>
        <item x="8"/>
        <item x="4"/>
        <item x="2"/>
        <item x="5"/>
        <item x="11"/>
        <item t="default"/>
      </items>
    </pivotField>
    <pivotField axis="axisCol" showAll="0">
      <items count="26">
        <item x="0"/>
        <item x="21"/>
        <item x="6"/>
        <item x="24"/>
        <item x="7"/>
        <item x="2"/>
        <item x="3"/>
        <item x="4"/>
        <item x="1"/>
        <item x="5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3"/>
        <item t="default"/>
      </items>
    </pivotField>
    <pivotField axis="axisRow" showAll="0">
      <items count="7">
        <item x="0"/>
        <item x="1"/>
        <item x="5"/>
        <item x="2"/>
        <item x="3"/>
        <item x="4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2"/>
        <item x="3"/>
        <item x="4"/>
        <item x="5"/>
        <item x="1"/>
        <item t="default"/>
      </items>
    </pivotField>
    <pivotField showAll="0"/>
    <pivotField showAll="0"/>
    <pivotField showAll="0"/>
  </pivotFields>
  <rowFields count="4">
    <field x="2"/>
    <field x="3"/>
    <field x="5"/>
    <field x="13"/>
  </rowFields>
  <rowItems count="216">
    <i>
      <x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6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>
      <x v="1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>
      <x v="2"/>
    </i>
    <i r="1">
      <x v="2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8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 r="1">
      <x v="10"/>
    </i>
    <i r="2">
      <x/>
    </i>
    <i r="3">
      <x/>
    </i>
    <i r="3">
      <x v="1"/>
    </i>
    <i r="3">
      <x v="2"/>
    </i>
    <i r="3">
      <x v="3"/>
    </i>
    <i r="3">
      <x v="4"/>
    </i>
    <i>
      <x v="3"/>
    </i>
    <i r="1">
      <x v="3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2">
      <x v="2"/>
    </i>
    <i r="3">
      <x/>
    </i>
    <i r="3">
      <x v="1"/>
    </i>
    <i r="3">
      <x v="2"/>
    </i>
    <i r="3">
      <x v="3"/>
    </i>
    <i r="3">
      <x v="4"/>
    </i>
    <i r="3">
      <x v="5"/>
    </i>
    <i r="2">
      <x v="3"/>
    </i>
    <i r="3">
      <x/>
    </i>
    <i r="3">
      <x v="1"/>
    </i>
    <i r="3">
      <x v="2"/>
    </i>
    <i r="3">
      <x v="3"/>
    </i>
    <i r="3">
      <x v="4"/>
    </i>
    <i r="3">
      <x v="5"/>
    </i>
    <i r="2">
      <x v="4"/>
    </i>
    <i r="3">
      <x/>
    </i>
    <i r="3">
      <x v="1"/>
    </i>
    <i r="3">
      <x v="2"/>
    </i>
    <i r="3">
      <x v="3"/>
    </i>
    <i r="3">
      <x v="4"/>
    </i>
    <i r="3">
      <x v="5"/>
    </i>
    <i r="2">
      <x v="5"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4"/>
    </i>
    <i r="1">
      <x v="1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7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>
      <x v="5"/>
    </i>
    <i r="1">
      <x v="2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3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4"/>
    </i>
    <i r="2">
      <x/>
    </i>
    <i r="3">
      <x/>
    </i>
    <i r="3">
      <x v="1"/>
    </i>
    <i r="3">
      <x v="2"/>
    </i>
    <i r="3">
      <x v="3"/>
    </i>
    <i r="3">
      <x v="4"/>
    </i>
    <i r="2">
      <x v="1"/>
    </i>
    <i r="3">
      <x/>
    </i>
    <i r="3">
      <x v="1"/>
    </i>
    <i r="3">
      <x v="2"/>
    </i>
    <i r="3">
      <x v="3"/>
    </i>
    <i r="3">
      <x v="4"/>
    </i>
    <i r="1">
      <x v="5"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6"/>
    </i>
    <i r="1">
      <x v="9"/>
    </i>
    <i r="2">
      <x/>
    </i>
    <i r="3">
      <x/>
    </i>
    <i r="3">
      <x v="1"/>
    </i>
    <i r="3">
      <x v="2"/>
    </i>
    <i r="3">
      <x v="3"/>
    </i>
    <i r="3">
      <x v="4"/>
    </i>
    <i>
      <x v="7"/>
    </i>
    <i r="1">
      <x/>
    </i>
    <i r="2">
      <x/>
    </i>
    <i r="3">
      <x v="5"/>
    </i>
    <i r="2">
      <x v="1"/>
    </i>
    <i r="3">
      <x v="5"/>
    </i>
    <i r="1">
      <x v="11"/>
    </i>
    <i r="2">
      <x/>
    </i>
    <i r="3">
      <x v="5"/>
    </i>
    <i t="grand">
      <x/>
    </i>
  </rowItems>
  <colFields count="1">
    <field x="4"/>
  </colFields>
  <col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colItems>
  <dataFields count="1">
    <dataField name="Max of Conc/Dep" fld="6" subtotal="max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19E9-5438-4EB2-89FA-5BCC8590E3D3}">
  <dimension ref="A1:K52"/>
  <sheetViews>
    <sheetView tabSelected="1" view="pageBreakPreview" zoomScaleNormal="80" zoomScaleSheetLayoutView="100" workbookViewId="0">
      <selection activeCell="D22" sqref="D22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  <col min="5" max="5" width="13.5703125" customWidth="1"/>
    <col min="6" max="6" width="16.28515625" customWidth="1"/>
    <col min="7" max="7" width="16.5703125" customWidth="1"/>
    <col min="8" max="8" width="14.140625" customWidth="1"/>
    <col min="9" max="9" width="13.5703125" customWidth="1"/>
    <col min="10" max="10" width="13.42578125" customWidth="1"/>
    <col min="11" max="11" width="13.28515625" customWidth="1"/>
  </cols>
  <sheetData>
    <row r="1" spans="1:11" x14ac:dyDescent="0.25">
      <c r="A1" s="22" t="s">
        <v>411</v>
      </c>
    </row>
    <row r="2" spans="1:11" x14ac:dyDescent="0.25">
      <c r="A2" s="23" t="s">
        <v>412</v>
      </c>
    </row>
    <row r="3" spans="1:11" x14ac:dyDescent="0.25">
      <c r="A3" s="23" t="s">
        <v>413</v>
      </c>
    </row>
    <row r="4" spans="1:11" x14ac:dyDescent="0.25">
      <c r="A4" s="43" t="s">
        <v>401</v>
      </c>
    </row>
    <row r="6" spans="1:11" x14ac:dyDescent="0.25">
      <c r="A6" s="25" t="s">
        <v>414</v>
      </c>
    </row>
    <row r="7" spans="1:11" ht="24.75" x14ac:dyDescent="0.25">
      <c r="A7" s="44" t="s">
        <v>132</v>
      </c>
      <c r="B7" s="44" t="s">
        <v>133</v>
      </c>
      <c r="C7" s="44" t="s">
        <v>134</v>
      </c>
      <c r="D7" s="44" t="s">
        <v>135</v>
      </c>
      <c r="E7" s="26" t="s">
        <v>136</v>
      </c>
      <c r="F7" s="26" t="s">
        <v>137</v>
      </c>
      <c r="G7" s="26" t="s">
        <v>138</v>
      </c>
      <c r="H7" s="26" t="s">
        <v>139</v>
      </c>
      <c r="I7" s="26" t="s">
        <v>140</v>
      </c>
      <c r="J7" s="26" t="s">
        <v>141</v>
      </c>
      <c r="K7" s="26" t="s">
        <v>142</v>
      </c>
    </row>
    <row r="8" spans="1:11" x14ac:dyDescent="0.25">
      <c r="A8" s="45"/>
      <c r="B8" s="45"/>
      <c r="C8" s="45"/>
      <c r="D8" s="45"/>
      <c r="E8" s="26" t="s">
        <v>143</v>
      </c>
      <c r="F8" s="26" t="s">
        <v>143</v>
      </c>
      <c r="G8" s="26" t="s">
        <v>143</v>
      </c>
      <c r="H8" s="26" t="s">
        <v>143</v>
      </c>
      <c r="I8" s="26" t="s">
        <v>144</v>
      </c>
      <c r="J8" s="26" t="s">
        <v>145</v>
      </c>
      <c r="K8" s="26" t="s">
        <v>143</v>
      </c>
    </row>
    <row r="9" spans="1:11" x14ac:dyDescent="0.25">
      <c r="A9" s="41" t="s">
        <v>146</v>
      </c>
      <c r="B9" s="41" t="s">
        <v>147</v>
      </c>
      <c r="C9" s="41" t="s">
        <v>148</v>
      </c>
      <c r="D9" s="41" t="s">
        <v>227</v>
      </c>
      <c r="E9" s="41">
        <v>632069.58600000001</v>
      </c>
      <c r="F9" s="41">
        <v>3674495.88</v>
      </c>
      <c r="G9" s="41">
        <v>-68.83</v>
      </c>
      <c r="H9" s="41">
        <v>12.222479999999999</v>
      </c>
      <c r="I9" s="41">
        <v>311.76111100000003</v>
      </c>
      <c r="J9" s="41">
        <v>9.2648919999999997</v>
      </c>
      <c r="K9" s="41">
        <v>9.9974000000000007</v>
      </c>
    </row>
    <row r="10" spans="1:11" x14ac:dyDescent="0.25">
      <c r="A10" s="41" t="s">
        <v>149</v>
      </c>
      <c r="B10" s="41" t="s">
        <v>147</v>
      </c>
      <c r="C10" s="41" t="s">
        <v>148</v>
      </c>
      <c r="D10" s="41" t="s">
        <v>264</v>
      </c>
      <c r="E10" s="41">
        <v>632079.61199999996</v>
      </c>
      <c r="F10" s="41">
        <v>3674484.18</v>
      </c>
      <c r="G10" s="41">
        <v>-68.83</v>
      </c>
      <c r="H10" s="41">
        <v>12.222479999999999</v>
      </c>
      <c r="I10" s="41">
        <v>311.76111100000003</v>
      </c>
      <c r="J10" s="41">
        <v>9.2648919999999997</v>
      </c>
      <c r="K10" s="41">
        <v>9.9974399999999992</v>
      </c>
    </row>
    <row r="11" spans="1:11" x14ac:dyDescent="0.25">
      <c r="A11" s="41" t="s">
        <v>150</v>
      </c>
      <c r="B11" s="41" t="s">
        <v>147</v>
      </c>
      <c r="C11" s="41" t="s">
        <v>148</v>
      </c>
      <c r="D11" s="41" t="s">
        <v>229</v>
      </c>
      <c r="E11" s="41">
        <v>632091.30900000001</v>
      </c>
      <c r="F11" s="41">
        <v>3674473.04</v>
      </c>
      <c r="G11" s="41">
        <v>-68.83</v>
      </c>
      <c r="H11" s="41">
        <v>12.222479999999999</v>
      </c>
      <c r="I11" s="41">
        <v>311.76111100000003</v>
      </c>
      <c r="J11" s="41">
        <v>9.2648919999999997</v>
      </c>
      <c r="K11" s="41">
        <v>9.9974399999999992</v>
      </c>
    </row>
    <row r="12" spans="1:11" x14ac:dyDescent="0.25">
      <c r="A12" s="41" t="s">
        <v>151</v>
      </c>
      <c r="B12" s="41" t="s">
        <v>147</v>
      </c>
      <c r="C12" s="41" t="s">
        <v>148</v>
      </c>
      <c r="D12" s="41" t="s">
        <v>230</v>
      </c>
      <c r="E12" s="41">
        <v>632102.44900000002</v>
      </c>
      <c r="F12" s="41">
        <v>3674461.35</v>
      </c>
      <c r="G12" s="41">
        <v>-68.83</v>
      </c>
      <c r="H12" s="41">
        <v>12.222479999999999</v>
      </c>
      <c r="I12" s="41">
        <v>311.76111100000003</v>
      </c>
      <c r="J12" s="41">
        <v>9.2648919999999997</v>
      </c>
      <c r="K12" s="41">
        <v>9.9974399999999992</v>
      </c>
    </row>
    <row r="13" spans="1:11" x14ac:dyDescent="0.25">
      <c r="A13" s="41" t="s">
        <v>152</v>
      </c>
      <c r="B13" s="41" t="s">
        <v>147</v>
      </c>
      <c r="C13" s="41" t="s">
        <v>148</v>
      </c>
      <c r="D13" s="41" t="s">
        <v>231</v>
      </c>
      <c r="E13" s="41">
        <v>632114.70299999998</v>
      </c>
      <c r="F13" s="41">
        <v>3674450.21</v>
      </c>
      <c r="G13" s="41">
        <v>-68.83</v>
      </c>
      <c r="H13" s="41">
        <v>12.222479999999999</v>
      </c>
      <c r="I13" s="41">
        <v>311.76111100000003</v>
      </c>
      <c r="J13" s="41">
        <v>9.2648919999999997</v>
      </c>
      <c r="K13" s="41">
        <v>9.9974399999999992</v>
      </c>
    </row>
    <row r="14" spans="1:11" x14ac:dyDescent="0.25">
      <c r="A14" s="41" t="s">
        <v>153</v>
      </c>
      <c r="B14" s="41" t="s">
        <v>147</v>
      </c>
      <c r="C14" s="41" t="s">
        <v>148</v>
      </c>
      <c r="D14" s="41" t="s">
        <v>232</v>
      </c>
      <c r="E14" s="41">
        <v>632125.84199999995</v>
      </c>
      <c r="F14" s="41">
        <v>3674438.51</v>
      </c>
      <c r="G14" s="41">
        <v>-68.83</v>
      </c>
      <c r="H14" s="41">
        <v>12.222479999999999</v>
      </c>
      <c r="I14" s="41">
        <v>311.76111100000003</v>
      </c>
      <c r="J14" s="41">
        <v>9.2648919999999997</v>
      </c>
      <c r="K14" s="41">
        <v>9.9974399999999992</v>
      </c>
    </row>
    <row r="15" spans="1:11" x14ac:dyDescent="0.25">
      <c r="A15" s="41" t="s">
        <v>154</v>
      </c>
      <c r="B15" s="41" t="s">
        <v>147</v>
      </c>
      <c r="C15" s="41" t="s">
        <v>148</v>
      </c>
      <c r="D15" s="41" t="s">
        <v>233</v>
      </c>
      <c r="E15" s="41">
        <v>632139.21</v>
      </c>
      <c r="F15" s="41">
        <v>3674426.25</v>
      </c>
      <c r="G15" s="41">
        <v>-68.83</v>
      </c>
      <c r="H15" s="41">
        <v>12.222479999999999</v>
      </c>
      <c r="I15" s="41">
        <v>311.76111100000003</v>
      </c>
      <c r="J15" s="41">
        <v>9.2648919999999997</v>
      </c>
      <c r="K15" s="41">
        <v>9.9974399999999992</v>
      </c>
    </row>
    <row r="16" spans="1:11" x14ac:dyDescent="0.25">
      <c r="A16" s="41" t="s">
        <v>239</v>
      </c>
      <c r="B16" s="41" t="s">
        <v>147</v>
      </c>
      <c r="C16" s="41" t="s">
        <v>148</v>
      </c>
      <c r="D16" s="41" t="s">
        <v>246</v>
      </c>
      <c r="E16" s="41">
        <v>632149.79299999995</v>
      </c>
      <c r="F16" s="41">
        <v>3674415.67</v>
      </c>
      <c r="G16" s="41">
        <v>-68.83</v>
      </c>
      <c r="H16" s="41">
        <v>12.222479999999999</v>
      </c>
      <c r="I16" s="41">
        <v>311.76111100000003</v>
      </c>
      <c r="J16" s="41">
        <v>9.2648919999999997</v>
      </c>
      <c r="K16" s="41">
        <v>9.9974399999999992</v>
      </c>
    </row>
    <row r="17" spans="1:11" x14ac:dyDescent="0.25">
      <c r="A17" s="41" t="s">
        <v>240</v>
      </c>
      <c r="B17" s="41" t="s">
        <v>147</v>
      </c>
      <c r="C17" s="41" t="s">
        <v>148</v>
      </c>
      <c r="D17" s="41" t="s">
        <v>247</v>
      </c>
      <c r="E17" s="41">
        <v>632161.49</v>
      </c>
      <c r="F17" s="41">
        <v>3674403.42</v>
      </c>
      <c r="G17" s="41">
        <v>-68.83</v>
      </c>
      <c r="H17" s="41">
        <v>12.222479999999999</v>
      </c>
      <c r="I17" s="41">
        <v>311.76111100000003</v>
      </c>
      <c r="J17" s="41">
        <v>9.2648919999999997</v>
      </c>
      <c r="K17" s="41">
        <v>9.9974399999999992</v>
      </c>
    </row>
    <row r="18" spans="1:11" x14ac:dyDescent="0.25">
      <c r="A18" s="41" t="s">
        <v>241</v>
      </c>
      <c r="B18" s="41" t="s">
        <v>147</v>
      </c>
      <c r="C18" s="41" t="s">
        <v>148</v>
      </c>
      <c r="D18" s="41" t="s">
        <v>248</v>
      </c>
      <c r="E18" s="41">
        <v>632172.63</v>
      </c>
      <c r="F18" s="41">
        <v>3674391.72</v>
      </c>
      <c r="G18" s="41">
        <v>-68.83</v>
      </c>
      <c r="H18" s="41">
        <v>12.222479999999999</v>
      </c>
      <c r="I18" s="41">
        <v>311.76111100000003</v>
      </c>
      <c r="J18" s="41">
        <v>9.2648919999999997</v>
      </c>
      <c r="K18" s="41">
        <v>9.9974399999999992</v>
      </c>
    </row>
    <row r="19" spans="1:11" x14ac:dyDescent="0.25">
      <c r="A19" s="41" t="s">
        <v>242</v>
      </c>
      <c r="B19" s="41" t="s">
        <v>147</v>
      </c>
      <c r="C19" s="41" t="s">
        <v>148</v>
      </c>
      <c r="D19" s="41" t="s">
        <v>228</v>
      </c>
      <c r="E19" s="41">
        <v>632185.43999999994</v>
      </c>
      <c r="F19" s="41">
        <v>3674380.58</v>
      </c>
      <c r="G19" s="41">
        <v>-68.83</v>
      </c>
      <c r="H19" s="41">
        <v>12.222479999999999</v>
      </c>
      <c r="I19" s="41">
        <v>311.76111100000003</v>
      </c>
      <c r="J19" s="41">
        <v>9.2648919999999997</v>
      </c>
      <c r="K19" s="41">
        <v>9.9974399999999992</v>
      </c>
    </row>
    <row r="20" spans="1:11" x14ac:dyDescent="0.25">
      <c r="A20" s="41" t="s">
        <v>243</v>
      </c>
      <c r="B20" s="41" t="s">
        <v>147</v>
      </c>
      <c r="C20" s="41" t="s">
        <v>148</v>
      </c>
      <c r="D20" s="41" t="s">
        <v>249</v>
      </c>
      <c r="E20" s="41">
        <v>632197.69400000002</v>
      </c>
      <c r="F20" s="41">
        <v>3674368.88</v>
      </c>
      <c r="G20" s="41">
        <v>-68.83</v>
      </c>
      <c r="H20" s="41">
        <v>12.222479999999999</v>
      </c>
      <c r="I20" s="41">
        <v>311.76111100000003</v>
      </c>
      <c r="J20" s="41">
        <v>9.2648919999999997</v>
      </c>
      <c r="K20" s="41">
        <v>9.9974399999999992</v>
      </c>
    </row>
    <row r="21" spans="1:11" x14ac:dyDescent="0.25">
      <c r="A21" s="41" t="s">
        <v>244</v>
      </c>
      <c r="B21" s="41" t="s">
        <v>147</v>
      </c>
      <c r="C21" s="41" t="s">
        <v>148</v>
      </c>
      <c r="D21" s="41" t="s">
        <v>250</v>
      </c>
      <c r="E21" s="41">
        <v>632208.277</v>
      </c>
      <c r="F21" s="41">
        <v>3674357.19</v>
      </c>
      <c r="G21" s="41">
        <v>-68.83</v>
      </c>
      <c r="H21" s="41">
        <v>12.222479999999999</v>
      </c>
      <c r="I21" s="41">
        <v>311.76111100000003</v>
      </c>
      <c r="J21" s="41">
        <v>9.2648919999999997</v>
      </c>
      <c r="K21" s="41">
        <v>9.9974399999999992</v>
      </c>
    </row>
    <row r="22" spans="1:11" x14ac:dyDescent="0.25">
      <c r="A22" s="41" t="s">
        <v>245</v>
      </c>
      <c r="B22" s="41" t="s">
        <v>147</v>
      </c>
      <c r="C22" s="41" t="s">
        <v>148</v>
      </c>
      <c r="D22" s="41" t="s">
        <v>251</v>
      </c>
      <c r="E22" s="41">
        <v>632219.97400000005</v>
      </c>
      <c r="F22" s="41">
        <v>3674345.49</v>
      </c>
      <c r="G22" s="41">
        <v>-68.83</v>
      </c>
      <c r="H22" s="41">
        <v>12.222479999999999</v>
      </c>
      <c r="I22" s="41">
        <v>311.76111100000003</v>
      </c>
      <c r="J22" s="41">
        <v>9.2648919999999997</v>
      </c>
      <c r="K22" s="41">
        <v>9.9974399999999992</v>
      </c>
    </row>
    <row r="23" spans="1:11" x14ac:dyDescent="0.25">
      <c r="A23" s="41" t="s">
        <v>237</v>
      </c>
      <c r="B23" s="41" t="s">
        <v>147</v>
      </c>
      <c r="C23" s="41" t="s">
        <v>148</v>
      </c>
      <c r="D23" s="41" t="s">
        <v>234</v>
      </c>
      <c r="E23" s="41">
        <v>631820.29700000002</v>
      </c>
      <c r="F23" s="41">
        <v>3674641.75</v>
      </c>
      <c r="G23" s="41">
        <v>-69.34</v>
      </c>
      <c r="H23" s="41">
        <v>13.411199999999999</v>
      </c>
      <c r="I23" s="41">
        <v>499.816667</v>
      </c>
      <c r="J23" s="41">
        <v>5.85</v>
      </c>
      <c r="K23" s="41">
        <v>2.4384000000000001</v>
      </c>
    </row>
    <row r="24" spans="1:11" x14ac:dyDescent="0.25">
      <c r="A24" s="41" t="s">
        <v>238</v>
      </c>
      <c r="B24" s="41" t="s">
        <v>147</v>
      </c>
      <c r="C24" s="41" t="s">
        <v>148</v>
      </c>
      <c r="D24" s="41" t="s">
        <v>234</v>
      </c>
      <c r="E24" s="41">
        <v>631828.87600000005</v>
      </c>
      <c r="F24" s="41">
        <v>3674641.93</v>
      </c>
      <c r="G24" s="41">
        <v>-69.33</v>
      </c>
      <c r="H24" s="41">
        <v>13.411199999999999</v>
      </c>
      <c r="I24" s="41">
        <v>499.816667</v>
      </c>
      <c r="J24" s="41">
        <v>5.85</v>
      </c>
      <c r="K24" s="41">
        <v>2.4384000000000001</v>
      </c>
    </row>
    <row r="25" spans="1:11" x14ac:dyDescent="0.25">
      <c r="A25" s="41" t="s">
        <v>155</v>
      </c>
      <c r="B25" s="41" t="s">
        <v>147</v>
      </c>
      <c r="C25" s="41" t="s">
        <v>148</v>
      </c>
      <c r="D25" s="41" t="s">
        <v>235</v>
      </c>
      <c r="E25" s="41">
        <v>632166.22400000005</v>
      </c>
      <c r="F25" s="41">
        <v>3674517.6</v>
      </c>
      <c r="G25" s="41">
        <v>-68.83</v>
      </c>
      <c r="H25" s="41">
        <v>3.33</v>
      </c>
      <c r="I25" s="41">
        <v>789.26</v>
      </c>
      <c r="J25" s="41">
        <v>36.229999999999997</v>
      </c>
      <c r="K25" s="41">
        <v>0.15</v>
      </c>
    </row>
    <row r="26" spans="1:11" x14ac:dyDescent="0.25">
      <c r="A26" s="41" t="s">
        <v>162</v>
      </c>
      <c r="B26" s="41" t="s">
        <v>147</v>
      </c>
      <c r="C26" s="41" t="s">
        <v>148</v>
      </c>
      <c r="D26" s="41" t="s">
        <v>393</v>
      </c>
      <c r="E26" s="41">
        <v>632101.99899999995</v>
      </c>
      <c r="F26" s="41">
        <v>3674574.08</v>
      </c>
      <c r="G26" s="41">
        <v>-68.84</v>
      </c>
      <c r="H26" s="41">
        <v>7.17</v>
      </c>
      <c r="I26" s="41">
        <v>748.15</v>
      </c>
      <c r="J26" s="41">
        <v>34.967187500000001</v>
      </c>
      <c r="K26" s="41">
        <v>0.32</v>
      </c>
    </row>
    <row r="27" spans="1:11" x14ac:dyDescent="0.25">
      <c r="A27" s="41" t="s">
        <v>163</v>
      </c>
      <c r="B27" s="41" t="s">
        <v>147</v>
      </c>
      <c r="C27" s="41" t="s">
        <v>148</v>
      </c>
      <c r="D27" s="41" t="s">
        <v>397</v>
      </c>
      <c r="E27" s="41">
        <v>632101.99899999995</v>
      </c>
      <c r="F27" s="41">
        <v>3674572.81</v>
      </c>
      <c r="G27" s="41">
        <v>-68.84</v>
      </c>
      <c r="H27" s="41">
        <v>7.17</v>
      </c>
      <c r="I27" s="41">
        <v>748.15</v>
      </c>
      <c r="J27" s="41">
        <v>34.967187500000001</v>
      </c>
      <c r="K27" s="41">
        <v>0.32</v>
      </c>
    </row>
    <row r="28" spans="1:11" x14ac:dyDescent="0.25">
      <c r="A28" s="41" t="s">
        <v>164</v>
      </c>
      <c r="B28" s="41" t="s">
        <v>147</v>
      </c>
      <c r="C28" s="41" t="s">
        <v>148</v>
      </c>
      <c r="D28" s="41" t="s">
        <v>398</v>
      </c>
      <c r="E28" s="41">
        <v>632102.04299999995</v>
      </c>
      <c r="F28" s="41">
        <v>3674571.54</v>
      </c>
      <c r="G28" s="41">
        <v>-68.84</v>
      </c>
      <c r="H28" s="41">
        <v>7.17</v>
      </c>
      <c r="I28" s="41">
        <v>748.15</v>
      </c>
      <c r="J28" s="41">
        <v>34.967187500000001</v>
      </c>
      <c r="K28" s="41">
        <v>0.32</v>
      </c>
    </row>
    <row r="29" spans="1:11" x14ac:dyDescent="0.25">
      <c r="A29" s="41" t="s">
        <v>156</v>
      </c>
      <c r="B29" s="41" t="s">
        <v>147</v>
      </c>
      <c r="C29" s="41" t="s">
        <v>148</v>
      </c>
      <c r="D29" s="41" t="s">
        <v>392</v>
      </c>
      <c r="E29" s="41">
        <v>632101.86800000002</v>
      </c>
      <c r="F29" s="41">
        <v>3674564.63</v>
      </c>
      <c r="G29" s="41">
        <v>-68.819999999999993</v>
      </c>
      <c r="H29" s="41">
        <v>7.17</v>
      </c>
      <c r="I29" s="41">
        <v>748.15</v>
      </c>
      <c r="J29" s="41">
        <v>34.967187500000001</v>
      </c>
      <c r="K29" s="41">
        <v>0.32</v>
      </c>
    </row>
    <row r="30" spans="1:11" x14ac:dyDescent="0.25">
      <c r="A30" s="41" t="s">
        <v>157</v>
      </c>
      <c r="B30" s="41" t="s">
        <v>147</v>
      </c>
      <c r="C30" s="41" t="s">
        <v>148</v>
      </c>
      <c r="D30" s="41" t="s">
        <v>399</v>
      </c>
      <c r="E30" s="41">
        <v>632101.91200000001</v>
      </c>
      <c r="F30" s="41">
        <v>3674563.36</v>
      </c>
      <c r="G30" s="41">
        <v>-68.819999999999993</v>
      </c>
      <c r="H30" s="41">
        <v>7.17</v>
      </c>
      <c r="I30" s="41">
        <v>748.15</v>
      </c>
      <c r="J30" s="41">
        <v>34.967187500000001</v>
      </c>
      <c r="K30" s="41">
        <v>0.32</v>
      </c>
    </row>
    <row r="31" spans="1:11" x14ac:dyDescent="0.25">
      <c r="A31" s="41" t="s">
        <v>158</v>
      </c>
      <c r="B31" s="41" t="s">
        <v>147</v>
      </c>
      <c r="C31" s="41" t="s">
        <v>148</v>
      </c>
      <c r="D31" s="41" t="s">
        <v>400</v>
      </c>
      <c r="E31" s="41">
        <v>632101.95499999996</v>
      </c>
      <c r="F31" s="41">
        <v>3674562.05</v>
      </c>
      <c r="G31" s="41">
        <v>-68.819999999999993</v>
      </c>
      <c r="H31" s="41">
        <v>7.17</v>
      </c>
      <c r="I31" s="41">
        <v>748.15</v>
      </c>
      <c r="J31" s="41">
        <v>34.967187500000001</v>
      </c>
      <c r="K31" s="41">
        <v>0.32</v>
      </c>
    </row>
    <row r="32" spans="1:11" x14ac:dyDescent="0.25">
      <c r="A32" s="41" t="s">
        <v>159</v>
      </c>
      <c r="B32" s="41" t="s">
        <v>147</v>
      </c>
      <c r="C32" s="41" t="s">
        <v>148</v>
      </c>
      <c r="D32" s="41" t="s">
        <v>394</v>
      </c>
      <c r="E32" s="41">
        <v>632101.73699999996</v>
      </c>
      <c r="F32" s="41">
        <v>3674555.17</v>
      </c>
      <c r="G32" s="41">
        <v>-68.83</v>
      </c>
      <c r="H32" s="41">
        <v>7.17</v>
      </c>
      <c r="I32" s="41">
        <v>748.15</v>
      </c>
      <c r="J32" s="41">
        <v>34.967187500000001</v>
      </c>
      <c r="K32" s="41">
        <v>0.32</v>
      </c>
    </row>
    <row r="33" spans="1:11" x14ac:dyDescent="0.25">
      <c r="A33" s="41" t="s">
        <v>160</v>
      </c>
      <c r="B33" s="41" t="s">
        <v>147</v>
      </c>
      <c r="C33" s="41" t="s">
        <v>148</v>
      </c>
      <c r="D33" s="41" t="s">
        <v>395</v>
      </c>
      <c r="E33" s="41">
        <v>632101.82400000002</v>
      </c>
      <c r="F33" s="41">
        <v>3674553.82</v>
      </c>
      <c r="G33" s="41">
        <v>-68.83</v>
      </c>
      <c r="H33" s="41">
        <v>7.17</v>
      </c>
      <c r="I33" s="41">
        <v>748.15</v>
      </c>
      <c r="J33" s="41">
        <v>34.967187500000001</v>
      </c>
      <c r="K33" s="41">
        <v>0.32</v>
      </c>
    </row>
    <row r="34" spans="1:11" x14ac:dyDescent="0.25">
      <c r="A34" s="41" t="s">
        <v>161</v>
      </c>
      <c r="B34" s="41" t="s">
        <v>147</v>
      </c>
      <c r="C34" s="41" t="s">
        <v>148</v>
      </c>
      <c r="D34" s="41" t="s">
        <v>396</v>
      </c>
      <c r="E34" s="41">
        <v>632101.78</v>
      </c>
      <c r="F34" s="41">
        <v>3674552.64</v>
      </c>
      <c r="G34" s="41">
        <v>-68.83</v>
      </c>
      <c r="H34" s="41">
        <v>7.17</v>
      </c>
      <c r="I34" s="41">
        <v>748.15</v>
      </c>
      <c r="J34" s="41">
        <v>34.967187500000001</v>
      </c>
      <c r="K34" s="41">
        <v>0.32</v>
      </c>
    </row>
    <row r="35" spans="1:11" x14ac:dyDescent="0.25">
      <c r="A35" s="41" t="s">
        <v>165</v>
      </c>
      <c r="B35" s="41" t="s">
        <v>147</v>
      </c>
      <c r="C35" s="41" t="s">
        <v>148</v>
      </c>
      <c r="D35" s="41" t="s">
        <v>166</v>
      </c>
      <c r="E35" s="41">
        <v>632014.92000000004</v>
      </c>
      <c r="F35" s="41">
        <v>3674504.44</v>
      </c>
      <c r="G35" s="41">
        <v>-68.790000000000006</v>
      </c>
      <c r="H35" s="41">
        <v>7.3151999999999999</v>
      </c>
      <c r="I35" s="41">
        <v>452.77777800000001</v>
      </c>
      <c r="J35" s="41">
        <v>2.75</v>
      </c>
      <c r="K35" s="41">
        <v>8.9700000000000006</v>
      </c>
    </row>
    <row r="36" spans="1:11" x14ac:dyDescent="0.25">
      <c r="A36" s="41" t="s">
        <v>282</v>
      </c>
      <c r="B36" s="41" t="s">
        <v>147</v>
      </c>
      <c r="C36" s="41" t="s">
        <v>148</v>
      </c>
      <c r="D36" s="41" t="s">
        <v>379</v>
      </c>
      <c r="E36" s="41">
        <v>631863.4</v>
      </c>
      <c r="F36" s="41">
        <v>3674230.29</v>
      </c>
      <c r="G36" s="41">
        <v>-68.48</v>
      </c>
      <c r="H36" s="41">
        <v>15.849600000000001</v>
      </c>
      <c r="I36" s="41">
        <v>384.705556</v>
      </c>
      <c r="J36" s="41">
        <v>8.43</v>
      </c>
      <c r="K36" s="41">
        <v>2.7431999999999999</v>
      </c>
    </row>
    <row r="37" spans="1:11" x14ac:dyDescent="0.25">
      <c r="A37" s="41" t="s">
        <v>283</v>
      </c>
      <c r="B37" s="41" t="s">
        <v>147</v>
      </c>
      <c r="C37" s="41" t="s">
        <v>148</v>
      </c>
      <c r="D37" s="41" t="s">
        <v>380</v>
      </c>
      <c r="E37" s="41">
        <v>631702.39</v>
      </c>
      <c r="F37" s="41">
        <v>3674498.11</v>
      </c>
      <c r="G37" s="41">
        <v>-68.989999999999995</v>
      </c>
      <c r="H37" s="41">
        <v>15.849600000000001</v>
      </c>
      <c r="I37" s="41">
        <v>384.705556</v>
      </c>
      <c r="J37" s="41">
        <v>8.43</v>
      </c>
      <c r="K37" s="41">
        <v>2.7431999999999999</v>
      </c>
    </row>
    <row r="38" spans="1:11" x14ac:dyDescent="0.25">
      <c r="A38" s="41" t="s">
        <v>284</v>
      </c>
      <c r="B38" s="41" t="s">
        <v>147</v>
      </c>
      <c r="C38" s="41" t="s">
        <v>148</v>
      </c>
      <c r="D38" s="41" t="s">
        <v>381</v>
      </c>
      <c r="E38" s="41">
        <v>631714.84</v>
      </c>
      <c r="F38" s="41">
        <v>3674804.72</v>
      </c>
      <c r="G38" s="41">
        <v>-69.16</v>
      </c>
      <c r="H38" s="41">
        <v>15.849600000000001</v>
      </c>
      <c r="I38" s="41">
        <v>384.705556</v>
      </c>
      <c r="J38" s="41">
        <v>8.43</v>
      </c>
      <c r="K38" s="41">
        <v>2.7431999999999999</v>
      </c>
    </row>
    <row r="39" spans="1:11" x14ac:dyDescent="0.25">
      <c r="A39" s="41" t="s">
        <v>285</v>
      </c>
      <c r="B39" s="41" t="s">
        <v>147</v>
      </c>
      <c r="C39" s="41" t="s">
        <v>148</v>
      </c>
      <c r="D39" s="41" t="s">
        <v>382</v>
      </c>
      <c r="E39" s="41">
        <v>634049.9</v>
      </c>
      <c r="F39" s="41">
        <v>3673722.77</v>
      </c>
      <c r="G39" s="41">
        <v>-65.59</v>
      </c>
      <c r="H39" s="41">
        <v>15.849600000000001</v>
      </c>
      <c r="I39" s="41">
        <v>384.705556</v>
      </c>
      <c r="J39" s="41">
        <v>8.43</v>
      </c>
      <c r="K39" s="41">
        <v>2.7431999999999999</v>
      </c>
    </row>
    <row r="40" spans="1:11" x14ac:dyDescent="0.25">
      <c r="A40" s="41" t="s">
        <v>286</v>
      </c>
      <c r="B40" s="41" t="s">
        <v>147</v>
      </c>
      <c r="C40" s="41" t="s">
        <v>148</v>
      </c>
      <c r="D40" s="41" t="s">
        <v>383</v>
      </c>
      <c r="E40" s="41">
        <v>631897.71</v>
      </c>
      <c r="F40" s="41">
        <v>3675282.31</v>
      </c>
      <c r="G40" s="41">
        <v>-69.430000000000007</v>
      </c>
      <c r="H40" s="41">
        <v>15.849600000000001</v>
      </c>
      <c r="I40" s="41">
        <v>384.705556</v>
      </c>
      <c r="J40" s="41">
        <v>8.43</v>
      </c>
      <c r="K40" s="41">
        <v>2.7431999999999999</v>
      </c>
    </row>
    <row r="41" spans="1:11" x14ac:dyDescent="0.25">
      <c r="A41" s="41" t="s">
        <v>287</v>
      </c>
      <c r="B41" s="41" t="s">
        <v>147</v>
      </c>
      <c r="C41" s="41" t="s">
        <v>148</v>
      </c>
      <c r="D41" s="41" t="s">
        <v>384</v>
      </c>
      <c r="E41" s="41">
        <v>632091.19999999995</v>
      </c>
      <c r="F41" s="41">
        <v>3675666.38</v>
      </c>
      <c r="G41" s="41">
        <v>-69.13</v>
      </c>
      <c r="H41" s="41">
        <v>15.849600000000001</v>
      </c>
      <c r="I41" s="41">
        <v>384.705556</v>
      </c>
      <c r="J41" s="41">
        <v>8.43</v>
      </c>
      <c r="K41" s="41">
        <v>2.7431999999999999</v>
      </c>
    </row>
    <row r="42" spans="1:11" x14ac:dyDescent="0.25">
      <c r="A42" s="41" t="s">
        <v>288</v>
      </c>
      <c r="B42" s="41" t="s">
        <v>147</v>
      </c>
      <c r="C42" s="41" t="s">
        <v>148</v>
      </c>
      <c r="D42" s="41" t="s">
        <v>385</v>
      </c>
      <c r="E42" s="41">
        <v>633321.85</v>
      </c>
      <c r="F42" s="41">
        <v>3674284.1</v>
      </c>
      <c r="G42" s="41">
        <v>-66.959999999999994</v>
      </c>
      <c r="H42" s="41">
        <v>15.849600000000001</v>
      </c>
      <c r="I42" s="41">
        <v>384.705556</v>
      </c>
      <c r="J42" s="41">
        <v>8.43</v>
      </c>
      <c r="K42" s="41">
        <v>2.7431999999999999</v>
      </c>
    </row>
    <row r="43" spans="1:11" x14ac:dyDescent="0.25">
      <c r="A43" s="41" t="s">
        <v>289</v>
      </c>
      <c r="B43" s="41" t="s">
        <v>147</v>
      </c>
      <c r="C43" s="41" t="s">
        <v>148</v>
      </c>
      <c r="D43" s="41" t="s">
        <v>386</v>
      </c>
      <c r="E43" s="41">
        <v>633736.59</v>
      </c>
      <c r="F43" s="41">
        <v>3674437.33</v>
      </c>
      <c r="G43" s="41">
        <v>-65.900000000000006</v>
      </c>
      <c r="H43" s="41">
        <v>15.849600000000001</v>
      </c>
      <c r="I43" s="41">
        <v>384.705556</v>
      </c>
      <c r="J43" s="41">
        <v>8.43</v>
      </c>
      <c r="K43" s="41">
        <v>2.7431999999999999</v>
      </c>
    </row>
    <row r="44" spans="1:11" x14ac:dyDescent="0.25">
      <c r="A44" s="41" t="s">
        <v>290</v>
      </c>
      <c r="B44" s="41" t="s">
        <v>147</v>
      </c>
      <c r="C44" s="41" t="s">
        <v>148</v>
      </c>
      <c r="D44" s="41" t="s">
        <v>387</v>
      </c>
      <c r="E44" s="41">
        <v>634049</v>
      </c>
      <c r="F44" s="41">
        <v>3674040.89</v>
      </c>
      <c r="G44" s="41">
        <v>-65.709999999999994</v>
      </c>
      <c r="H44" s="41">
        <v>15.849600000000001</v>
      </c>
      <c r="I44" s="41">
        <v>384.705556</v>
      </c>
      <c r="J44" s="41">
        <v>8.43</v>
      </c>
      <c r="K44" s="41">
        <v>2.7431999999999999</v>
      </c>
    </row>
    <row r="45" spans="1:11" x14ac:dyDescent="0.25">
      <c r="A45" s="41" t="s">
        <v>291</v>
      </c>
      <c r="B45" s="41" t="s">
        <v>147</v>
      </c>
      <c r="C45" s="41" t="s">
        <v>148</v>
      </c>
      <c r="D45" s="41" t="s">
        <v>388</v>
      </c>
      <c r="E45" s="41">
        <v>630703.92000000004</v>
      </c>
      <c r="F45" s="41">
        <v>3674332.7</v>
      </c>
      <c r="G45" s="41">
        <v>-68.89</v>
      </c>
      <c r="H45" s="41">
        <v>15.849600000000001</v>
      </c>
      <c r="I45" s="41">
        <v>384.705556</v>
      </c>
      <c r="J45" s="41">
        <v>8.43</v>
      </c>
      <c r="K45" s="41">
        <v>2.7431999999999999</v>
      </c>
    </row>
    <row r="46" spans="1:11" x14ac:dyDescent="0.25">
      <c r="A46" s="41" t="s">
        <v>292</v>
      </c>
      <c r="B46" s="41" t="s">
        <v>147</v>
      </c>
      <c r="C46" s="41" t="s">
        <v>148</v>
      </c>
      <c r="D46" s="41" t="s">
        <v>389</v>
      </c>
      <c r="E46" s="41">
        <v>633879.51</v>
      </c>
      <c r="F46" s="41">
        <v>3674273.81</v>
      </c>
      <c r="G46" s="41">
        <v>-66.08</v>
      </c>
      <c r="H46" s="41">
        <v>15.849600000000001</v>
      </c>
      <c r="I46" s="41">
        <v>384.705556</v>
      </c>
      <c r="J46" s="41">
        <v>8.43</v>
      </c>
      <c r="K46" s="41">
        <v>2.7431999999999999</v>
      </c>
    </row>
    <row r="47" spans="1:11" x14ac:dyDescent="0.25">
      <c r="A47" s="41" t="s">
        <v>293</v>
      </c>
      <c r="B47" s="41" t="s">
        <v>147</v>
      </c>
      <c r="C47" s="41" t="s">
        <v>148</v>
      </c>
      <c r="D47" s="41" t="s">
        <v>390</v>
      </c>
      <c r="E47" s="41">
        <v>634059.52000000002</v>
      </c>
      <c r="F47" s="41">
        <v>3673515.27</v>
      </c>
      <c r="G47" s="41">
        <v>-65.75</v>
      </c>
      <c r="H47" s="41">
        <v>15.849600000000001</v>
      </c>
      <c r="I47" s="41">
        <v>384.705556</v>
      </c>
      <c r="J47" s="41">
        <v>8.43</v>
      </c>
      <c r="K47" s="41">
        <v>2.7431999999999999</v>
      </c>
    </row>
    <row r="48" spans="1:11" x14ac:dyDescent="0.25">
      <c r="A48" s="41" t="s">
        <v>378</v>
      </c>
      <c r="B48" s="41" t="s">
        <v>147</v>
      </c>
      <c r="C48" s="41" t="s">
        <v>148</v>
      </c>
      <c r="D48" s="41" t="s">
        <v>391</v>
      </c>
      <c r="E48" s="41">
        <v>631962</v>
      </c>
      <c r="F48" s="41">
        <v>3674414</v>
      </c>
      <c r="G48" s="41">
        <v>-68.95</v>
      </c>
      <c r="H48" s="41">
        <v>2.3165</v>
      </c>
      <c r="I48" s="41">
        <v>0</v>
      </c>
      <c r="J48" s="41">
        <v>1.6609970000000001</v>
      </c>
      <c r="K48" s="41">
        <v>7.6200000000000004E-2</v>
      </c>
    </row>
    <row r="49" spans="1:1" x14ac:dyDescent="0.25">
      <c r="A49" s="39" t="s">
        <v>167</v>
      </c>
    </row>
    <row r="50" spans="1:1" x14ac:dyDescent="0.25">
      <c r="A50" s="33" t="s">
        <v>168</v>
      </c>
    </row>
    <row r="51" spans="1:1" x14ac:dyDescent="0.25">
      <c r="A51" s="33" t="s">
        <v>169</v>
      </c>
    </row>
    <row r="52" spans="1:1" x14ac:dyDescent="0.25">
      <c r="A52" s="33" t="s">
        <v>170</v>
      </c>
    </row>
  </sheetData>
  <sheetProtection algorithmName="SHA-512" hashValue="75Q3VGUHR541JAw46bypbiLkab1ec3IuTcZv1yI8ydXTynH/dnRjlsQQbeIVc1ew0KednND5pIOC8Z4cNIZ6HQ==" saltValue="zbw5BnUw92QBQ+8sYqFKTA==" spinCount="100000" sheet="1" objects="1" scenarios="1"/>
  <mergeCells count="4">
    <mergeCell ref="A7:A8"/>
    <mergeCell ref="B7:B8"/>
    <mergeCell ref="C7:C8"/>
    <mergeCell ref="D7:D8"/>
  </mergeCells>
  <phoneticPr fontId="23" type="noConversion"/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F9C1-F735-4BE6-A357-C020539A045E}">
  <dimension ref="A1:S75"/>
  <sheetViews>
    <sheetView view="pageBreakPreview" topLeftCell="A30" zoomScaleNormal="100" zoomScaleSheetLayoutView="100" workbookViewId="0">
      <selection activeCell="D2" sqref="D2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</cols>
  <sheetData>
    <row r="1" spans="1:19" x14ac:dyDescent="0.25">
      <c r="A1" s="22" t="str">
        <f>Op_Sources!A1</f>
        <v>Morton Bay Geothermal Project</v>
      </c>
    </row>
    <row r="2" spans="1:19" x14ac:dyDescent="0.25">
      <c r="A2" s="23" t="str">
        <f>Op_Sources!A2</f>
        <v>MBGP Operational Air Quality Impacts Analysis</v>
      </c>
    </row>
    <row r="3" spans="1:19" x14ac:dyDescent="0.25">
      <c r="A3" s="23" t="s">
        <v>415</v>
      </c>
    </row>
    <row r="4" spans="1:19" x14ac:dyDescent="0.25">
      <c r="A4" s="24" t="str">
        <f>Op_Sources!A4</f>
        <v>Updated November 2023</v>
      </c>
    </row>
    <row r="6" spans="1:19" x14ac:dyDescent="0.25">
      <c r="A6" s="25" t="s">
        <v>418</v>
      </c>
    </row>
    <row r="7" spans="1:19" x14ac:dyDescent="0.25">
      <c r="A7" s="44" t="s">
        <v>132</v>
      </c>
      <c r="B7" s="44" t="s">
        <v>133</v>
      </c>
      <c r="C7" s="44" t="s">
        <v>134</v>
      </c>
      <c r="D7" s="44" t="s">
        <v>135</v>
      </c>
      <c r="E7" s="26" t="s">
        <v>10</v>
      </c>
      <c r="F7" s="26" t="s">
        <v>1</v>
      </c>
      <c r="G7" s="26" t="s">
        <v>171</v>
      </c>
      <c r="H7" s="26" t="s">
        <v>11</v>
      </c>
      <c r="I7" s="26" t="s">
        <v>172</v>
      </c>
      <c r="J7" s="26" t="s">
        <v>24</v>
      </c>
      <c r="K7" s="26" t="s">
        <v>173</v>
      </c>
      <c r="L7" s="26" t="s">
        <v>13</v>
      </c>
      <c r="M7" s="26" t="s">
        <v>174</v>
      </c>
      <c r="N7" s="26" t="s">
        <v>19</v>
      </c>
      <c r="O7" s="26" t="s">
        <v>175</v>
      </c>
      <c r="P7" s="26" t="s">
        <v>176</v>
      </c>
      <c r="Q7" s="26" t="s">
        <v>177</v>
      </c>
      <c r="R7" s="26" t="s">
        <v>253</v>
      </c>
      <c r="S7" s="26" t="s">
        <v>178</v>
      </c>
    </row>
    <row r="8" spans="1:19" x14ac:dyDescent="0.25">
      <c r="A8" s="45"/>
      <c r="B8" s="45"/>
      <c r="C8" s="45"/>
      <c r="D8" s="45"/>
      <c r="E8" s="26" t="s">
        <v>179</v>
      </c>
      <c r="F8" s="26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6" t="s">
        <v>179</v>
      </c>
      <c r="L8" s="26" t="s">
        <v>179</v>
      </c>
      <c r="M8" s="26" t="s">
        <v>179</v>
      </c>
      <c r="N8" s="26" t="s">
        <v>179</v>
      </c>
      <c r="O8" s="26" t="s">
        <v>179</v>
      </c>
      <c r="P8" s="26" t="s">
        <v>179</v>
      </c>
      <c r="Q8" s="26" t="s">
        <v>179</v>
      </c>
      <c r="R8" s="26" t="s">
        <v>179</v>
      </c>
      <c r="S8" s="26" t="s">
        <v>179</v>
      </c>
    </row>
    <row r="9" spans="1:19" x14ac:dyDescent="0.25">
      <c r="A9" s="41" t="s">
        <v>146</v>
      </c>
      <c r="B9" s="41" t="s">
        <v>147</v>
      </c>
      <c r="C9" s="41" t="s">
        <v>148</v>
      </c>
      <c r="D9" s="41" t="s">
        <v>227</v>
      </c>
      <c r="E9" s="42">
        <v>1.8395690560899999E-2</v>
      </c>
      <c r="F9" s="42">
        <v>0</v>
      </c>
      <c r="G9" s="42">
        <v>0</v>
      </c>
      <c r="H9" s="42">
        <v>0</v>
      </c>
      <c r="I9" s="42">
        <v>0</v>
      </c>
      <c r="J9" s="42">
        <v>1.9403673605300001E-2</v>
      </c>
      <c r="K9" s="42">
        <v>1.9403673605300001E-2</v>
      </c>
      <c r="L9" s="42">
        <v>3.2255457421799999E-2</v>
      </c>
      <c r="M9" s="42">
        <v>3.2255457421799999E-2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4.5611232760569003</v>
      </c>
    </row>
    <row r="10" spans="1:19" x14ac:dyDescent="0.25">
      <c r="A10" s="41" t="s">
        <v>149</v>
      </c>
      <c r="B10" s="41" t="s">
        <v>147</v>
      </c>
      <c r="C10" s="41" t="s">
        <v>148</v>
      </c>
      <c r="D10" s="41" t="s">
        <v>264</v>
      </c>
      <c r="E10" s="42">
        <v>1.8395690560899999E-2</v>
      </c>
      <c r="F10" s="42">
        <v>0</v>
      </c>
      <c r="G10" s="42">
        <v>0</v>
      </c>
      <c r="H10" s="42">
        <v>0</v>
      </c>
      <c r="I10" s="42">
        <v>0</v>
      </c>
      <c r="J10" s="42">
        <v>1.9403673605300001E-2</v>
      </c>
      <c r="K10" s="42">
        <v>1.9403673605300001E-2</v>
      </c>
      <c r="L10" s="42">
        <v>3.2255457421799999E-2</v>
      </c>
      <c r="M10" s="42">
        <v>3.2255457421799999E-2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4.5611232760569003</v>
      </c>
    </row>
    <row r="11" spans="1:19" x14ac:dyDescent="0.25">
      <c r="A11" s="41" t="s">
        <v>150</v>
      </c>
      <c r="B11" s="41" t="s">
        <v>147</v>
      </c>
      <c r="C11" s="41" t="s">
        <v>148</v>
      </c>
      <c r="D11" s="41" t="s">
        <v>229</v>
      </c>
      <c r="E11" s="42">
        <v>1.8395690560899999E-2</v>
      </c>
      <c r="F11" s="42">
        <v>0</v>
      </c>
      <c r="G11" s="42">
        <v>0</v>
      </c>
      <c r="H11" s="42">
        <v>0</v>
      </c>
      <c r="I11" s="42">
        <v>0</v>
      </c>
      <c r="J11" s="42">
        <v>1.9403673605300001E-2</v>
      </c>
      <c r="K11" s="42">
        <v>1.9403673605300001E-2</v>
      </c>
      <c r="L11" s="42">
        <v>3.2255457421799999E-2</v>
      </c>
      <c r="M11" s="42">
        <v>3.2255457421799999E-2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4.5611232760569003</v>
      </c>
    </row>
    <row r="12" spans="1:19" x14ac:dyDescent="0.25">
      <c r="A12" s="41" t="s">
        <v>151</v>
      </c>
      <c r="B12" s="41" t="s">
        <v>147</v>
      </c>
      <c r="C12" s="41" t="s">
        <v>148</v>
      </c>
      <c r="D12" s="41" t="s">
        <v>230</v>
      </c>
      <c r="E12" s="42">
        <v>1.8395690560899999E-2</v>
      </c>
      <c r="F12" s="42">
        <v>0</v>
      </c>
      <c r="G12" s="42">
        <v>0</v>
      </c>
      <c r="H12" s="42">
        <v>0</v>
      </c>
      <c r="I12" s="42">
        <v>0</v>
      </c>
      <c r="J12" s="42">
        <v>1.9403673605300001E-2</v>
      </c>
      <c r="K12" s="42">
        <v>1.9403673605300001E-2</v>
      </c>
      <c r="L12" s="42">
        <v>3.2255457421799999E-2</v>
      </c>
      <c r="M12" s="42">
        <v>3.2255457421799999E-2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4.5611232760569003</v>
      </c>
    </row>
    <row r="13" spans="1:19" x14ac:dyDescent="0.25">
      <c r="A13" s="41" t="s">
        <v>152</v>
      </c>
      <c r="B13" s="41" t="s">
        <v>147</v>
      </c>
      <c r="C13" s="41" t="s">
        <v>148</v>
      </c>
      <c r="D13" s="41" t="s">
        <v>231</v>
      </c>
      <c r="E13" s="42">
        <v>1.8395690560899999E-2</v>
      </c>
      <c r="F13" s="42">
        <v>0</v>
      </c>
      <c r="G13" s="42">
        <v>0</v>
      </c>
      <c r="H13" s="42">
        <v>0</v>
      </c>
      <c r="I13" s="42">
        <v>0</v>
      </c>
      <c r="J13" s="42">
        <v>1.9403673605300001E-2</v>
      </c>
      <c r="K13" s="42">
        <v>1.9403673605300001E-2</v>
      </c>
      <c r="L13" s="42">
        <v>3.2255457421799999E-2</v>
      </c>
      <c r="M13" s="42">
        <v>3.2255457421799999E-2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4.5611232760569003</v>
      </c>
    </row>
    <row r="14" spans="1:19" x14ac:dyDescent="0.25">
      <c r="A14" s="41" t="s">
        <v>153</v>
      </c>
      <c r="B14" s="41" t="s">
        <v>147</v>
      </c>
      <c r="C14" s="41" t="s">
        <v>148</v>
      </c>
      <c r="D14" s="41" t="s">
        <v>232</v>
      </c>
      <c r="E14" s="42">
        <v>1.8395690560899999E-2</v>
      </c>
      <c r="F14" s="42">
        <v>0</v>
      </c>
      <c r="G14" s="42">
        <v>0</v>
      </c>
      <c r="H14" s="42">
        <v>0</v>
      </c>
      <c r="I14" s="42">
        <v>0</v>
      </c>
      <c r="J14" s="42">
        <v>1.9403673605300001E-2</v>
      </c>
      <c r="K14" s="42">
        <v>1.9403673605300001E-2</v>
      </c>
      <c r="L14" s="42">
        <v>3.2255457421799999E-2</v>
      </c>
      <c r="M14" s="42">
        <v>3.2255457421799999E-2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4.5611232760569003</v>
      </c>
    </row>
    <row r="15" spans="1:19" x14ac:dyDescent="0.25">
      <c r="A15" s="41" t="s">
        <v>154</v>
      </c>
      <c r="B15" s="41" t="s">
        <v>147</v>
      </c>
      <c r="C15" s="41" t="s">
        <v>148</v>
      </c>
      <c r="D15" s="41" t="s">
        <v>233</v>
      </c>
      <c r="E15" s="42">
        <v>1.8395690560899999E-2</v>
      </c>
      <c r="F15" s="42">
        <v>0</v>
      </c>
      <c r="G15" s="42">
        <v>0</v>
      </c>
      <c r="H15" s="42">
        <v>0</v>
      </c>
      <c r="I15" s="42">
        <v>0</v>
      </c>
      <c r="J15" s="42">
        <v>1.9403673605300001E-2</v>
      </c>
      <c r="K15" s="42">
        <v>1.9403673605300001E-2</v>
      </c>
      <c r="L15" s="42">
        <v>3.2255457421799999E-2</v>
      </c>
      <c r="M15" s="42">
        <v>3.2255457421799999E-2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4.5611232760569003</v>
      </c>
    </row>
    <row r="16" spans="1:19" x14ac:dyDescent="0.25">
      <c r="A16" s="41" t="s">
        <v>239</v>
      </c>
      <c r="B16" s="41" t="s">
        <v>147</v>
      </c>
      <c r="C16" s="41" t="s">
        <v>148</v>
      </c>
      <c r="D16" s="41" t="s">
        <v>246</v>
      </c>
      <c r="E16" s="42">
        <v>1.8395690560899999E-2</v>
      </c>
      <c r="F16" s="42">
        <v>0</v>
      </c>
      <c r="G16" s="42">
        <v>0</v>
      </c>
      <c r="H16" s="42">
        <v>0</v>
      </c>
      <c r="I16" s="42">
        <v>0</v>
      </c>
      <c r="J16" s="42">
        <v>1.9403673605300001E-2</v>
      </c>
      <c r="K16" s="42">
        <v>1.9403673605300001E-2</v>
      </c>
      <c r="L16" s="42">
        <v>3.2255457421799999E-2</v>
      </c>
      <c r="M16" s="42">
        <v>3.2255457421799999E-2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4.5611232760569003</v>
      </c>
    </row>
    <row r="17" spans="1:19" x14ac:dyDescent="0.25">
      <c r="A17" s="41" t="s">
        <v>240</v>
      </c>
      <c r="B17" s="41" t="s">
        <v>147</v>
      </c>
      <c r="C17" s="41" t="s">
        <v>148</v>
      </c>
      <c r="D17" s="41" t="s">
        <v>247</v>
      </c>
      <c r="E17" s="42">
        <v>1.8395690560899999E-2</v>
      </c>
      <c r="F17" s="42">
        <v>0</v>
      </c>
      <c r="G17" s="42">
        <v>0</v>
      </c>
      <c r="H17" s="42">
        <v>0</v>
      </c>
      <c r="I17" s="42">
        <v>0</v>
      </c>
      <c r="J17" s="42">
        <v>1.9403673605300001E-2</v>
      </c>
      <c r="K17" s="42">
        <v>1.9403673605300001E-2</v>
      </c>
      <c r="L17" s="42">
        <v>3.2255457421799999E-2</v>
      </c>
      <c r="M17" s="42">
        <v>3.2255457421799999E-2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4.5611232760569003</v>
      </c>
    </row>
    <row r="18" spans="1:19" x14ac:dyDescent="0.25">
      <c r="A18" s="41" t="s">
        <v>241</v>
      </c>
      <c r="B18" s="41" t="s">
        <v>147</v>
      </c>
      <c r="C18" s="41" t="s">
        <v>148</v>
      </c>
      <c r="D18" s="41" t="s">
        <v>248</v>
      </c>
      <c r="E18" s="42">
        <v>1.8395690560899999E-2</v>
      </c>
      <c r="F18" s="42">
        <v>0</v>
      </c>
      <c r="G18" s="42">
        <v>0</v>
      </c>
      <c r="H18" s="42">
        <v>0</v>
      </c>
      <c r="I18" s="42">
        <v>0</v>
      </c>
      <c r="J18" s="42">
        <v>1.9403673605300001E-2</v>
      </c>
      <c r="K18" s="42">
        <v>1.9403673605300001E-2</v>
      </c>
      <c r="L18" s="42">
        <v>3.2255457421799999E-2</v>
      </c>
      <c r="M18" s="42">
        <v>3.2255457421799999E-2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4.5611232760569003</v>
      </c>
    </row>
    <row r="19" spans="1:19" x14ac:dyDescent="0.25">
      <c r="A19" s="41" t="s">
        <v>242</v>
      </c>
      <c r="B19" s="41" t="s">
        <v>147</v>
      </c>
      <c r="C19" s="41" t="s">
        <v>148</v>
      </c>
      <c r="D19" s="41" t="s">
        <v>228</v>
      </c>
      <c r="E19" s="42">
        <v>1.8395690560899999E-2</v>
      </c>
      <c r="F19" s="42">
        <v>0</v>
      </c>
      <c r="G19" s="42">
        <v>0</v>
      </c>
      <c r="H19" s="42">
        <v>0</v>
      </c>
      <c r="I19" s="42">
        <v>0</v>
      </c>
      <c r="J19" s="42">
        <v>1.9403673605300001E-2</v>
      </c>
      <c r="K19" s="42">
        <v>1.9403673605300001E-2</v>
      </c>
      <c r="L19" s="42">
        <v>3.2255457421799999E-2</v>
      </c>
      <c r="M19" s="42">
        <v>3.2255457421799999E-2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4.5611232760569003</v>
      </c>
    </row>
    <row r="20" spans="1:19" x14ac:dyDescent="0.25">
      <c r="A20" s="41" t="s">
        <v>243</v>
      </c>
      <c r="B20" s="41" t="s">
        <v>147</v>
      </c>
      <c r="C20" s="41" t="s">
        <v>148</v>
      </c>
      <c r="D20" s="41" t="s">
        <v>249</v>
      </c>
      <c r="E20" s="42">
        <v>1.8395690560899999E-2</v>
      </c>
      <c r="F20" s="42">
        <v>0</v>
      </c>
      <c r="G20" s="42">
        <v>0</v>
      </c>
      <c r="H20" s="42">
        <v>0</v>
      </c>
      <c r="I20" s="42">
        <v>0</v>
      </c>
      <c r="J20" s="42">
        <v>1.9403673605300001E-2</v>
      </c>
      <c r="K20" s="42">
        <v>1.9403673605300001E-2</v>
      </c>
      <c r="L20" s="42">
        <v>3.2255457421799999E-2</v>
      </c>
      <c r="M20" s="42">
        <v>3.2255457421799999E-2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4.5611232760569003</v>
      </c>
    </row>
    <row r="21" spans="1:19" x14ac:dyDescent="0.25">
      <c r="A21" s="41" t="s">
        <v>244</v>
      </c>
      <c r="B21" s="41" t="s">
        <v>147</v>
      </c>
      <c r="C21" s="41" t="s">
        <v>148</v>
      </c>
      <c r="D21" s="41" t="s">
        <v>250</v>
      </c>
      <c r="E21" s="42">
        <v>1.8395690560899999E-2</v>
      </c>
      <c r="F21" s="42">
        <v>0</v>
      </c>
      <c r="G21" s="42">
        <v>0</v>
      </c>
      <c r="H21" s="42">
        <v>0</v>
      </c>
      <c r="I21" s="42">
        <v>0</v>
      </c>
      <c r="J21" s="42">
        <v>1.9403673605300001E-2</v>
      </c>
      <c r="K21" s="42">
        <v>1.9403673605300001E-2</v>
      </c>
      <c r="L21" s="42">
        <v>3.2255457421799999E-2</v>
      </c>
      <c r="M21" s="42">
        <v>3.2255457421799999E-2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4.5611232760569003</v>
      </c>
    </row>
    <row r="22" spans="1:19" x14ac:dyDescent="0.25">
      <c r="A22" s="41" t="s">
        <v>245</v>
      </c>
      <c r="B22" s="41" t="s">
        <v>147</v>
      </c>
      <c r="C22" s="41" t="s">
        <v>148</v>
      </c>
      <c r="D22" s="41" t="s">
        <v>251</v>
      </c>
      <c r="E22" s="42">
        <v>1.8395690560899999E-2</v>
      </c>
      <c r="F22" s="42">
        <v>0</v>
      </c>
      <c r="G22" s="42">
        <v>0</v>
      </c>
      <c r="H22" s="42">
        <v>0</v>
      </c>
      <c r="I22" s="42">
        <v>0</v>
      </c>
      <c r="J22" s="42">
        <v>1.9403673605300001E-2</v>
      </c>
      <c r="K22" s="42">
        <v>1.9403673605300001E-2</v>
      </c>
      <c r="L22" s="42">
        <v>3.2255457421799999E-2</v>
      </c>
      <c r="M22" s="42">
        <v>3.2255457421799999E-2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4.5611232760569003</v>
      </c>
    </row>
    <row r="23" spans="1:19" x14ac:dyDescent="0.25">
      <c r="A23" s="41" t="s">
        <v>237</v>
      </c>
      <c r="B23" s="41" t="s">
        <v>147</v>
      </c>
      <c r="C23" s="41" t="s">
        <v>148</v>
      </c>
      <c r="D23" s="41" t="s">
        <v>234</v>
      </c>
      <c r="E23" s="42">
        <v>1.5623737188703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2.5073578230000002E-3</v>
      </c>
    </row>
    <row r="24" spans="1:19" x14ac:dyDescent="0.25">
      <c r="A24" s="41" t="s">
        <v>238</v>
      </c>
      <c r="B24" s="41" t="s">
        <v>147</v>
      </c>
      <c r="C24" s="41" t="s">
        <v>148</v>
      </c>
      <c r="D24" s="41" t="s">
        <v>234</v>
      </c>
      <c r="E24" s="42">
        <v>1.5623737188703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2.5073578230000002E-3</v>
      </c>
    </row>
    <row r="25" spans="1:19" x14ac:dyDescent="0.25">
      <c r="A25" s="41" t="s">
        <v>155</v>
      </c>
      <c r="B25" s="41" t="s">
        <v>147</v>
      </c>
      <c r="C25" s="41" t="s">
        <v>148</v>
      </c>
      <c r="D25" s="41" t="s">
        <v>235</v>
      </c>
      <c r="E25" s="42">
        <v>0</v>
      </c>
      <c r="F25" s="42">
        <v>5.2415118310499997E-2</v>
      </c>
      <c r="G25" s="42">
        <v>6.5518897888000001E-3</v>
      </c>
      <c r="H25" s="42">
        <v>1.2851783817000001E-3</v>
      </c>
      <c r="I25" s="42">
        <v>1.2851783817000001E-3</v>
      </c>
      <c r="J25" s="42">
        <v>2.9987495569999998E-4</v>
      </c>
      <c r="K25" s="42">
        <v>4.1201306940000002E-5</v>
      </c>
      <c r="L25" s="42">
        <v>2.9987495569999998E-4</v>
      </c>
      <c r="M25" s="42">
        <v>4.1201306940000002E-5</v>
      </c>
      <c r="N25" s="42">
        <v>3.4019427749999998E-7</v>
      </c>
      <c r="O25" s="42">
        <v>1.1352409039999999E-7</v>
      </c>
      <c r="P25" s="42">
        <v>1.42377605E-8</v>
      </c>
      <c r="Q25" s="42">
        <v>1.940367361E-9</v>
      </c>
      <c r="R25" s="42">
        <v>0.22427622738620001</v>
      </c>
      <c r="S25" s="42">
        <v>5.7707029293999996E-3</v>
      </c>
    </row>
    <row r="26" spans="1:19" x14ac:dyDescent="0.25">
      <c r="A26" s="41" t="s">
        <v>162</v>
      </c>
      <c r="B26" s="41" t="s">
        <v>147</v>
      </c>
      <c r="C26" s="41" t="s">
        <v>148</v>
      </c>
      <c r="D26" s="41" t="s">
        <v>393</v>
      </c>
      <c r="E26" s="42">
        <v>0</v>
      </c>
      <c r="F26" s="42">
        <v>1.0533422814319</v>
      </c>
      <c r="G26" s="42">
        <v>0.13103779577620001</v>
      </c>
      <c r="H26" s="42">
        <v>1.1503606495E-3</v>
      </c>
      <c r="I26" s="42">
        <v>1.1503606495E-3</v>
      </c>
      <c r="J26" s="42">
        <v>7.5220734690000001E-4</v>
      </c>
      <c r="K26" s="42">
        <v>5.1533133150000001E-5</v>
      </c>
      <c r="L26" s="42">
        <v>7.5220734690000001E-4</v>
      </c>
      <c r="M26" s="42">
        <v>5.1533133150000001E-5</v>
      </c>
      <c r="N26" s="42">
        <v>5.9219003860000001E-7</v>
      </c>
      <c r="O26" s="42">
        <v>1.9781667250000001E-7</v>
      </c>
      <c r="P26" s="42">
        <v>4.939116918E-8</v>
      </c>
      <c r="Q26" s="42">
        <v>3.3767431990000001E-9</v>
      </c>
      <c r="R26" s="42">
        <v>0.20159660888649999</v>
      </c>
      <c r="S26" s="42">
        <v>5.5439067444000003E-3</v>
      </c>
    </row>
    <row r="27" spans="1:19" x14ac:dyDescent="0.25">
      <c r="A27" s="41" t="s">
        <v>163</v>
      </c>
      <c r="B27" s="41" t="s">
        <v>147</v>
      </c>
      <c r="C27" s="41" t="s">
        <v>148</v>
      </c>
      <c r="D27" s="41" t="s">
        <v>397</v>
      </c>
      <c r="E27" s="42">
        <v>0</v>
      </c>
      <c r="F27" s="42">
        <v>1.0533422814319</v>
      </c>
      <c r="G27" s="42">
        <v>0.13103779577620001</v>
      </c>
      <c r="H27" s="42">
        <v>1.1503606495E-3</v>
      </c>
      <c r="I27" s="42">
        <v>1.1503606495E-3</v>
      </c>
      <c r="J27" s="42">
        <v>7.5220734690000001E-4</v>
      </c>
      <c r="K27" s="42">
        <v>5.1533133150000001E-5</v>
      </c>
      <c r="L27" s="42">
        <v>7.5220734690000001E-4</v>
      </c>
      <c r="M27" s="42">
        <v>5.1533133150000001E-5</v>
      </c>
      <c r="N27" s="42">
        <v>5.9219003860000001E-7</v>
      </c>
      <c r="O27" s="42">
        <v>1.9781667250000001E-7</v>
      </c>
      <c r="P27" s="42">
        <v>4.939116918E-8</v>
      </c>
      <c r="Q27" s="42">
        <v>3.3767431990000001E-9</v>
      </c>
      <c r="R27" s="42">
        <v>0.20159660888649999</v>
      </c>
      <c r="S27" s="42">
        <v>5.5439067444000003E-3</v>
      </c>
    </row>
    <row r="28" spans="1:19" x14ac:dyDescent="0.25">
      <c r="A28" s="41" t="s">
        <v>164</v>
      </c>
      <c r="B28" s="41" t="s">
        <v>147</v>
      </c>
      <c r="C28" s="41" t="s">
        <v>148</v>
      </c>
      <c r="D28" s="41" t="s">
        <v>398</v>
      </c>
      <c r="E28" s="42">
        <v>0</v>
      </c>
      <c r="F28" s="42">
        <v>1.0533422814319</v>
      </c>
      <c r="G28" s="42">
        <v>0.13103779577620001</v>
      </c>
      <c r="H28" s="42">
        <v>1.1503606495E-3</v>
      </c>
      <c r="I28" s="42">
        <v>1.1503606495E-3</v>
      </c>
      <c r="J28" s="42">
        <v>7.5220734690000001E-4</v>
      </c>
      <c r="K28" s="42">
        <v>5.1533133150000001E-5</v>
      </c>
      <c r="L28" s="42">
        <v>7.5220734690000001E-4</v>
      </c>
      <c r="M28" s="42">
        <v>5.1533133150000001E-5</v>
      </c>
      <c r="N28" s="42">
        <v>5.9219003860000001E-7</v>
      </c>
      <c r="O28" s="42">
        <v>1.9781667250000001E-7</v>
      </c>
      <c r="P28" s="42">
        <v>4.939116918E-8</v>
      </c>
      <c r="Q28" s="42">
        <v>3.3767431990000001E-9</v>
      </c>
      <c r="R28" s="42">
        <v>0.20159660888649999</v>
      </c>
      <c r="S28" s="42">
        <v>5.5439067444000003E-3</v>
      </c>
    </row>
    <row r="29" spans="1:19" x14ac:dyDescent="0.25">
      <c r="A29" s="41" t="s">
        <v>156</v>
      </c>
      <c r="B29" s="41" t="s">
        <v>147</v>
      </c>
      <c r="C29" s="41" t="s">
        <v>148</v>
      </c>
      <c r="D29" s="41" t="s">
        <v>392</v>
      </c>
      <c r="E29" s="42">
        <v>0</v>
      </c>
      <c r="F29" s="42">
        <v>1.0533422814319</v>
      </c>
      <c r="G29" s="42">
        <v>0.13103779577620001</v>
      </c>
      <c r="H29" s="42">
        <v>1.1503606495E-3</v>
      </c>
      <c r="I29" s="42">
        <v>1.1503606495E-3</v>
      </c>
      <c r="J29" s="42">
        <v>7.5220734690000001E-4</v>
      </c>
      <c r="K29" s="42">
        <v>5.1533133150000001E-5</v>
      </c>
      <c r="L29" s="42">
        <v>7.5220734690000001E-4</v>
      </c>
      <c r="M29" s="42">
        <v>5.1533133150000001E-5</v>
      </c>
      <c r="N29" s="42">
        <v>5.9219003860000001E-7</v>
      </c>
      <c r="O29" s="42">
        <v>1.9781667250000001E-7</v>
      </c>
      <c r="P29" s="42">
        <v>4.939116918E-8</v>
      </c>
      <c r="Q29" s="42">
        <v>3.3767431990000001E-9</v>
      </c>
      <c r="R29" s="42">
        <v>0.20159660888649999</v>
      </c>
      <c r="S29" s="42">
        <v>5.5439067444000003E-3</v>
      </c>
    </row>
    <row r="30" spans="1:19" x14ac:dyDescent="0.25">
      <c r="A30" s="41" t="s">
        <v>157</v>
      </c>
      <c r="B30" s="41" t="s">
        <v>147</v>
      </c>
      <c r="C30" s="41" t="s">
        <v>148</v>
      </c>
      <c r="D30" s="41" t="s">
        <v>399</v>
      </c>
      <c r="E30" s="42">
        <v>0</v>
      </c>
      <c r="F30" s="42">
        <v>1.0533422814319</v>
      </c>
      <c r="G30" s="42">
        <v>0.13103779577620001</v>
      </c>
      <c r="H30" s="42">
        <v>1.1503606495E-3</v>
      </c>
      <c r="I30" s="42">
        <v>1.1503606495E-3</v>
      </c>
      <c r="J30" s="42">
        <v>7.5220734690000001E-4</v>
      </c>
      <c r="K30" s="42">
        <v>5.1533133150000001E-5</v>
      </c>
      <c r="L30" s="42">
        <v>7.5220734690000001E-4</v>
      </c>
      <c r="M30" s="42">
        <v>5.1533133150000001E-5</v>
      </c>
      <c r="N30" s="42">
        <v>5.9219003860000001E-7</v>
      </c>
      <c r="O30" s="42">
        <v>1.9781667250000001E-7</v>
      </c>
      <c r="P30" s="42">
        <v>4.939116918E-8</v>
      </c>
      <c r="Q30" s="42">
        <v>3.3767431990000001E-9</v>
      </c>
      <c r="R30" s="42">
        <v>0.20159660888649999</v>
      </c>
      <c r="S30" s="42">
        <v>5.5439067444000003E-3</v>
      </c>
    </row>
    <row r="31" spans="1:19" x14ac:dyDescent="0.25">
      <c r="A31" s="41" t="s">
        <v>158</v>
      </c>
      <c r="B31" s="41" t="s">
        <v>147</v>
      </c>
      <c r="C31" s="41" t="s">
        <v>148</v>
      </c>
      <c r="D31" s="41" t="s">
        <v>400</v>
      </c>
      <c r="E31" s="42">
        <v>0</v>
      </c>
      <c r="F31" s="42">
        <v>1.0533422814319</v>
      </c>
      <c r="G31" s="42">
        <v>0.13103779577620001</v>
      </c>
      <c r="H31" s="42">
        <v>1.1503606495E-3</v>
      </c>
      <c r="I31" s="42">
        <v>1.1503606495E-3</v>
      </c>
      <c r="J31" s="42">
        <v>7.5220734690000001E-4</v>
      </c>
      <c r="K31" s="42">
        <v>5.1533133150000001E-5</v>
      </c>
      <c r="L31" s="42">
        <v>7.5220734690000001E-4</v>
      </c>
      <c r="M31" s="42">
        <v>5.1533133150000001E-5</v>
      </c>
      <c r="N31" s="42">
        <v>5.9219003860000001E-7</v>
      </c>
      <c r="O31" s="42">
        <v>1.9781667250000001E-7</v>
      </c>
      <c r="P31" s="42">
        <v>4.939116918E-8</v>
      </c>
      <c r="Q31" s="42">
        <v>3.3767431990000001E-9</v>
      </c>
      <c r="R31" s="42">
        <v>0.20159660888649999</v>
      </c>
      <c r="S31" s="42">
        <v>5.5439067444000003E-3</v>
      </c>
    </row>
    <row r="32" spans="1:19" x14ac:dyDescent="0.25">
      <c r="A32" s="41" t="s">
        <v>159</v>
      </c>
      <c r="B32" s="41" t="s">
        <v>147</v>
      </c>
      <c r="C32" s="41" t="s">
        <v>148</v>
      </c>
      <c r="D32" s="41" t="s">
        <v>394</v>
      </c>
      <c r="E32" s="42">
        <v>0</v>
      </c>
      <c r="F32" s="42">
        <v>1.0533422814319</v>
      </c>
      <c r="G32" s="42">
        <v>0.13103779577620001</v>
      </c>
      <c r="H32" s="42">
        <v>1.1503606495E-3</v>
      </c>
      <c r="I32" s="42">
        <v>1.1503606495E-3</v>
      </c>
      <c r="J32" s="42">
        <v>7.5220734690000001E-4</v>
      </c>
      <c r="K32" s="42">
        <v>5.1533133150000001E-5</v>
      </c>
      <c r="L32" s="42">
        <v>7.5220734690000001E-4</v>
      </c>
      <c r="M32" s="42">
        <v>5.1533133150000001E-5</v>
      </c>
      <c r="N32" s="42">
        <v>5.9219003860000001E-7</v>
      </c>
      <c r="O32" s="42">
        <v>1.9781667250000001E-7</v>
      </c>
      <c r="P32" s="42">
        <v>4.939116918E-8</v>
      </c>
      <c r="Q32" s="42">
        <v>3.3767431990000001E-9</v>
      </c>
      <c r="R32" s="42">
        <v>0.20159660888649999</v>
      </c>
      <c r="S32" s="42">
        <v>5.5439067444000003E-3</v>
      </c>
    </row>
    <row r="33" spans="1:19" x14ac:dyDescent="0.25">
      <c r="A33" s="41" t="s">
        <v>160</v>
      </c>
      <c r="B33" s="41" t="s">
        <v>147</v>
      </c>
      <c r="C33" s="41" t="s">
        <v>148</v>
      </c>
      <c r="D33" s="41" t="s">
        <v>395</v>
      </c>
      <c r="E33" s="42">
        <v>0</v>
      </c>
      <c r="F33" s="42">
        <v>1.0533422814319</v>
      </c>
      <c r="G33" s="42">
        <v>0.13103779577620001</v>
      </c>
      <c r="H33" s="42">
        <v>1.1503606495E-3</v>
      </c>
      <c r="I33" s="42">
        <v>1.1503606495E-3</v>
      </c>
      <c r="J33" s="42">
        <v>7.5220734690000001E-4</v>
      </c>
      <c r="K33" s="42">
        <v>5.1533133150000001E-5</v>
      </c>
      <c r="L33" s="42">
        <v>7.5220734690000001E-4</v>
      </c>
      <c r="M33" s="42">
        <v>5.1533133150000001E-5</v>
      </c>
      <c r="N33" s="42">
        <v>5.9219003860000001E-7</v>
      </c>
      <c r="O33" s="42">
        <v>1.9781667250000001E-7</v>
      </c>
      <c r="P33" s="42">
        <v>4.939116918E-8</v>
      </c>
      <c r="Q33" s="42">
        <v>3.3767431990000001E-9</v>
      </c>
      <c r="R33" s="42">
        <v>0.20159660888649999</v>
      </c>
      <c r="S33" s="42">
        <v>5.5439067444000003E-3</v>
      </c>
    </row>
    <row r="34" spans="1:19" x14ac:dyDescent="0.25">
      <c r="A34" s="41" t="s">
        <v>161</v>
      </c>
      <c r="B34" s="41" t="s">
        <v>147</v>
      </c>
      <c r="C34" s="41" t="s">
        <v>148</v>
      </c>
      <c r="D34" s="41" t="s">
        <v>396</v>
      </c>
      <c r="E34" s="42">
        <v>0</v>
      </c>
      <c r="F34" s="42">
        <v>1.0533422814319</v>
      </c>
      <c r="G34" s="42">
        <v>0.13103779577620001</v>
      </c>
      <c r="H34" s="42">
        <v>1.1503606495E-3</v>
      </c>
      <c r="I34" s="42">
        <v>1.1503606495E-3</v>
      </c>
      <c r="J34" s="42">
        <v>7.5220734690000001E-4</v>
      </c>
      <c r="K34" s="42">
        <v>5.1533133150000001E-5</v>
      </c>
      <c r="L34" s="42">
        <v>7.5220734690000001E-4</v>
      </c>
      <c r="M34" s="42">
        <v>5.1533133150000001E-5</v>
      </c>
      <c r="N34" s="42">
        <v>5.9219003860000001E-7</v>
      </c>
      <c r="O34" s="42">
        <v>1.9781667250000001E-7</v>
      </c>
      <c r="P34" s="42">
        <v>4.939116918E-8</v>
      </c>
      <c r="Q34" s="42">
        <v>3.3767431990000001E-9</v>
      </c>
      <c r="R34" s="42">
        <v>0.20159660888649999</v>
      </c>
      <c r="S34" s="42">
        <v>5.5439067444000003E-3</v>
      </c>
    </row>
    <row r="35" spans="1:19" x14ac:dyDescent="0.25">
      <c r="A35" s="41" t="s">
        <v>165</v>
      </c>
      <c r="B35" s="41" t="s">
        <v>147</v>
      </c>
      <c r="C35" s="41" t="s">
        <v>148</v>
      </c>
      <c r="D35" s="41" t="s">
        <v>166</v>
      </c>
      <c r="E35" s="42">
        <v>19.403673605325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5.2541116190999999E-2</v>
      </c>
    </row>
    <row r="36" spans="1:19" x14ac:dyDescent="0.25">
      <c r="A36" s="41" t="s">
        <v>282</v>
      </c>
      <c r="B36" s="41" t="s">
        <v>147</v>
      </c>
      <c r="C36" s="41" t="s">
        <v>148</v>
      </c>
      <c r="D36" s="41" t="s">
        <v>379</v>
      </c>
      <c r="E36" s="42">
        <v>5.0903143743839001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1.0558622390400001E-2</v>
      </c>
    </row>
    <row r="37" spans="1:19" x14ac:dyDescent="0.25">
      <c r="A37" s="41" t="s">
        <v>283</v>
      </c>
      <c r="B37" s="41" t="s">
        <v>147</v>
      </c>
      <c r="C37" s="41" t="s">
        <v>148</v>
      </c>
      <c r="D37" s="41" t="s">
        <v>380</v>
      </c>
      <c r="E37" s="42">
        <v>5.0903143743839001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1.0558622390400001E-2</v>
      </c>
    </row>
    <row r="38" spans="1:19" x14ac:dyDescent="0.25">
      <c r="A38" s="41" t="s">
        <v>284</v>
      </c>
      <c r="B38" s="41" t="s">
        <v>147</v>
      </c>
      <c r="C38" s="41" t="s">
        <v>148</v>
      </c>
      <c r="D38" s="41" t="s">
        <v>381</v>
      </c>
      <c r="E38" s="42">
        <v>5.0903143743839001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  <c r="R38" s="42">
        <v>0</v>
      </c>
      <c r="S38" s="42">
        <v>1.0558622390400001E-2</v>
      </c>
    </row>
    <row r="39" spans="1:19" x14ac:dyDescent="0.25">
      <c r="A39" s="41" t="s">
        <v>285</v>
      </c>
      <c r="B39" s="41" t="s">
        <v>147</v>
      </c>
      <c r="C39" s="41" t="s">
        <v>148</v>
      </c>
      <c r="D39" s="41" t="s">
        <v>382</v>
      </c>
      <c r="E39" s="42">
        <v>5.0903143743839001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1.0558622390400001E-2</v>
      </c>
    </row>
    <row r="40" spans="1:19" x14ac:dyDescent="0.25">
      <c r="A40" s="41" t="s">
        <v>286</v>
      </c>
      <c r="B40" s="41" t="s">
        <v>147</v>
      </c>
      <c r="C40" s="41" t="s">
        <v>148</v>
      </c>
      <c r="D40" s="41" t="s">
        <v>383</v>
      </c>
      <c r="E40" s="42">
        <v>5.0903143743839001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1.0558622390400001E-2</v>
      </c>
    </row>
    <row r="41" spans="1:19" x14ac:dyDescent="0.25">
      <c r="A41" s="41" t="s">
        <v>287</v>
      </c>
      <c r="B41" s="41" t="s">
        <v>147</v>
      </c>
      <c r="C41" s="41" t="s">
        <v>148</v>
      </c>
      <c r="D41" s="41" t="s">
        <v>384</v>
      </c>
      <c r="E41" s="42">
        <v>5.0903143743839001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1.0558622390400001E-2</v>
      </c>
    </row>
    <row r="42" spans="1:19" x14ac:dyDescent="0.25">
      <c r="A42" s="41" t="s">
        <v>288</v>
      </c>
      <c r="B42" s="41" t="s">
        <v>147</v>
      </c>
      <c r="C42" s="41" t="s">
        <v>148</v>
      </c>
      <c r="D42" s="41" t="s">
        <v>385</v>
      </c>
      <c r="E42" s="42">
        <v>5.0903143743839001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1.0558622390400001E-2</v>
      </c>
    </row>
    <row r="43" spans="1:19" x14ac:dyDescent="0.25">
      <c r="A43" s="41" t="s">
        <v>289</v>
      </c>
      <c r="B43" s="41" t="s">
        <v>147</v>
      </c>
      <c r="C43" s="41" t="s">
        <v>148</v>
      </c>
      <c r="D43" s="41" t="s">
        <v>386</v>
      </c>
      <c r="E43" s="42">
        <v>5.0903143743839001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1.0558622390400001E-2</v>
      </c>
    </row>
    <row r="44" spans="1:19" x14ac:dyDescent="0.25">
      <c r="A44" s="41" t="s">
        <v>290</v>
      </c>
      <c r="B44" s="41" t="s">
        <v>147</v>
      </c>
      <c r="C44" s="41" t="s">
        <v>148</v>
      </c>
      <c r="D44" s="41" t="s">
        <v>387</v>
      </c>
      <c r="E44" s="42">
        <v>5.0903143743839001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  <c r="R44" s="42">
        <v>0</v>
      </c>
      <c r="S44" s="42">
        <v>1.0558622390400001E-2</v>
      </c>
    </row>
    <row r="45" spans="1:19" x14ac:dyDescent="0.25">
      <c r="A45" s="41" t="s">
        <v>291</v>
      </c>
      <c r="B45" s="41" t="s">
        <v>147</v>
      </c>
      <c r="C45" s="41" t="s">
        <v>148</v>
      </c>
      <c r="D45" s="41" t="s">
        <v>388</v>
      </c>
      <c r="E45" s="42">
        <v>5.0903143743839001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1.0558622390400001E-2</v>
      </c>
    </row>
    <row r="46" spans="1:19" x14ac:dyDescent="0.25">
      <c r="A46" s="41" t="s">
        <v>292</v>
      </c>
      <c r="B46" s="41" t="s">
        <v>147</v>
      </c>
      <c r="C46" s="41" t="s">
        <v>148</v>
      </c>
      <c r="D46" s="41" t="s">
        <v>389</v>
      </c>
      <c r="E46" s="42">
        <v>5.0903143743839001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42">
        <v>1.0558622390400001E-2</v>
      </c>
    </row>
    <row r="47" spans="1:19" x14ac:dyDescent="0.25">
      <c r="A47" s="41" t="s">
        <v>293</v>
      </c>
      <c r="B47" s="41" t="s">
        <v>147</v>
      </c>
      <c r="C47" s="41" t="s">
        <v>148</v>
      </c>
      <c r="D47" s="41" t="s">
        <v>390</v>
      </c>
      <c r="E47" s="42">
        <v>5.0903143743839001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1.0558622390400001E-2</v>
      </c>
    </row>
    <row r="48" spans="1:19" x14ac:dyDescent="0.25">
      <c r="A48" s="41" t="s">
        <v>378</v>
      </c>
      <c r="B48" s="41" t="s">
        <v>147</v>
      </c>
      <c r="C48" s="41" t="s">
        <v>148</v>
      </c>
      <c r="D48" s="41" t="s">
        <v>391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</row>
    <row r="49" spans="1:12" x14ac:dyDescent="0.25">
      <c r="A49" s="33" t="s">
        <v>180</v>
      </c>
    </row>
    <row r="50" spans="1:12" x14ac:dyDescent="0.25">
      <c r="A50" s="33" t="s">
        <v>263</v>
      </c>
    </row>
    <row r="51" spans="1:12" x14ac:dyDescent="0.25">
      <c r="A51" s="36" t="s">
        <v>258</v>
      </c>
    </row>
    <row r="52" spans="1:12" x14ac:dyDescent="0.25">
      <c r="A52" s="46" t="s">
        <v>259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2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2" x14ac:dyDescent="0.25">
      <c r="A54" s="36" t="s">
        <v>260</v>
      </c>
    </row>
    <row r="55" spans="1:12" x14ac:dyDescent="0.25">
      <c r="A55" s="36" t="s">
        <v>261</v>
      </c>
    </row>
    <row r="56" spans="1:12" x14ac:dyDescent="0.25">
      <c r="A56" s="46" t="s">
        <v>421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2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2" x14ac:dyDescent="0.25">
      <c r="A58" s="36" t="s">
        <v>265</v>
      </c>
    </row>
    <row r="59" spans="1:12" x14ac:dyDescent="0.25">
      <c r="A59" s="33" t="s">
        <v>262</v>
      </c>
    </row>
    <row r="60" spans="1:12" x14ac:dyDescent="0.25">
      <c r="A60" s="36" t="s">
        <v>181</v>
      </c>
      <c r="L60" s="34"/>
    </row>
    <row r="61" spans="1:12" x14ac:dyDescent="0.25">
      <c r="A61" s="37" t="s">
        <v>182</v>
      </c>
    </row>
    <row r="62" spans="1:12" x14ac:dyDescent="0.25">
      <c r="A62" s="37" t="s">
        <v>183</v>
      </c>
    </row>
    <row r="63" spans="1:12" x14ac:dyDescent="0.25">
      <c r="A63" s="37" t="s">
        <v>422</v>
      </c>
    </row>
    <row r="64" spans="1:12" x14ac:dyDescent="0.25">
      <c r="A64" s="37" t="s">
        <v>184</v>
      </c>
      <c r="L64" s="34"/>
    </row>
    <row r="65" spans="1:1" x14ac:dyDescent="0.25">
      <c r="A65" s="37" t="s">
        <v>185</v>
      </c>
    </row>
    <row r="66" spans="1:1" x14ac:dyDescent="0.25">
      <c r="A66" s="37" t="s">
        <v>186</v>
      </c>
    </row>
    <row r="67" spans="1:1" x14ac:dyDescent="0.25">
      <c r="A67" s="37" t="s">
        <v>187</v>
      </c>
    </row>
    <row r="68" spans="1:1" x14ac:dyDescent="0.25">
      <c r="A68" s="37" t="s">
        <v>188</v>
      </c>
    </row>
    <row r="69" spans="1:1" x14ac:dyDescent="0.25">
      <c r="A69" s="37" t="s">
        <v>189</v>
      </c>
    </row>
    <row r="70" spans="1:1" x14ac:dyDescent="0.25">
      <c r="A70" s="37" t="s">
        <v>190</v>
      </c>
    </row>
    <row r="71" spans="1:1" x14ac:dyDescent="0.25">
      <c r="A71" s="37" t="s">
        <v>191</v>
      </c>
    </row>
    <row r="72" spans="1:1" x14ac:dyDescent="0.25">
      <c r="A72" s="37" t="s">
        <v>192</v>
      </c>
    </row>
    <row r="73" spans="1:1" x14ac:dyDescent="0.25">
      <c r="A73" s="37" t="s">
        <v>254</v>
      </c>
    </row>
    <row r="74" spans="1:1" x14ac:dyDescent="0.25">
      <c r="A74" s="37" t="s">
        <v>266</v>
      </c>
    </row>
    <row r="75" spans="1:1" x14ac:dyDescent="0.25">
      <c r="A75" s="33" t="s">
        <v>193</v>
      </c>
    </row>
  </sheetData>
  <sheetProtection algorithmName="SHA-512" hashValue="ngPkMZLD6pwrDgIogGSHrsvlRjT3KIlefG6VUQ4CxP840SK5tn2Z3TEDZNT2ekt1ioDRWcw1EEeeLmBK6eDBOg==" saltValue="J8Y45T+TFaKHVMoOMa3v1Q==" spinCount="100000" sheet="1" objects="1" scenarios="1"/>
  <mergeCells count="6">
    <mergeCell ref="A7:A8"/>
    <mergeCell ref="B7:B8"/>
    <mergeCell ref="C7:C8"/>
    <mergeCell ref="D7:D8"/>
    <mergeCell ref="A56:K57"/>
    <mergeCell ref="A52:K53"/>
  </mergeCells>
  <phoneticPr fontId="23" type="noConversion"/>
  <pageMargins left="0.7" right="0.7" top="0.75" bottom="0.75" header="0.3" footer="0.3"/>
  <pageSetup scale="50" orientation="landscape" r:id="rId1"/>
  <colBreaks count="1" manualBreakCount="1">
    <brk id="11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AC92-FC51-4FC2-BA58-CC5CC77F4176}">
  <dimension ref="A1:O18"/>
  <sheetViews>
    <sheetView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10.85546875" customWidth="1"/>
    <col min="4" max="4" width="20.5703125" customWidth="1"/>
    <col min="8" max="15" width="11.28515625" customWidth="1"/>
  </cols>
  <sheetData>
    <row r="1" spans="1:15" x14ac:dyDescent="0.25">
      <c r="A1" s="22" t="str">
        <f>Op_Sources!A1</f>
        <v>Morton Bay Geothermal Project</v>
      </c>
    </row>
    <row r="2" spans="1:15" x14ac:dyDescent="0.25">
      <c r="A2" s="23" t="str">
        <f>Op_Sources!A2</f>
        <v>MBGP Operational Air Quality Impacts Analysis</v>
      </c>
    </row>
    <row r="3" spans="1:15" x14ac:dyDescent="0.25">
      <c r="A3" s="23" t="s">
        <v>416</v>
      </c>
    </row>
    <row r="4" spans="1:15" x14ac:dyDescent="0.25">
      <c r="A4" s="24" t="str">
        <f>Op_Sources!A4</f>
        <v>Updated November 2023</v>
      </c>
    </row>
    <row r="6" spans="1:15" x14ac:dyDescent="0.25">
      <c r="A6" s="25" t="s">
        <v>419</v>
      </c>
    </row>
    <row r="7" spans="1:15" ht="36.75" customHeight="1" x14ac:dyDescent="0.25">
      <c r="A7" s="44" t="s">
        <v>194</v>
      </c>
      <c r="B7" s="44" t="s">
        <v>195</v>
      </c>
      <c r="C7" s="44" t="s">
        <v>196</v>
      </c>
      <c r="D7" s="44" t="s">
        <v>197</v>
      </c>
      <c r="E7" s="26" t="s">
        <v>138</v>
      </c>
      <c r="F7" s="26" t="s">
        <v>198</v>
      </c>
      <c r="G7" s="44" t="s">
        <v>199</v>
      </c>
      <c r="H7" s="26" t="s">
        <v>200</v>
      </c>
      <c r="I7" s="26" t="s">
        <v>201</v>
      </c>
      <c r="J7" s="26" t="s">
        <v>202</v>
      </c>
      <c r="K7" s="26" t="s">
        <v>203</v>
      </c>
      <c r="L7" s="26" t="s">
        <v>204</v>
      </c>
      <c r="M7" s="26" t="s">
        <v>205</v>
      </c>
      <c r="N7" s="26" t="s">
        <v>206</v>
      </c>
      <c r="O7" s="26" t="s">
        <v>207</v>
      </c>
    </row>
    <row r="8" spans="1:15" x14ac:dyDescent="0.25">
      <c r="A8" s="45"/>
      <c r="B8" s="45"/>
      <c r="C8" s="45"/>
      <c r="D8" s="45"/>
      <c r="E8" s="40" t="s">
        <v>143</v>
      </c>
      <c r="F8" s="26" t="s">
        <v>208</v>
      </c>
      <c r="G8" s="45"/>
      <c r="H8" s="26" t="s">
        <v>143</v>
      </c>
      <c r="I8" s="26" t="s">
        <v>143</v>
      </c>
      <c r="J8" s="26" t="s">
        <v>143</v>
      </c>
      <c r="K8" s="26" t="s">
        <v>143</v>
      </c>
      <c r="L8" s="26" t="s">
        <v>143</v>
      </c>
      <c r="M8" s="26" t="s">
        <v>143</v>
      </c>
      <c r="N8" s="26" t="s">
        <v>143</v>
      </c>
      <c r="O8" s="26" t="s">
        <v>143</v>
      </c>
    </row>
    <row r="9" spans="1:15" ht="27" customHeight="1" x14ac:dyDescent="0.25">
      <c r="A9" s="41" t="s">
        <v>209</v>
      </c>
      <c r="B9" s="41">
        <v>1</v>
      </c>
      <c r="C9" s="41">
        <v>1</v>
      </c>
      <c r="D9" s="41" t="s">
        <v>403</v>
      </c>
      <c r="E9" s="41">
        <v>-68.839100000000002</v>
      </c>
      <c r="F9" s="41">
        <v>37.6</v>
      </c>
      <c r="G9" s="41">
        <v>4</v>
      </c>
      <c r="H9" s="41">
        <v>632134.47600000002</v>
      </c>
      <c r="I9" s="41">
        <v>3674623.4640000002</v>
      </c>
      <c r="J9" s="41">
        <v>632156.47699999996</v>
      </c>
      <c r="K9" s="41">
        <v>3674623.4640000002</v>
      </c>
      <c r="L9" s="41">
        <v>632156.47699999996</v>
      </c>
      <c r="M9" s="41">
        <v>3674609.2609999999</v>
      </c>
      <c r="N9" s="41">
        <v>632134.47600000002</v>
      </c>
      <c r="O9" s="41">
        <v>3674609.2609999999</v>
      </c>
    </row>
    <row r="10" spans="1:15" x14ac:dyDescent="0.25">
      <c r="A10" s="41" t="s">
        <v>402</v>
      </c>
      <c r="B10" s="41">
        <v>1</v>
      </c>
      <c r="C10" s="41">
        <v>1</v>
      </c>
      <c r="D10" s="41" t="s">
        <v>404</v>
      </c>
      <c r="E10" s="41">
        <v>-68.829899999999995</v>
      </c>
      <c r="F10" s="41">
        <v>30.1</v>
      </c>
      <c r="G10" s="41">
        <v>4</v>
      </c>
      <c r="H10" s="41">
        <v>632053.99</v>
      </c>
      <c r="I10" s="41">
        <v>3674494.764</v>
      </c>
      <c r="J10" s="41">
        <v>632069.58600000001</v>
      </c>
      <c r="K10" s="41">
        <v>3674510.9169999999</v>
      </c>
      <c r="L10" s="41">
        <v>632235.56999999995</v>
      </c>
      <c r="M10" s="41">
        <v>3674347.162</v>
      </c>
      <c r="N10" s="41">
        <v>632218.30299999996</v>
      </c>
      <c r="O10" s="41">
        <v>3674332.1230000001</v>
      </c>
    </row>
    <row r="11" spans="1:15" x14ac:dyDescent="0.25">
      <c r="A11" s="41" t="s">
        <v>212</v>
      </c>
      <c r="B11" s="41">
        <v>1</v>
      </c>
      <c r="C11" s="41">
        <v>1</v>
      </c>
      <c r="D11" s="41" t="s">
        <v>405</v>
      </c>
      <c r="E11" s="41">
        <v>-68.839100000000002</v>
      </c>
      <c r="F11" s="41">
        <v>17.3</v>
      </c>
      <c r="G11" s="41">
        <v>4</v>
      </c>
      <c r="H11" s="41">
        <v>632087.65392495994</v>
      </c>
      <c r="I11" s="41">
        <v>3674570.6672421</v>
      </c>
      <c r="J11" s="41">
        <v>632087.65392495994</v>
      </c>
      <c r="K11" s="41">
        <v>3674574.4272420998</v>
      </c>
      <c r="L11" s="41">
        <v>632103.96072495996</v>
      </c>
      <c r="M11" s="41">
        <v>3674574.4272420998</v>
      </c>
      <c r="N11" s="41">
        <v>632103.96072495996</v>
      </c>
      <c r="O11" s="41">
        <v>3674570.6672421</v>
      </c>
    </row>
    <row r="12" spans="1:15" x14ac:dyDescent="0.25">
      <c r="A12" s="41" t="s">
        <v>210</v>
      </c>
      <c r="B12" s="41">
        <v>1</v>
      </c>
      <c r="C12" s="41">
        <v>1</v>
      </c>
      <c r="D12" s="41" t="s">
        <v>405</v>
      </c>
      <c r="E12" s="41">
        <v>-68.820800000000006</v>
      </c>
      <c r="F12" s="41">
        <v>17.3</v>
      </c>
      <c r="G12" s="41">
        <v>4</v>
      </c>
      <c r="H12" s="41">
        <v>632087.82775308995</v>
      </c>
      <c r="I12" s="41">
        <v>3674561.1106015998</v>
      </c>
      <c r="J12" s="41">
        <v>632087.82775308995</v>
      </c>
      <c r="K12" s="41">
        <v>3674564.8706016</v>
      </c>
      <c r="L12" s="41">
        <v>632104.13455308997</v>
      </c>
      <c r="M12" s="41">
        <v>3674564.8706016</v>
      </c>
      <c r="N12" s="41">
        <v>632104.13455308997</v>
      </c>
      <c r="O12" s="41">
        <v>3674561.1106015998</v>
      </c>
    </row>
    <row r="13" spans="1:15" x14ac:dyDescent="0.25">
      <c r="A13" s="41" t="s">
        <v>211</v>
      </c>
      <c r="B13" s="41">
        <v>1</v>
      </c>
      <c r="C13" s="41">
        <v>1</v>
      </c>
      <c r="D13" s="41" t="s">
        <v>405</v>
      </c>
      <c r="E13" s="41">
        <v>-68.829899999999995</v>
      </c>
      <c r="F13" s="41">
        <v>17.3</v>
      </c>
      <c r="G13" s="41">
        <v>4</v>
      </c>
      <c r="H13" s="41">
        <v>632088.34899331001</v>
      </c>
      <c r="I13" s="41">
        <v>3674551.9014951</v>
      </c>
      <c r="J13" s="41">
        <v>632088.34899331001</v>
      </c>
      <c r="K13" s="41">
        <v>3674555.6614950998</v>
      </c>
      <c r="L13" s="41">
        <v>632104.65579331003</v>
      </c>
      <c r="M13" s="41">
        <v>3674555.6614950998</v>
      </c>
      <c r="N13" s="41">
        <v>632104.65579331003</v>
      </c>
      <c r="O13" s="41">
        <v>3674551.9014951</v>
      </c>
    </row>
    <row r="14" spans="1:15" x14ac:dyDescent="0.25">
      <c r="A14" s="41" t="s">
        <v>213</v>
      </c>
      <c r="B14" s="41">
        <v>1</v>
      </c>
      <c r="C14" s="41">
        <v>1</v>
      </c>
      <c r="D14" s="41" t="s">
        <v>214</v>
      </c>
      <c r="E14" s="41">
        <v>-68.829899999999995</v>
      </c>
      <c r="F14" s="41">
        <v>10</v>
      </c>
      <c r="G14" s="41">
        <v>4</v>
      </c>
      <c r="H14" s="41">
        <v>632163.73693277</v>
      </c>
      <c r="I14" s="41">
        <v>3674517.1147520002</v>
      </c>
      <c r="J14" s="41">
        <v>632163.73693277</v>
      </c>
      <c r="K14" s="41">
        <v>3674518.2427520002</v>
      </c>
      <c r="L14" s="41">
        <v>632168.62893276999</v>
      </c>
      <c r="M14" s="41">
        <v>3674518.2427520002</v>
      </c>
      <c r="N14" s="41">
        <v>632168.62893276999</v>
      </c>
      <c r="O14" s="41">
        <v>3674517.1147520002</v>
      </c>
    </row>
    <row r="15" spans="1:15" x14ac:dyDescent="0.25">
      <c r="A15" s="41" t="s">
        <v>215</v>
      </c>
      <c r="B15" s="41">
        <v>1</v>
      </c>
      <c r="C15" s="41">
        <v>1</v>
      </c>
      <c r="D15" s="41" t="s">
        <v>216</v>
      </c>
      <c r="E15" s="41">
        <v>-68.790300000000002</v>
      </c>
      <c r="F15" s="41">
        <v>24</v>
      </c>
      <c r="G15" s="41">
        <v>4</v>
      </c>
      <c r="H15" s="41">
        <v>632011.83400000003</v>
      </c>
      <c r="I15" s="41">
        <v>3674509.3909999998</v>
      </c>
      <c r="J15" s="41">
        <v>632018.13600000006</v>
      </c>
      <c r="K15" s="41">
        <v>3674509.3909999998</v>
      </c>
      <c r="L15" s="41">
        <v>632018.13600000006</v>
      </c>
      <c r="M15" s="41">
        <v>3674499.236</v>
      </c>
      <c r="N15" s="41">
        <v>632011.83400000003</v>
      </c>
      <c r="O15" s="41">
        <v>3674499.236</v>
      </c>
    </row>
    <row r="16" spans="1:15" x14ac:dyDescent="0.25">
      <c r="A16" s="39" t="s">
        <v>167</v>
      </c>
    </row>
    <row r="17" spans="1:1" x14ac:dyDescent="0.25">
      <c r="A17" s="33" t="s">
        <v>217</v>
      </c>
    </row>
    <row r="18" spans="1:1" x14ac:dyDescent="0.25">
      <c r="A18" s="33" t="s">
        <v>168</v>
      </c>
    </row>
  </sheetData>
  <sheetProtection algorithmName="SHA-512" hashValue="NWPXPUyr2nw47HNhWa+OaTRWmdvc266VS0gFuIP7qmSHm9xpCs4cOOoNYQgDsAsV0lnMT/drsWROHAqC7GIeGQ==" saltValue="t1mliPOL35eigO0hkhyBGQ==" spinCount="100000" sheet="1" objects="1" scenarios="1"/>
  <mergeCells count="5">
    <mergeCell ref="A7:A8"/>
    <mergeCell ref="B7:B8"/>
    <mergeCell ref="C7:C8"/>
    <mergeCell ref="D7:D8"/>
    <mergeCell ref="G7:G8"/>
  </mergeCells>
  <phoneticPr fontId="23" type="noConversion"/>
  <pageMargins left="0.7" right="0.7" top="0.75" bottom="0.75" header="0.3" footer="0.3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16B6-DD02-46EF-8B9B-85FE8E6D753B}">
  <dimension ref="A1:G15"/>
  <sheetViews>
    <sheetView view="pageBreakPreview" zoomScaleNormal="100" zoomScaleSheetLayoutView="100" workbookViewId="0">
      <selection activeCell="B14" sqref="B14"/>
    </sheetView>
  </sheetViews>
  <sheetFormatPr defaultRowHeight="15" x14ac:dyDescent="0.25"/>
  <cols>
    <col min="1" max="1" width="11.28515625" customWidth="1"/>
    <col min="2" max="2" width="35.5703125" customWidth="1"/>
    <col min="4" max="5" width="12.42578125" customWidth="1"/>
    <col min="8" max="8" width="11.28515625" customWidth="1"/>
  </cols>
  <sheetData>
    <row r="1" spans="1:7" x14ac:dyDescent="0.25">
      <c r="A1" s="22" t="str">
        <f>Op_Sources!A1</f>
        <v>Morton Bay Geothermal Project</v>
      </c>
    </row>
    <row r="2" spans="1:7" x14ac:dyDescent="0.25">
      <c r="A2" s="23" t="str">
        <f>Op_Sources!A2</f>
        <v>MBGP Operational Air Quality Impacts Analysis</v>
      </c>
    </row>
    <row r="3" spans="1:7" x14ac:dyDescent="0.25">
      <c r="A3" s="23" t="s">
        <v>417</v>
      </c>
    </row>
    <row r="4" spans="1:7" x14ac:dyDescent="0.25">
      <c r="A4" s="24" t="str">
        <f>Op_Sources!A4</f>
        <v>Updated November 2023</v>
      </c>
    </row>
    <row r="6" spans="1:7" x14ac:dyDescent="0.25">
      <c r="A6" s="25" t="s">
        <v>420</v>
      </c>
    </row>
    <row r="7" spans="1:7" ht="24.75" x14ac:dyDescent="0.25">
      <c r="A7" s="44" t="s">
        <v>218</v>
      </c>
      <c r="B7" s="44" t="s">
        <v>219</v>
      </c>
      <c r="C7" s="26" t="s">
        <v>138</v>
      </c>
      <c r="D7" s="26" t="s">
        <v>220</v>
      </c>
      <c r="E7" s="26" t="s">
        <v>221</v>
      </c>
      <c r="F7" s="26" t="s">
        <v>222</v>
      </c>
      <c r="G7" s="26" t="s">
        <v>223</v>
      </c>
    </row>
    <row r="8" spans="1:7" x14ac:dyDescent="0.25">
      <c r="A8" s="45"/>
      <c r="B8" s="45"/>
      <c r="C8" s="40" t="s">
        <v>143</v>
      </c>
      <c r="D8" s="26" t="s">
        <v>143</v>
      </c>
      <c r="E8" s="26" t="s">
        <v>143</v>
      </c>
      <c r="F8" s="26" t="s">
        <v>208</v>
      </c>
      <c r="G8" s="26" t="s">
        <v>208</v>
      </c>
    </row>
    <row r="9" spans="1:7" x14ac:dyDescent="0.25">
      <c r="A9" s="41" t="s">
        <v>224</v>
      </c>
      <c r="B9" s="41" t="s">
        <v>407</v>
      </c>
      <c r="C9" s="41">
        <v>-69.119500000000002</v>
      </c>
      <c r="D9" s="41">
        <v>631868.51199999999</v>
      </c>
      <c r="E9" s="41">
        <v>3674555.4759999998</v>
      </c>
      <c r="F9" s="41">
        <v>51</v>
      </c>
      <c r="G9" s="41">
        <v>75</v>
      </c>
    </row>
    <row r="10" spans="1:7" x14ac:dyDescent="0.25">
      <c r="A10" s="41" t="s">
        <v>225</v>
      </c>
      <c r="B10" s="41" t="s">
        <v>408</v>
      </c>
      <c r="C10" s="41">
        <v>-69.049400000000006</v>
      </c>
      <c r="D10" s="41">
        <v>631897.47600000002</v>
      </c>
      <c r="E10" s="41">
        <v>3674478.0550000002</v>
      </c>
      <c r="F10" s="41">
        <v>51</v>
      </c>
      <c r="G10" s="41">
        <v>160</v>
      </c>
    </row>
    <row r="11" spans="1:7" x14ac:dyDescent="0.25">
      <c r="A11" s="41" t="s">
        <v>226</v>
      </c>
      <c r="B11" s="41" t="s">
        <v>409</v>
      </c>
      <c r="C11" s="41">
        <v>-69.040199999999999</v>
      </c>
      <c r="D11" s="41">
        <v>631962.08700000006</v>
      </c>
      <c r="E11" s="41">
        <v>3674478.0550000002</v>
      </c>
      <c r="F11" s="41">
        <v>51</v>
      </c>
      <c r="G11" s="41">
        <v>160</v>
      </c>
    </row>
    <row r="12" spans="1:7" x14ac:dyDescent="0.25">
      <c r="A12" s="41" t="s">
        <v>406</v>
      </c>
      <c r="B12" s="41" t="s">
        <v>410</v>
      </c>
      <c r="C12" s="41">
        <v>-68.860399999999998</v>
      </c>
      <c r="D12" s="41">
        <v>631963</v>
      </c>
      <c r="E12" s="41">
        <v>3674411</v>
      </c>
      <c r="F12" s="41">
        <v>23.64</v>
      </c>
      <c r="G12" s="41">
        <v>12</v>
      </c>
    </row>
    <row r="13" spans="1:7" x14ac:dyDescent="0.25">
      <c r="A13" s="39" t="s">
        <v>167</v>
      </c>
    </row>
    <row r="14" spans="1:7" x14ac:dyDescent="0.25">
      <c r="A14" s="33" t="s">
        <v>217</v>
      </c>
    </row>
    <row r="15" spans="1:7" x14ac:dyDescent="0.25">
      <c r="A15" s="33" t="s">
        <v>168</v>
      </c>
    </row>
  </sheetData>
  <sheetProtection algorithmName="SHA-512" hashValue="nqSG60khsd5fm+f79YG3dTsjCKFlOZK/EyluFF99h1W06zjYnMFEwCpxiFEnfhBZcBS5oP5IdX8tpqrCLlwXsw==" saltValue="QoWh/sQtJ/wh4Ugcfrc7yA==" spinCount="100000" sheet="1" objects="1" scenarios="1"/>
  <mergeCells count="2">
    <mergeCell ref="A7:A8"/>
    <mergeCell ref="B7:B8"/>
  </mergeCells>
  <phoneticPr fontId="23" type="noConversion"/>
  <pageMargins left="0.7" right="0.7" top="0.75" bottom="0.75" header="0.3" footer="0.3"/>
  <pageSetup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B8EB-C325-4354-92B6-E234F79129B6}">
  <sheetPr>
    <tabColor rgb="FFFF0000"/>
  </sheetPr>
  <dimension ref="A1:O83"/>
  <sheetViews>
    <sheetView view="pageBreakPreview" topLeftCell="A55" zoomScale="80" zoomScaleNormal="90" zoomScaleSheetLayoutView="80" workbookViewId="0">
      <selection activeCell="F76" sqref="F76"/>
    </sheetView>
  </sheetViews>
  <sheetFormatPr defaultRowHeight="15" x14ac:dyDescent="0.25"/>
  <cols>
    <col min="1" max="1" width="10.85546875" customWidth="1"/>
    <col min="2" max="2" width="52.5703125" customWidth="1"/>
    <col min="3" max="3" width="18.140625" customWidth="1"/>
    <col min="4" max="4" width="15.28515625" customWidth="1"/>
    <col min="5" max="6" width="18" customWidth="1"/>
    <col min="7" max="7" width="18.85546875" customWidth="1"/>
    <col min="8" max="8" width="33.7109375" customWidth="1"/>
    <col min="9" max="9" width="22" customWidth="1"/>
    <col min="10" max="10" width="11.28515625" bestFit="1" customWidth="1"/>
    <col min="13" max="13" width="51.42578125" customWidth="1"/>
    <col min="14" max="14" width="62.42578125" customWidth="1"/>
  </cols>
  <sheetData>
    <row r="1" spans="1:14" ht="26.25" x14ac:dyDescent="0.4">
      <c r="A1" s="38" t="s">
        <v>267</v>
      </c>
    </row>
    <row r="2" spans="1:14" x14ac:dyDescent="0.25">
      <c r="A2" s="22" t="s">
        <v>108</v>
      </c>
    </row>
    <row r="3" spans="1:14" x14ac:dyDescent="0.25">
      <c r="A3" s="23" t="s">
        <v>255</v>
      </c>
    </row>
    <row r="4" spans="1:14" x14ac:dyDescent="0.25">
      <c r="A4" s="23" t="s">
        <v>127</v>
      </c>
    </row>
    <row r="5" spans="1:14" x14ac:dyDescent="0.25">
      <c r="A5" s="24" t="s">
        <v>128</v>
      </c>
    </row>
    <row r="7" spans="1:14" x14ac:dyDescent="0.25">
      <c r="A7" s="25" t="s">
        <v>256</v>
      </c>
    </row>
    <row r="8" spans="1:14" ht="30" customHeight="1" x14ac:dyDescent="0.25">
      <c r="A8" s="44" t="s">
        <v>0</v>
      </c>
      <c r="B8" s="44" t="s">
        <v>118</v>
      </c>
      <c r="C8" s="26" t="s">
        <v>32</v>
      </c>
      <c r="D8" s="26" t="s">
        <v>34</v>
      </c>
      <c r="E8" s="44" t="s">
        <v>35</v>
      </c>
      <c r="G8" s="20"/>
      <c r="H8" s="20"/>
      <c r="I8" s="20"/>
      <c r="J8" s="21"/>
    </row>
    <row r="9" spans="1:14" ht="15.75" thickBot="1" x14ac:dyDescent="0.3">
      <c r="A9" s="45"/>
      <c r="B9" s="52"/>
      <c r="C9" s="26" t="s">
        <v>112</v>
      </c>
      <c r="D9" s="26" t="s">
        <v>112</v>
      </c>
      <c r="E9" s="52"/>
      <c r="G9" s="20"/>
      <c r="H9" s="20"/>
      <c r="I9" s="20"/>
      <c r="J9" s="21"/>
      <c r="M9" s="8" t="s">
        <v>61</v>
      </c>
    </row>
    <row r="10" spans="1:14" ht="17.25" thickBot="1" x14ac:dyDescent="0.3">
      <c r="A10" s="48" t="s">
        <v>117</v>
      </c>
      <c r="B10" s="27" t="s">
        <v>36</v>
      </c>
      <c r="C10" s="32">
        <f>GETPIVOTDATA("Conc/Dep",Pivot!$A$3,"Pollutant","NO2","Average","1ST-HIGHEST MAX DAILY  1-HR","Group","ROUT","Rank","1ST")</f>
        <v>141.30291</v>
      </c>
      <c r="D10" s="27" t="s">
        <v>59</v>
      </c>
      <c r="E10" s="27" t="str">
        <f>IF(D10="--","--",IF(C10&gt;D10,"Yes","No"))</f>
        <v>--</v>
      </c>
      <c r="G10" s="15"/>
      <c r="H10" s="15"/>
      <c r="I10" s="16"/>
      <c r="J10" s="17"/>
      <c r="M10" s="9" t="s">
        <v>62</v>
      </c>
      <c r="N10" s="10" t="s">
        <v>63</v>
      </c>
    </row>
    <row r="11" spans="1:14" ht="15.75" thickBot="1" x14ac:dyDescent="0.3">
      <c r="A11" s="48"/>
      <c r="B11" s="27" t="s">
        <v>119</v>
      </c>
      <c r="C11" s="27">
        <f>GETPIVOTDATA("Conc/Dep",Pivot!$A$3,"Pollutant","NO2","Average","1ST-HIGHEST MAX DAILY  1-HR","Group","ROUT","Rank","1ST","Met File","KIPL_2015-2018_2021_ADJU.SFC")</f>
        <v>1.3657999999999999</v>
      </c>
      <c r="D11" s="27">
        <v>7.55</v>
      </c>
      <c r="E11" s="27" t="str">
        <f t="shared" ref="E11:E25" si="0">IF(D11="--","--",IF(C11&gt;D11,"Yes","No"))</f>
        <v>No</v>
      </c>
      <c r="G11" s="15"/>
      <c r="H11" s="15"/>
      <c r="I11" s="16"/>
      <c r="J11" s="18"/>
      <c r="M11" s="11" t="s">
        <v>64</v>
      </c>
      <c r="N11" s="1">
        <v>128</v>
      </c>
    </row>
    <row r="12" spans="1:14" ht="15.75" thickBot="1" x14ac:dyDescent="0.3">
      <c r="A12" s="49"/>
      <c r="B12" s="27" t="s">
        <v>37</v>
      </c>
      <c r="C12" s="27">
        <f>GETPIVOTDATA("Conc/Dep",Pivot!$A$3,"Pollutant","No2","Average","Annual","Group","ROUT")</f>
        <v>6.2799999999999995E-2</v>
      </c>
      <c r="D12" s="32">
        <v>1</v>
      </c>
      <c r="E12" s="27" t="str">
        <f t="shared" si="0"/>
        <v>No</v>
      </c>
      <c r="G12" s="15"/>
      <c r="H12" s="15"/>
      <c r="I12" s="16"/>
      <c r="J12" s="18"/>
      <c r="M12" s="11" t="s">
        <v>65</v>
      </c>
      <c r="N12" s="1">
        <v>108</v>
      </c>
    </row>
    <row r="13" spans="1:14" ht="15.75" thickBot="1" x14ac:dyDescent="0.3">
      <c r="A13" s="27" t="s">
        <v>38</v>
      </c>
      <c r="B13" s="27" t="s">
        <v>39</v>
      </c>
      <c r="C13" s="31">
        <f>GETPIVOTDATA("Conc/Dep",Pivot!$A$3,"Pollutant","H2S","Average","1-HR","Group","ROUT","Rank","1ST")</f>
        <v>37.460850000000001</v>
      </c>
      <c r="D13" s="27" t="s">
        <v>59</v>
      </c>
      <c r="E13" s="27" t="str">
        <f t="shared" si="0"/>
        <v>--</v>
      </c>
      <c r="G13" s="15"/>
      <c r="H13" s="15"/>
      <c r="I13" s="16"/>
      <c r="J13" s="17"/>
      <c r="M13" s="11" t="s">
        <v>66</v>
      </c>
      <c r="N13" s="1">
        <v>241.3</v>
      </c>
    </row>
    <row r="14" spans="1:14" ht="15.75" thickBot="1" x14ac:dyDescent="0.3">
      <c r="A14" s="27" t="s">
        <v>40</v>
      </c>
      <c r="B14" s="27" t="s">
        <v>41</v>
      </c>
      <c r="C14" s="27">
        <v>0.01</v>
      </c>
      <c r="D14" s="27">
        <v>1.96</v>
      </c>
      <c r="E14" s="27" t="str">
        <f t="shared" si="0"/>
        <v>No</v>
      </c>
      <c r="G14" s="15"/>
      <c r="H14" s="15"/>
      <c r="I14" s="16"/>
      <c r="J14" s="18"/>
      <c r="M14" s="11" t="s">
        <v>67</v>
      </c>
      <c r="N14" s="1">
        <v>142</v>
      </c>
    </row>
    <row r="15" spans="1:14" ht="15.75" thickBot="1" x14ac:dyDescent="0.3">
      <c r="A15" s="47" t="s">
        <v>1</v>
      </c>
      <c r="B15" s="27" t="s">
        <v>39</v>
      </c>
      <c r="C15" s="32">
        <f>GETPIVOTDATA("Conc/Dep",Pivot!$A$3,"Pollutant","CO","Average","1-HR","Group","ROUT","Rank","1ST")</f>
        <v>1326.6444799999999</v>
      </c>
      <c r="D15" s="32">
        <v>2000</v>
      </c>
      <c r="E15" s="27" t="str">
        <f t="shared" si="0"/>
        <v>No</v>
      </c>
      <c r="G15" s="15"/>
      <c r="H15" s="15"/>
      <c r="I15" s="16"/>
      <c r="J15" s="18"/>
      <c r="M15" s="11" t="s">
        <v>68</v>
      </c>
      <c r="N15" s="1">
        <v>39.799999999999997</v>
      </c>
    </row>
    <row r="16" spans="1:14" ht="26.25" thickBot="1" x14ac:dyDescent="0.3">
      <c r="A16" s="49"/>
      <c r="B16" s="27" t="s">
        <v>41</v>
      </c>
      <c r="C16" s="32">
        <f>GETPIVOTDATA("Conc/Dep",Pivot!$A$3,"Pollutant","CO","Average","8-HR","Group","ROUT","Rank","1ST")</f>
        <v>119.58351</v>
      </c>
      <c r="D16" s="32">
        <v>500</v>
      </c>
      <c r="E16" s="27" t="str">
        <f t="shared" si="0"/>
        <v>No</v>
      </c>
      <c r="G16" s="15"/>
      <c r="H16" s="15"/>
      <c r="I16" s="16"/>
      <c r="J16" s="18"/>
      <c r="M16" s="11" t="s">
        <v>69</v>
      </c>
      <c r="N16" s="1">
        <v>21</v>
      </c>
    </row>
    <row r="17" spans="1:14" ht="15.75" thickBot="1" x14ac:dyDescent="0.3">
      <c r="A17" s="47" t="s">
        <v>42</v>
      </c>
      <c r="B17" s="27" t="s">
        <v>39</v>
      </c>
      <c r="C17" s="27">
        <f>GETPIVOTDATA("Conc/Dep",Pivot!$A$3,"Pollutant","SO2","Average","1ST-HIGHEST MAX DAILY  1-HR","Group","ROUT")</f>
        <v>7.6999999999999996E-4</v>
      </c>
      <c r="D17" s="27">
        <v>7.86</v>
      </c>
      <c r="E17" s="27" t="str">
        <f t="shared" si="0"/>
        <v>No</v>
      </c>
      <c r="G17" s="15"/>
      <c r="H17" s="15"/>
      <c r="I17" s="16"/>
      <c r="J17" s="18"/>
      <c r="M17" s="11" t="s">
        <v>70</v>
      </c>
      <c r="N17" s="1">
        <v>9.4</v>
      </c>
    </row>
    <row r="18" spans="1:14" ht="15.75" thickBot="1" x14ac:dyDescent="0.3">
      <c r="A18" s="48"/>
      <c r="B18" s="27" t="s">
        <v>43</v>
      </c>
      <c r="C18" s="27">
        <f>GETPIVOTDATA("Conc/Dep",Pivot!$A$3,"Pollutant","SO2","Average","3-HR","Group","ROUT","Rank","1ST")</f>
        <v>2.3000000000000001E-4</v>
      </c>
      <c r="D18" s="32">
        <v>25</v>
      </c>
      <c r="E18" s="27" t="str">
        <f t="shared" si="0"/>
        <v>No</v>
      </c>
      <c r="G18" s="15"/>
      <c r="H18" s="15"/>
      <c r="I18" s="16"/>
      <c r="J18" s="18"/>
      <c r="M18" s="11" t="s">
        <v>71</v>
      </c>
      <c r="N18" s="1">
        <v>8.67</v>
      </c>
    </row>
    <row r="19" spans="1:14" ht="15.75" thickBot="1" x14ac:dyDescent="0.3">
      <c r="A19" s="48"/>
      <c r="B19" s="27" t="s">
        <v>44</v>
      </c>
      <c r="C19" s="27">
        <f>GETPIVOTDATA("Conc/Dep",Pivot!$A$3,"Pollutant","SO2","Average","24-HR","Group","ROUT","Rank","1ST")</f>
        <v>3.0000000000000001E-5</v>
      </c>
      <c r="D19" s="32">
        <v>5</v>
      </c>
      <c r="E19" s="27" t="str">
        <f t="shared" si="0"/>
        <v>No</v>
      </c>
      <c r="G19" s="15"/>
      <c r="H19" s="15"/>
      <c r="I19" s="16"/>
      <c r="J19" s="18"/>
      <c r="M19" s="11" t="s">
        <v>72</v>
      </c>
      <c r="N19" s="12">
        <v>5266</v>
      </c>
    </row>
    <row r="20" spans="1:14" ht="15.75" thickBot="1" x14ac:dyDescent="0.3">
      <c r="A20" s="49"/>
      <c r="B20" s="27" t="s">
        <v>45</v>
      </c>
      <c r="C20" s="27">
        <f>GETPIVOTDATA("Conc/Dep",Pivot!$A$3,"Pollutant","SO2","Average","Annual","Group","ROUT")</f>
        <v>0</v>
      </c>
      <c r="D20" s="32">
        <v>1</v>
      </c>
      <c r="E20" s="27" t="str">
        <f t="shared" si="0"/>
        <v>No</v>
      </c>
      <c r="G20" s="15"/>
      <c r="H20" s="15"/>
      <c r="I20" s="16"/>
      <c r="J20" s="18"/>
      <c r="M20" s="11" t="s">
        <v>73</v>
      </c>
      <c r="N20" s="12">
        <v>3549</v>
      </c>
    </row>
    <row r="21" spans="1:14" ht="15.75" thickBot="1" x14ac:dyDescent="0.3">
      <c r="A21" s="47" t="s">
        <v>46</v>
      </c>
      <c r="B21" s="27" t="s">
        <v>44</v>
      </c>
      <c r="C21" s="27">
        <f>GETPIVOTDATA("Conc/Dep",Pivot!$A$3,"Pollutant","PM10","Average","24-HR","Group","ROUT","Rank","1ST")</f>
        <v>7.2263099999999998</v>
      </c>
      <c r="D21" s="32">
        <v>5</v>
      </c>
      <c r="E21" s="27" t="str">
        <f t="shared" si="0"/>
        <v>Yes</v>
      </c>
      <c r="G21" s="15"/>
      <c r="H21" s="15"/>
      <c r="I21" s="16"/>
      <c r="J21" s="18"/>
      <c r="M21" s="11" t="s">
        <v>74</v>
      </c>
      <c r="N21" s="1">
        <v>105</v>
      </c>
    </row>
    <row r="22" spans="1:14" ht="26.25" thickBot="1" x14ac:dyDescent="0.3">
      <c r="A22" s="49"/>
      <c r="B22" s="27" t="s">
        <v>45</v>
      </c>
      <c r="C22" s="27">
        <f>GETPIVOTDATA("Conc/Dep",Pivot!$A$3,"Pollutant","PM10","Average","ANNUAL","Group","ALL")</f>
        <v>0.70726999999999995</v>
      </c>
      <c r="D22" s="32">
        <v>1</v>
      </c>
      <c r="E22" s="27" t="str">
        <f t="shared" si="0"/>
        <v>No</v>
      </c>
      <c r="G22" s="15"/>
      <c r="H22" s="15"/>
      <c r="I22" s="16"/>
      <c r="J22" s="18"/>
      <c r="M22" s="11" t="s">
        <v>75</v>
      </c>
      <c r="N22" s="1">
        <v>65.2</v>
      </c>
    </row>
    <row r="23" spans="1:14" ht="15.75" thickBot="1" x14ac:dyDescent="0.3">
      <c r="A23" s="47" t="s">
        <v>47</v>
      </c>
      <c r="B23" s="27" t="s">
        <v>120</v>
      </c>
      <c r="C23" s="27">
        <f>GETPIVOTDATA("Conc/Dep",Pivot!$A$3,"Pollutant","PM25","Average","1ST-HIGHEST 24-HR","Group","ROUT","Rank","1ST","Met File","KIPL_2015-2018_2021_ADJU.SFC")</f>
        <v>3.1848999999999998</v>
      </c>
      <c r="D23" s="31">
        <v>1.2</v>
      </c>
      <c r="E23" s="27" t="str">
        <f t="shared" si="0"/>
        <v>Yes</v>
      </c>
      <c r="G23" s="15"/>
      <c r="H23" s="15"/>
      <c r="I23" s="16"/>
      <c r="J23" s="18"/>
      <c r="M23" s="11" t="s">
        <v>76</v>
      </c>
      <c r="N23" s="14">
        <v>17.399999999999999</v>
      </c>
    </row>
    <row r="24" spans="1:14" ht="15.75" thickBot="1" x14ac:dyDescent="0.3">
      <c r="A24" s="48"/>
      <c r="B24" s="27" t="s">
        <v>48</v>
      </c>
      <c r="C24" s="27">
        <f>GETPIVOTDATA("Conc/Dep",Pivot!$A$3,"Pollutant","PM25","Average","ANNUAL","Group","ROUT","Rank","1ST")</f>
        <v>0.42579</v>
      </c>
      <c r="D24" s="27" t="s">
        <v>59</v>
      </c>
      <c r="E24" s="27" t="str">
        <f t="shared" si="0"/>
        <v>--</v>
      </c>
      <c r="G24" s="15"/>
      <c r="H24" s="15"/>
      <c r="I24" s="19"/>
      <c r="J24" s="17"/>
      <c r="M24" s="11" t="s">
        <v>77</v>
      </c>
      <c r="N24" s="1">
        <v>22.5</v>
      </c>
    </row>
    <row r="25" spans="1:14" ht="15.75" thickBot="1" x14ac:dyDescent="0.3">
      <c r="A25" s="49"/>
      <c r="B25" s="27" t="s">
        <v>49</v>
      </c>
      <c r="C25" s="27">
        <f>GETPIVOTDATA("Conc/Dep",Pivot!$A$3,"Pollutant","PM25","Average","ANNUAL","Group","ROUT","Rank","1ST","Met File","KIPL_2015-2018_2021_ADJU.SFC")</f>
        <v>0.40655999999999998</v>
      </c>
      <c r="D25" s="31">
        <v>0.2</v>
      </c>
      <c r="E25" s="27" t="str">
        <f t="shared" si="0"/>
        <v>Yes</v>
      </c>
      <c r="G25" s="15"/>
      <c r="H25" s="15"/>
      <c r="I25" s="19"/>
      <c r="J25" s="18"/>
      <c r="M25" s="11" t="s">
        <v>78</v>
      </c>
      <c r="N25" s="1">
        <v>22.5</v>
      </c>
    </row>
    <row r="26" spans="1:14" ht="15.75" thickBot="1" x14ac:dyDescent="0.3">
      <c r="A26" s="28" t="s">
        <v>113</v>
      </c>
      <c r="M26" s="11" t="s">
        <v>79</v>
      </c>
      <c r="N26" s="1">
        <v>7.1</v>
      </c>
    </row>
    <row r="27" spans="1:14" ht="15.75" thickBot="1" x14ac:dyDescent="0.3">
      <c r="A27" s="2" t="s">
        <v>114</v>
      </c>
      <c r="M27" s="11" t="s">
        <v>80</v>
      </c>
      <c r="N27" s="1">
        <v>1.1000000000000001</v>
      </c>
    </row>
    <row r="28" spans="1:14" x14ac:dyDescent="0.25">
      <c r="A28" s="2" t="s">
        <v>115</v>
      </c>
    </row>
    <row r="29" spans="1:14" x14ac:dyDescent="0.25">
      <c r="A29" s="2" t="s">
        <v>116</v>
      </c>
    </row>
    <row r="30" spans="1:14" x14ac:dyDescent="0.25">
      <c r="A30" s="2" t="s">
        <v>130</v>
      </c>
    </row>
    <row r="31" spans="1:14" x14ac:dyDescent="0.25">
      <c r="A31" s="2"/>
    </row>
    <row r="32" spans="1:14" x14ac:dyDescent="0.25">
      <c r="A32" s="22" t="s">
        <v>108</v>
      </c>
    </row>
    <row r="33" spans="1:15" x14ac:dyDescent="0.25">
      <c r="A33" s="23" t="s">
        <v>236</v>
      </c>
    </row>
    <row r="34" spans="1:15" x14ac:dyDescent="0.25">
      <c r="A34" s="23" t="s">
        <v>129</v>
      </c>
    </row>
    <row r="35" spans="1:15" x14ac:dyDescent="0.25">
      <c r="A35" s="24" t="s">
        <v>128</v>
      </c>
    </row>
    <row r="37" spans="1:15" x14ac:dyDescent="0.25">
      <c r="A37" s="25" t="s">
        <v>257</v>
      </c>
    </row>
    <row r="38" spans="1:15" ht="24.75" x14ac:dyDescent="0.25">
      <c r="A38" s="44" t="s">
        <v>0</v>
      </c>
      <c r="B38" s="44" t="s">
        <v>118</v>
      </c>
      <c r="C38" s="26" t="s">
        <v>32</v>
      </c>
      <c r="D38" s="26" t="s">
        <v>121</v>
      </c>
      <c r="E38" s="26" t="s">
        <v>50</v>
      </c>
      <c r="F38" s="50" t="s">
        <v>131</v>
      </c>
      <c r="G38" s="51"/>
      <c r="H38" s="44" t="s">
        <v>81</v>
      </c>
      <c r="I38" s="44" t="s">
        <v>82</v>
      </c>
    </row>
    <row r="39" spans="1:15" ht="16.5" x14ac:dyDescent="0.25">
      <c r="A39" s="45"/>
      <c r="B39" s="45"/>
      <c r="C39" s="30" t="s">
        <v>33</v>
      </c>
      <c r="D39" s="30" t="s">
        <v>33</v>
      </c>
      <c r="E39" s="30" t="s">
        <v>33</v>
      </c>
      <c r="F39" s="30" t="s">
        <v>51</v>
      </c>
      <c r="G39" s="30" t="s">
        <v>52</v>
      </c>
      <c r="H39" s="45"/>
      <c r="I39" s="45"/>
    </row>
    <row r="40" spans="1:15" x14ac:dyDescent="0.25">
      <c r="A40" s="47" t="s">
        <v>117</v>
      </c>
      <c r="B40" s="27" t="s">
        <v>36</v>
      </c>
      <c r="C40" s="32">
        <f>C10</f>
        <v>141.30291</v>
      </c>
      <c r="D40" s="32">
        <f>N21</f>
        <v>105</v>
      </c>
      <c r="E40" s="32">
        <f>C40+D40</f>
        <v>246.30291</v>
      </c>
      <c r="F40" s="32">
        <v>339</v>
      </c>
      <c r="G40" s="27" t="s">
        <v>59</v>
      </c>
      <c r="H40" s="27" t="str">
        <f>IF(F40="--","--",IF(E40&gt;F40,"Yes","No"))</f>
        <v>No</v>
      </c>
      <c r="I40" s="27" t="str">
        <f>IF(G40="--","--",IF(E40&gt;G40,"Yes","No"))</f>
        <v>--</v>
      </c>
      <c r="K40" s="15"/>
      <c r="M40" s="15"/>
      <c r="N40" s="15"/>
      <c r="O40" s="15"/>
    </row>
    <row r="41" spans="1:15" x14ac:dyDescent="0.25">
      <c r="A41" s="48"/>
      <c r="B41" s="27" t="s">
        <v>53</v>
      </c>
      <c r="C41" s="27">
        <f>GETPIVOTDATA("Conc/Dep",Pivot!$A$3,"Pollutant","NO2","Average","8TH-HIGHEST MAX DAILY  1-HR","Group","ALL","Rank","1ST","Met File","KIPL_2015-2018_2021_ADJU.SFC")</f>
        <v>1.2357400000000001</v>
      </c>
      <c r="D41" s="31">
        <f>N22</f>
        <v>65.2</v>
      </c>
      <c r="E41" s="31">
        <f t="shared" ref="E41:E55" si="1">C41+D41</f>
        <v>66.43574000000001</v>
      </c>
      <c r="F41" s="27" t="s">
        <v>59</v>
      </c>
      <c r="G41" s="32">
        <v>188</v>
      </c>
      <c r="H41" s="27" t="str">
        <f t="shared" ref="H41:H55" si="2">IF(F41="--","--",IF(E41&gt;F41,"Yes","No"))</f>
        <v>--</v>
      </c>
      <c r="I41" s="27" t="str">
        <f t="shared" ref="I41:I55" si="3">IF(G41="--","--",IF(E41&gt;G41,"Yes","No"))</f>
        <v>No</v>
      </c>
      <c r="K41" s="15"/>
      <c r="M41" s="15"/>
      <c r="N41" s="15"/>
      <c r="O41" s="15"/>
    </row>
    <row r="42" spans="1:15" x14ac:dyDescent="0.25">
      <c r="A42" s="49"/>
      <c r="B42" s="27" t="s">
        <v>45</v>
      </c>
      <c r="C42" s="27">
        <f>GETPIVOTDATA("Conc/Dep",Pivot!$A$3,"Pollutant","NO2","Average","ANNUAL","Group","ROUT")</f>
        <v>6.2799999999999995E-2</v>
      </c>
      <c r="D42" s="31">
        <f>N23</f>
        <v>17.399999999999999</v>
      </c>
      <c r="E42" s="31">
        <f>SUM(C42:D42)</f>
        <v>17.462799999999998</v>
      </c>
      <c r="F42" s="32">
        <v>57</v>
      </c>
      <c r="G42" s="32">
        <v>100</v>
      </c>
      <c r="H42" s="27" t="str">
        <f t="shared" si="2"/>
        <v>No</v>
      </c>
      <c r="I42" s="27" t="str">
        <f t="shared" si="3"/>
        <v>No</v>
      </c>
      <c r="K42" s="15"/>
      <c r="M42" s="15"/>
      <c r="N42" s="15"/>
      <c r="O42" s="15"/>
    </row>
    <row r="43" spans="1:15" x14ac:dyDescent="0.25">
      <c r="A43" s="27" t="s">
        <v>123</v>
      </c>
      <c r="B43" s="27" t="s">
        <v>36</v>
      </c>
      <c r="C43" s="31">
        <f>GETPIVOTDATA("Conc/Dep",Pivot!$A$3,"Pollutant","H2S","Average","1-HR","Group","ROUT","Rank","1ST")</f>
        <v>37.460850000000001</v>
      </c>
      <c r="D43" s="29" t="s">
        <v>59</v>
      </c>
      <c r="E43" s="31">
        <f>C43</f>
        <v>37.460850000000001</v>
      </c>
      <c r="F43" s="32">
        <v>42</v>
      </c>
      <c r="G43" s="27" t="s">
        <v>59</v>
      </c>
      <c r="H43" s="27" t="str">
        <f>IF(F43="--","--",IF(E43&gt;F43,"Yes","No"))</f>
        <v>No</v>
      </c>
      <c r="I43" s="27" t="str">
        <f t="shared" si="3"/>
        <v>--</v>
      </c>
      <c r="K43" s="15"/>
      <c r="M43" s="15"/>
      <c r="N43" s="15"/>
      <c r="O43" s="15"/>
    </row>
    <row r="44" spans="1:15" x14ac:dyDescent="0.25">
      <c r="A44" s="47" t="s">
        <v>1</v>
      </c>
      <c r="B44" s="27" t="s">
        <v>83</v>
      </c>
      <c r="C44" s="32">
        <f>GETPIVOTDATA("Conc/Dep",Pivot!$A$3,"Pollutant","CO","Average","1-HR","Group","ROUT","Rank","1ST")</f>
        <v>1326.6444799999999</v>
      </c>
      <c r="D44" s="32">
        <f>N19</f>
        <v>5266</v>
      </c>
      <c r="E44" s="32">
        <f t="shared" si="1"/>
        <v>6592.6444799999999</v>
      </c>
      <c r="F44" s="32">
        <v>23000</v>
      </c>
      <c r="G44" s="32">
        <v>40000</v>
      </c>
      <c r="H44" s="27" t="str">
        <f t="shared" si="2"/>
        <v>No</v>
      </c>
      <c r="I44" s="27" t="str">
        <f t="shared" si="3"/>
        <v>No</v>
      </c>
      <c r="K44" s="15"/>
      <c r="M44" s="15"/>
      <c r="N44" s="15"/>
      <c r="O44" s="15"/>
    </row>
    <row r="45" spans="1:15" x14ac:dyDescent="0.25">
      <c r="A45" s="49"/>
      <c r="B45" s="27" t="s">
        <v>88</v>
      </c>
      <c r="C45" s="32">
        <f>GETPIVOTDATA("Conc/Dep",Pivot!$A$3,"Pollutant","CO","Average","8-HR","Group","ROUT","Rank","1ST")</f>
        <v>119.58351</v>
      </c>
      <c r="D45" s="32">
        <f>N20</f>
        <v>3549</v>
      </c>
      <c r="E45" s="32">
        <f t="shared" si="1"/>
        <v>3668.5835099999999</v>
      </c>
      <c r="F45" s="32">
        <v>10000</v>
      </c>
      <c r="G45" s="32">
        <v>10000</v>
      </c>
      <c r="H45" s="27" t="str">
        <f t="shared" si="2"/>
        <v>No</v>
      </c>
      <c r="I45" s="27" t="str">
        <f t="shared" si="3"/>
        <v>No</v>
      </c>
      <c r="K45" s="15"/>
      <c r="M45" s="15"/>
      <c r="N45" s="15"/>
      <c r="O45" s="15"/>
    </row>
    <row r="46" spans="1:15" x14ac:dyDescent="0.25">
      <c r="A46" s="47" t="s">
        <v>42</v>
      </c>
      <c r="B46" s="27" t="s">
        <v>83</v>
      </c>
      <c r="C46" s="27">
        <f>C17</f>
        <v>7.6999999999999996E-4</v>
      </c>
      <c r="D46" s="31">
        <f>N24</f>
        <v>22.5</v>
      </c>
      <c r="E46" s="31">
        <f t="shared" si="1"/>
        <v>22.500769999999999</v>
      </c>
      <c r="F46" s="32">
        <v>655</v>
      </c>
      <c r="G46" s="32">
        <v>196</v>
      </c>
      <c r="H46" s="27" t="str">
        <f t="shared" si="2"/>
        <v>No</v>
      </c>
      <c r="I46" s="27" t="str">
        <f t="shared" si="3"/>
        <v>No</v>
      </c>
      <c r="K46" s="15"/>
      <c r="M46" s="15"/>
      <c r="N46" s="15"/>
      <c r="O46" s="15"/>
    </row>
    <row r="47" spans="1:15" x14ac:dyDescent="0.25">
      <c r="A47" s="48"/>
      <c r="B47" s="27" t="s">
        <v>84</v>
      </c>
      <c r="C47" s="27">
        <f>GETPIVOTDATA("Conc/Dep",Pivot!$A$3,"Pollutant","SO2","Average","3-HR","Group","ROUT")</f>
        <v>2.3000000000000001E-4</v>
      </c>
      <c r="D47" s="31">
        <f>N25</f>
        <v>22.5</v>
      </c>
      <c r="E47" s="31">
        <f t="shared" si="1"/>
        <v>22.500229999999998</v>
      </c>
      <c r="F47" s="27" t="s">
        <v>59</v>
      </c>
      <c r="G47" s="32">
        <v>1300</v>
      </c>
      <c r="H47" s="27" t="str">
        <f t="shared" si="2"/>
        <v>--</v>
      </c>
      <c r="I47" s="27" t="str">
        <f t="shared" si="3"/>
        <v>No</v>
      </c>
      <c r="K47" s="15"/>
      <c r="M47" s="15"/>
      <c r="N47" s="15"/>
      <c r="O47" s="15"/>
    </row>
    <row r="48" spans="1:15" x14ac:dyDescent="0.25">
      <c r="A48" s="48"/>
      <c r="B48" s="27" t="s">
        <v>85</v>
      </c>
      <c r="C48" s="27">
        <f>GETPIVOTDATA("Conc/Dep",Pivot!$A$3,"Pollutant","SO2","Average","24-HR","Group","ROUT")</f>
        <v>3.0000000000000001E-5</v>
      </c>
      <c r="D48" s="27">
        <f>N26</f>
        <v>7.1</v>
      </c>
      <c r="E48" s="27">
        <f t="shared" si="1"/>
        <v>7.1000299999999994</v>
      </c>
      <c r="F48" s="32">
        <v>105</v>
      </c>
      <c r="G48" s="32">
        <v>365</v>
      </c>
      <c r="H48" s="27" t="str">
        <f t="shared" si="2"/>
        <v>No</v>
      </c>
      <c r="I48" s="27" t="str">
        <f t="shared" si="3"/>
        <v>No</v>
      </c>
      <c r="K48" s="15"/>
      <c r="M48" s="15"/>
      <c r="N48" s="15"/>
      <c r="O48" s="15"/>
    </row>
    <row r="49" spans="1:15" x14ac:dyDescent="0.25">
      <c r="A49" s="49"/>
      <c r="B49" s="27" t="s">
        <v>86</v>
      </c>
      <c r="C49" s="27">
        <f>GETPIVOTDATA("Conc/Dep",Pivot!$A$3,"Pollutant","SO2","Average","ANNUAL","Group","ROUT")</f>
        <v>0</v>
      </c>
      <c r="D49" s="27">
        <f>N27</f>
        <v>1.1000000000000001</v>
      </c>
      <c r="E49" s="27">
        <f t="shared" si="1"/>
        <v>1.1000000000000001</v>
      </c>
      <c r="F49" s="27" t="s">
        <v>59</v>
      </c>
      <c r="G49" s="32">
        <v>80</v>
      </c>
      <c r="H49" s="27" t="str">
        <f t="shared" si="2"/>
        <v>--</v>
      </c>
      <c r="I49" s="27" t="str">
        <f t="shared" si="3"/>
        <v>No</v>
      </c>
      <c r="K49" s="15"/>
      <c r="M49" s="15"/>
      <c r="N49" s="15"/>
      <c r="O49" s="15"/>
    </row>
    <row r="50" spans="1:15" x14ac:dyDescent="0.25">
      <c r="A50" s="47" t="s">
        <v>46</v>
      </c>
      <c r="B50" s="27" t="s">
        <v>60</v>
      </c>
      <c r="C50" s="27">
        <f>C21</f>
        <v>7.2263099999999998</v>
      </c>
      <c r="D50" s="31">
        <f t="shared" ref="D50:D55" si="4">N13</f>
        <v>241.3</v>
      </c>
      <c r="E50" s="32">
        <f t="shared" si="1"/>
        <v>248.52631000000002</v>
      </c>
      <c r="F50" s="32">
        <v>50</v>
      </c>
      <c r="G50" s="35" t="s">
        <v>59</v>
      </c>
      <c r="H50" s="55" t="s">
        <v>122</v>
      </c>
      <c r="I50" s="56"/>
      <c r="K50" s="15"/>
      <c r="M50" s="15"/>
      <c r="N50" s="15"/>
      <c r="O50" s="15"/>
    </row>
    <row r="51" spans="1:15" x14ac:dyDescent="0.25">
      <c r="A51" s="48"/>
      <c r="B51" s="27" t="s">
        <v>87</v>
      </c>
      <c r="C51" s="27">
        <f>GETPIVOTDATA("Conc/Dep",Pivot!$A$3,"Pollutant","PM10","Average","24-HR","Group","ALL","Rank","6TH")</f>
        <v>4.7210200000000002</v>
      </c>
      <c r="D51" s="32">
        <f t="shared" si="4"/>
        <v>142</v>
      </c>
      <c r="E51" s="32">
        <f t="shared" si="1"/>
        <v>146.72102000000001</v>
      </c>
      <c r="F51" s="27" t="s">
        <v>59</v>
      </c>
      <c r="G51" s="32">
        <v>150</v>
      </c>
      <c r="H51" s="27" t="str">
        <f t="shared" si="2"/>
        <v>--</v>
      </c>
      <c r="I51" s="27" t="str">
        <f t="shared" si="3"/>
        <v>No</v>
      </c>
      <c r="K51" s="15"/>
      <c r="M51" s="15"/>
      <c r="N51" s="15"/>
      <c r="O51" s="15"/>
    </row>
    <row r="52" spans="1:15" x14ac:dyDescent="0.25">
      <c r="A52" s="49"/>
      <c r="B52" s="27" t="s">
        <v>48</v>
      </c>
      <c r="C52" s="27">
        <f>GETPIVOTDATA("Conc/Dep",Pivot!$A$3,"Pollutant","PM10","Average","ANNUAL","Group","ROUT")</f>
        <v>0.70726999999999995</v>
      </c>
      <c r="D52" s="31">
        <f t="shared" si="4"/>
        <v>39.799999999999997</v>
      </c>
      <c r="E52" s="31">
        <f t="shared" si="1"/>
        <v>40.507269999999998</v>
      </c>
      <c r="F52" s="32">
        <v>20</v>
      </c>
      <c r="G52" s="27" t="s">
        <v>59</v>
      </c>
      <c r="H52" s="55" t="s">
        <v>122</v>
      </c>
      <c r="I52" s="56"/>
      <c r="K52" s="15"/>
      <c r="M52" s="15"/>
      <c r="N52" s="15"/>
      <c r="O52" s="15"/>
    </row>
    <row r="53" spans="1:15" x14ac:dyDescent="0.25">
      <c r="A53" s="47" t="s">
        <v>47</v>
      </c>
      <c r="B53" s="27" t="s">
        <v>54</v>
      </c>
      <c r="C53" s="27">
        <f>GETPIVOTDATA("Conc/Dep",Pivot!$A$3,"Pollutant","PM25","Average","8TH-HIGHEST 24-HR","Group","ROUT","Rank","1ST","Met File","KIPL_2015-2018_2021_ADJU.SFC")</f>
        <v>2.1615099999999998</v>
      </c>
      <c r="D53" s="31">
        <f t="shared" si="4"/>
        <v>21</v>
      </c>
      <c r="E53" s="31">
        <f t="shared" si="1"/>
        <v>23.16151</v>
      </c>
      <c r="F53" s="27" t="s">
        <v>59</v>
      </c>
      <c r="G53" s="32">
        <v>35</v>
      </c>
      <c r="H53" s="27" t="str">
        <f t="shared" si="2"/>
        <v>--</v>
      </c>
      <c r="I53" s="27" t="str">
        <f t="shared" si="3"/>
        <v>No</v>
      </c>
      <c r="K53" s="15"/>
      <c r="M53" s="15"/>
      <c r="N53" s="15"/>
      <c r="O53" s="15"/>
    </row>
    <row r="54" spans="1:15" x14ac:dyDescent="0.25">
      <c r="A54" s="48"/>
      <c r="B54" s="27" t="s">
        <v>48</v>
      </c>
      <c r="C54" s="27">
        <f>C24</f>
        <v>0.42579</v>
      </c>
      <c r="D54" s="27">
        <f t="shared" si="4"/>
        <v>9.4</v>
      </c>
      <c r="E54" s="27">
        <f t="shared" si="1"/>
        <v>9.8257899999999996</v>
      </c>
      <c r="F54" s="32">
        <v>12</v>
      </c>
      <c r="G54" s="31" t="s">
        <v>59</v>
      </c>
      <c r="H54" s="27" t="str">
        <f t="shared" si="2"/>
        <v>No</v>
      </c>
      <c r="I54" s="27" t="str">
        <f t="shared" si="3"/>
        <v>--</v>
      </c>
      <c r="K54" s="15"/>
      <c r="M54" s="15"/>
      <c r="N54" s="15"/>
      <c r="O54" s="15"/>
    </row>
    <row r="55" spans="1:15" x14ac:dyDescent="0.25">
      <c r="A55" s="49"/>
      <c r="B55" s="27" t="s">
        <v>49</v>
      </c>
      <c r="C55" s="27">
        <f>C25</f>
        <v>0.40655999999999998</v>
      </c>
      <c r="D55" s="27">
        <f t="shared" si="4"/>
        <v>8.67</v>
      </c>
      <c r="E55" s="27">
        <f t="shared" si="1"/>
        <v>9.0765600000000006</v>
      </c>
      <c r="F55" s="27" t="s">
        <v>59</v>
      </c>
      <c r="G55" s="32">
        <v>12</v>
      </c>
      <c r="H55" s="27" t="str">
        <f t="shared" si="2"/>
        <v>--</v>
      </c>
      <c r="I55" s="27" t="str">
        <f t="shared" si="3"/>
        <v>No</v>
      </c>
      <c r="K55" s="15"/>
      <c r="M55" s="15"/>
      <c r="N55" s="15"/>
      <c r="O55" s="15"/>
    </row>
    <row r="56" spans="1:15" ht="15.75" thickBot="1" x14ac:dyDescent="0.3">
      <c r="A56" s="28" t="s">
        <v>113</v>
      </c>
    </row>
    <row r="57" spans="1:15" x14ac:dyDescent="0.25">
      <c r="A57" s="2" t="s">
        <v>115</v>
      </c>
      <c r="M57" s="54"/>
      <c r="N57" s="54"/>
    </row>
    <row r="58" spans="1:15" x14ac:dyDescent="0.25">
      <c r="A58" s="2" t="s">
        <v>116</v>
      </c>
      <c r="M58" s="53"/>
      <c r="N58" s="53"/>
    </row>
    <row r="59" spans="1:15" x14ac:dyDescent="0.25">
      <c r="A59" s="2" t="s">
        <v>130</v>
      </c>
      <c r="M59" s="53"/>
      <c r="N59" s="53"/>
    </row>
    <row r="60" spans="1:15" ht="16.5" x14ac:dyDescent="0.25">
      <c r="A60" s="2" t="s">
        <v>124</v>
      </c>
      <c r="M60" s="13"/>
    </row>
    <row r="61" spans="1:15" x14ac:dyDescent="0.25">
      <c r="A61" s="2"/>
      <c r="M61" s="2"/>
    </row>
    <row r="62" spans="1:15" x14ac:dyDescent="0.25">
      <c r="A62" s="22" t="s">
        <v>108</v>
      </c>
    </row>
    <row r="63" spans="1:15" x14ac:dyDescent="0.25">
      <c r="A63" s="23" t="s">
        <v>109</v>
      </c>
    </row>
    <row r="64" spans="1:15" x14ac:dyDescent="0.25">
      <c r="A64" s="23" t="s">
        <v>111</v>
      </c>
    </row>
    <row r="65" spans="1:3" x14ac:dyDescent="0.25">
      <c r="A65" s="24" t="s">
        <v>110</v>
      </c>
    </row>
    <row r="67" spans="1:3" x14ac:dyDescent="0.25">
      <c r="A67" s="25" t="s">
        <v>374</v>
      </c>
    </row>
    <row r="68" spans="1:3" x14ac:dyDescent="0.25">
      <c r="A68" s="44" t="s">
        <v>125</v>
      </c>
      <c r="B68" s="57" t="s">
        <v>126</v>
      </c>
      <c r="C68" s="44" t="s">
        <v>375</v>
      </c>
    </row>
    <row r="69" spans="1:3" x14ac:dyDescent="0.25">
      <c r="A69" s="45"/>
      <c r="B69" s="58"/>
      <c r="C69" s="45"/>
    </row>
    <row r="70" spans="1:3" ht="39" customHeight="1" x14ac:dyDescent="0.25">
      <c r="A70" s="27" t="s">
        <v>282</v>
      </c>
      <c r="B70" s="27" t="s">
        <v>376</v>
      </c>
      <c r="C70" s="27">
        <f>GETPIVOTDATA("Conc/Dep",Pivot!$A$3,"Pollutant","H2S","Average","1-HR","Group",A70)</f>
        <v>148.22761</v>
      </c>
    </row>
    <row r="71" spans="1:3" ht="50.25" customHeight="1" x14ac:dyDescent="0.25">
      <c r="A71" s="27" t="s">
        <v>283</v>
      </c>
      <c r="B71" s="27" t="s">
        <v>376</v>
      </c>
      <c r="C71" s="27">
        <f>GETPIVOTDATA("Conc/Dep",Pivot!$A$3,"Pollutant","H2S","Average","1-HR","Group",A71)</f>
        <v>111.02355</v>
      </c>
    </row>
    <row r="72" spans="1:3" ht="26.25" customHeight="1" x14ac:dyDescent="0.25">
      <c r="A72" s="27" t="s">
        <v>284</v>
      </c>
      <c r="B72" s="27" t="s">
        <v>376</v>
      </c>
      <c r="C72" s="27">
        <f>GETPIVOTDATA("Conc/Dep",Pivot!$A$3,"Pollutant","H2S","Average","1-HR","Group",A72)</f>
        <v>148.40012999999999</v>
      </c>
    </row>
    <row r="73" spans="1:3" x14ac:dyDescent="0.25">
      <c r="A73" s="27" t="s">
        <v>285</v>
      </c>
      <c r="B73" s="27" t="s">
        <v>376</v>
      </c>
      <c r="C73" s="27">
        <f>GETPIVOTDATA("Conc/Dep",Pivot!$A$3,"Pollutant","H2S","Average","1-HR","Group",A73)</f>
        <v>135.65854999999999</v>
      </c>
    </row>
    <row r="74" spans="1:3" x14ac:dyDescent="0.25">
      <c r="A74" s="27" t="s">
        <v>286</v>
      </c>
      <c r="B74" s="27" t="s">
        <v>376</v>
      </c>
      <c r="C74" s="27">
        <f>GETPIVOTDATA("Conc/Dep",Pivot!$A$3,"Pollutant","H2S","Average","1-HR","Group",A74)</f>
        <v>137.06474</v>
      </c>
    </row>
    <row r="75" spans="1:3" x14ac:dyDescent="0.25">
      <c r="A75" s="27" t="s">
        <v>287</v>
      </c>
      <c r="B75" s="27" t="s">
        <v>376</v>
      </c>
      <c r="C75" s="27">
        <f>GETPIVOTDATA("Conc/Dep",Pivot!$A$3,"Pollutant","H2S","Average","1-HR","Group",A75)</f>
        <v>120.86736000000001</v>
      </c>
    </row>
    <row r="76" spans="1:3" x14ac:dyDescent="0.25">
      <c r="A76" s="27" t="s">
        <v>288</v>
      </c>
      <c r="B76" s="27" t="s">
        <v>376</v>
      </c>
      <c r="C76" s="27">
        <f>GETPIVOTDATA("Conc/Dep",Pivot!$A$3,"Pollutant","H2S","Average","1-HR","Group",A76)</f>
        <v>130.56566000000001</v>
      </c>
    </row>
    <row r="77" spans="1:3" x14ac:dyDescent="0.25">
      <c r="A77" s="27" t="s">
        <v>289</v>
      </c>
      <c r="B77" s="27" t="s">
        <v>376</v>
      </c>
      <c r="C77" s="27">
        <f>GETPIVOTDATA("Conc/Dep",Pivot!$A$3,"Pollutant","H2S","Average","1-HR","Group",A77)</f>
        <v>114.01895</v>
      </c>
    </row>
    <row r="78" spans="1:3" x14ac:dyDescent="0.25">
      <c r="A78" s="27" t="s">
        <v>290</v>
      </c>
      <c r="B78" s="27" t="s">
        <v>376</v>
      </c>
      <c r="C78" s="27">
        <f>GETPIVOTDATA("Conc/Dep",Pivot!$A$3,"Pollutant","H2S","Average","1-HR","Group",A78)</f>
        <v>128.44784000000001</v>
      </c>
    </row>
    <row r="79" spans="1:3" x14ac:dyDescent="0.25">
      <c r="A79" s="27" t="s">
        <v>291</v>
      </c>
      <c r="B79" s="27" t="s">
        <v>376</v>
      </c>
      <c r="C79" s="27">
        <f>GETPIVOTDATA("Conc/Dep",Pivot!$A$3,"Pollutant","H2S","Average","1-HR","Group",A79)</f>
        <v>133.31317999999999</v>
      </c>
    </row>
    <row r="80" spans="1:3" x14ac:dyDescent="0.25">
      <c r="A80" s="27" t="s">
        <v>292</v>
      </c>
      <c r="B80" s="27" t="s">
        <v>376</v>
      </c>
      <c r="C80" s="27">
        <f>GETPIVOTDATA("Conc/Dep",Pivot!$A$3,"Pollutant","H2S","Average","1-HR","Group",A80)</f>
        <v>109.85185</v>
      </c>
    </row>
    <row r="81" spans="1:3" x14ac:dyDescent="0.25">
      <c r="A81" s="27" t="s">
        <v>293</v>
      </c>
      <c r="B81" s="27" t="s">
        <v>376</v>
      </c>
      <c r="C81" s="27">
        <f>GETPIVOTDATA("Conc/Dep",Pivot!$A$3,"Pollutant","H2S","Average","1-HR","Group",A81)</f>
        <v>123.01288</v>
      </c>
    </row>
    <row r="82" spans="1:3" x14ac:dyDescent="0.25">
      <c r="A82" s="27" t="s">
        <v>377</v>
      </c>
      <c r="B82" s="27" t="s">
        <v>376</v>
      </c>
      <c r="C82" s="27">
        <f>MAX(C70:C81)</f>
        <v>148.40012999999999</v>
      </c>
    </row>
    <row r="83" spans="1:3" x14ac:dyDescent="0.25">
      <c r="A83" s="2" t="s">
        <v>130</v>
      </c>
    </row>
  </sheetData>
  <mergeCells count="26">
    <mergeCell ref="A68:A69"/>
    <mergeCell ref="B68:B69"/>
    <mergeCell ref="C68:C69"/>
    <mergeCell ref="H52:I52"/>
    <mergeCell ref="A46:A49"/>
    <mergeCell ref="A44:A45"/>
    <mergeCell ref="A40:A42"/>
    <mergeCell ref="M59:N59"/>
    <mergeCell ref="A21:A22"/>
    <mergeCell ref="A23:A25"/>
    <mergeCell ref="M57:N57"/>
    <mergeCell ref="M58:N58"/>
    <mergeCell ref="H50:I50"/>
    <mergeCell ref="A53:A55"/>
    <mergeCell ref="A50:A52"/>
    <mergeCell ref="A8:A9"/>
    <mergeCell ref="B8:B9"/>
    <mergeCell ref="E8:E9"/>
    <mergeCell ref="A10:A12"/>
    <mergeCell ref="A15:A16"/>
    <mergeCell ref="A17:A20"/>
    <mergeCell ref="A38:A39"/>
    <mergeCell ref="B38:B39"/>
    <mergeCell ref="I38:I39"/>
    <mergeCell ref="H38:H39"/>
    <mergeCell ref="F38:G38"/>
  </mergeCells>
  <phoneticPr fontId="23" type="noConversion"/>
  <conditionalFormatting sqref="E10:E25">
    <cfRule type="cellIs" dxfId="2" priority="6" operator="equal">
      <formula>"Yes"</formula>
    </cfRule>
  </conditionalFormatting>
  <conditionalFormatting sqref="H50">
    <cfRule type="cellIs" dxfId="1" priority="1" operator="equal">
      <formula>"Yes"</formula>
    </cfRule>
  </conditionalFormatting>
  <conditionalFormatting sqref="H40:I49 H51:I51 H52 H53:I55">
    <cfRule type="cellIs" dxfId="0" priority="2" operator="equal">
      <formula>"Yes"</formula>
    </cfRule>
  </conditionalFormatting>
  <pageMargins left="0.7" right="0.7" top="0.75" bottom="0.75" header="0.3" footer="0.3"/>
  <pageSetup scale="43" orientation="landscape" r:id="rId1"/>
  <rowBreaks count="1" manualBreakCount="1">
    <brk id="3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E88C-7471-4959-9FC6-ED5B770F2850}">
  <sheetPr>
    <tabColor rgb="FFFF0000"/>
  </sheetPr>
  <dimension ref="A1:AA220"/>
  <sheetViews>
    <sheetView topLeftCell="A108" workbookViewId="0">
      <selection activeCell="F76" sqref="F76"/>
    </sheetView>
  </sheetViews>
  <sheetFormatPr defaultRowHeight="15" x14ac:dyDescent="0.25"/>
  <cols>
    <col min="1" max="1" width="36.85546875" bestFit="1" customWidth="1"/>
    <col min="2" max="2" width="16.28515625" bestFit="1" customWidth="1"/>
    <col min="3" max="3" width="10" bestFit="1" customWidth="1"/>
    <col min="4" max="4" width="11" bestFit="1" customWidth="1"/>
    <col min="5" max="5" width="10" bestFit="1" customWidth="1"/>
    <col min="6" max="6" width="11" bestFit="1" customWidth="1"/>
    <col min="7" max="9" width="10" bestFit="1" customWidth="1"/>
    <col min="10" max="10" width="11" bestFit="1" customWidth="1"/>
    <col min="11" max="24" width="10" bestFit="1" customWidth="1"/>
    <col min="25" max="26" width="9" bestFit="1" customWidth="1"/>
    <col min="27" max="27" width="11.28515625" bestFit="1" customWidth="1"/>
  </cols>
  <sheetData>
    <row r="1" spans="1:27" ht="26.25" x14ac:dyDescent="0.4">
      <c r="A1" s="38" t="s">
        <v>267</v>
      </c>
    </row>
    <row r="2" spans="1:27" x14ac:dyDescent="0.25">
      <c r="A2" t="s">
        <v>89</v>
      </c>
    </row>
    <row r="3" spans="1:27" x14ac:dyDescent="0.25">
      <c r="A3" s="3" t="s">
        <v>57</v>
      </c>
      <c r="B3" s="3" t="s">
        <v>58</v>
      </c>
    </row>
    <row r="4" spans="1:27" x14ac:dyDescent="0.25">
      <c r="A4" s="3" t="s">
        <v>55</v>
      </c>
      <c r="B4" t="s">
        <v>3</v>
      </c>
      <c r="C4" t="s">
        <v>8</v>
      </c>
      <c r="D4" t="s">
        <v>7</v>
      </c>
      <c r="E4" t="s">
        <v>165</v>
      </c>
      <c r="F4" t="s">
        <v>271</v>
      </c>
      <c r="G4" t="s">
        <v>272</v>
      </c>
      <c r="H4" t="s">
        <v>273</v>
      </c>
      <c r="I4" t="s">
        <v>274</v>
      </c>
      <c r="J4" t="s">
        <v>277</v>
      </c>
      <c r="K4" t="s">
        <v>278</v>
      </c>
      <c r="L4" t="s">
        <v>281</v>
      </c>
      <c r="M4" t="s">
        <v>282</v>
      </c>
      <c r="N4" t="s">
        <v>283</v>
      </c>
      <c r="O4" t="s">
        <v>284</v>
      </c>
      <c r="P4" t="s">
        <v>285</v>
      </c>
      <c r="Q4" t="s">
        <v>286</v>
      </c>
      <c r="R4" t="s">
        <v>287</v>
      </c>
      <c r="S4" t="s">
        <v>288</v>
      </c>
      <c r="T4" t="s">
        <v>289</v>
      </c>
      <c r="U4" t="s">
        <v>290</v>
      </c>
      <c r="V4" t="s">
        <v>291</v>
      </c>
      <c r="W4" t="s">
        <v>292</v>
      </c>
      <c r="X4" t="s">
        <v>293</v>
      </c>
      <c r="Y4" t="s">
        <v>294</v>
      </c>
      <c r="Z4" t="s">
        <v>295</v>
      </c>
      <c r="AA4" t="s">
        <v>56</v>
      </c>
    </row>
    <row r="5" spans="1:27" x14ac:dyDescent="0.25">
      <c r="A5" s="4" t="s">
        <v>1</v>
      </c>
      <c r="B5">
        <v>1326.6444799999999</v>
      </c>
      <c r="D5">
        <v>1326.6444799999999</v>
      </c>
      <c r="G5">
        <v>549.42796999999996</v>
      </c>
      <c r="H5">
        <v>528.32065</v>
      </c>
      <c r="I5">
        <v>381.06828999999999</v>
      </c>
      <c r="J5">
        <v>1326.6444799999999</v>
      </c>
      <c r="K5">
        <v>15.410399999999999</v>
      </c>
      <c r="AA5">
        <v>1326.6444799999999</v>
      </c>
    </row>
    <row r="6" spans="1:27" x14ac:dyDescent="0.25">
      <c r="A6" s="5" t="s">
        <v>2</v>
      </c>
      <c r="B6">
        <v>1326.6444799999999</v>
      </c>
      <c r="D6">
        <v>1326.6444799999999</v>
      </c>
      <c r="G6">
        <v>549.42796999999996</v>
      </c>
      <c r="H6">
        <v>528.32065</v>
      </c>
      <c r="I6">
        <v>381.06828999999999</v>
      </c>
      <c r="J6">
        <v>1326.6444799999999</v>
      </c>
      <c r="K6">
        <v>15.410399999999999</v>
      </c>
      <c r="AA6">
        <v>1326.6444799999999</v>
      </c>
    </row>
    <row r="7" spans="1:27" x14ac:dyDescent="0.25">
      <c r="A7" s="6" t="s">
        <v>4</v>
      </c>
      <c r="B7">
        <v>1326.6444799999999</v>
      </c>
      <c r="D7">
        <v>1326.6444799999999</v>
      </c>
      <c r="G7">
        <v>549.42796999999996</v>
      </c>
      <c r="H7">
        <v>528.32065</v>
      </c>
      <c r="I7">
        <v>381.06828999999999</v>
      </c>
      <c r="J7">
        <v>1326.6444799999999</v>
      </c>
      <c r="K7">
        <v>15.410399999999999</v>
      </c>
      <c r="AA7">
        <v>1326.6444799999999</v>
      </c>
    </row>
    <row r="8" spans="1:27" x14ac:dyDescent="0.25">
      <c r="A8" s="7" t="s">
        <v>5</v>
      </c>
      <c r="B8">
        <v>1326.6444799999999</v>
      </c>
      <c r="D8">
        <v>1326.6444799999999</v>
      </c>
      <c r="G8">
        <v>530.58622000000003</v>
      </c>
      <c r="H8">
        <v>521.11451</v>
      </c>
      <c r="I8">
        <v>361.65687000000003</v>
      </c>
      <c r="J8">
        <v>1326.6444799999999</v>
      </c>
      <c r="K8">
        <v>15.26328</v>
      </c>
      <c r="AA8">
        <v>1326.6444799999999</v>
      </c>
    </row>
    <row r="9" spans="1:27" x14ac:dyDescent="0.25">
      <c r="A9" s="7" t="s">
        <v>28</v>
      </c>
      <c r="B9">
        <v>1321.19246</v>
      </c>
      <c r="D9">
        <v>1321.19246</v>
      </c>
      <c r="G9">
        <v>549.42796999999996</v>
      </c>
      <c r="H9">
        <v>506.59737999999999</v>
      </c>
      <c r="I9">
        <v>357.38866000000002</v>
      </c>
      <c r="J9">
        <v>1321.19246</v>
      </c>
      <c r="K9">
        <v>15.03626</v>
      </c>
      <c r="AA9">
        <v>1321.19246</v>
      </c>
    </row>
    <row r="10" spans="1:27" x14ac:dyDescent="0.25">
      <c r="A10" s="7" t="s">
        <v>29</v>
      </c>
      <c r="B10">
        <v>1282.67147</v>
      </c>
      <c r="D10">
        <v>1282.67147</v>
      </c>
      <c r="G10">
        <v>538.54756999999995</v>
      </c>
      <c r="H10">
        <v>528.32065</v>
      </c>
      <c r="I10">
        <v>358.63423</v>
      </c>
      <c r="J10">
        <v>1282.67147</v>
      </c>
      <c r="K10">
        <v>15.401949999999999</v>
      </c>
      <c r="AA10">
        <v>1282.67147</v>
      </c>
    </row>
    <row r="11" spans="1:27" x14ac:dyDescent="0.25">
      <c r="A11" s="7" t="s">
        <v>30</v>
      </c>
      <c r="B11">
        <v>1281.6818000000001</v>
      </c>
      <c r="D11">
        <v>1281.6818000000001</v>
      </c>
      <c r="G11">
        <v>532.59598000000005</v>
      </c>
      <c r="H11">
        <v>517.82369000000006</v>
      </c>
      <c r="I11">
        <v>338.10444999999999</v>
      </c>
      <c r="J11">
        <v>1281.6818000000001</v>
      </c>
      <c r="K11">
        <v>15.402139999999999</v>
      </c>
      <c r="AA11">
        <v>1281.6818000000001</v>
      </c>
    </row>
    <row r="12" spans="1:27" x14ac:dyDescent="0.25">
      <c r="A12" s="7" t="s">
        <v>31</v>
      </c>
      <c r="B12">
        <v>1285.89716</v>
      </c>
      <c r="D12">
        <v>1285.89716</v>
      </c>
      <c r="G12">
        <v>533.64904000000001</v>
      </c>
      <c r="H12">
        <v>499.30574999999999</v>
      </c>
      <c r="I12">
        <v>381.06828999999999</v>
      </c>
      <c r="J12">
        <v>1285.89716</v>
      </c>
      <c r="K12">
        <v>15.410399999999999</v>
      </c>
      <c r="AA12">
        <v>1285.89716</v>
      </c>
    </row>
    <row r="13" spans="1:27" x14ac:dyDescent="0.25">
      <c r="A13" s="6" t="s">
        <v>6</v>
      </c>
      <c r="B13">
        <v>1285.3747000000001</v>
      </c>
      <c r="D13">
        <v>1285.3747000000001</v>
      </c>
      <c r="G13">
        <v>530.65611000000001</v>
      </c>
      <c r="H13">
        <v>505.64368000000002</v>
      </c>
      <c r="I13">
        <v>335.30662000000001</v>
      </c>
      <c r="J13">
        <v>1285.3747000000001</v>
      </c>
      <c r="K13">
        <v>15.40428</v>
      </c>
      <c r="AA13">
        <v>1285.3747000000001</v>
      </c>
    </row>
    <row r="14" spans="1:27" x14ac:dyDescent="0.25">
      <c r="A14" s="7" t="s">
        <v>5</v>
      </c>
      <c r="B14">
        <v>1221.1595</v>
      </c>
      <c r="D14">
        <v>1221.1595</v>
      </c>
      <c r="G14">
        <v>511.84875</v>
      </c>
      <c r="H14">
        <v>492.81017000000003</v>
      </c>
      <c r="I14">
        <v>309.59541000000002</v>
      </c>
      <c r="J14">
        <v>1221.1595</v>
      </c>
      <c r="K14">
        <v>15.22776</v>
      </c>
      <c r="AA14">
        <v>1221.1595</v>
      </c>
    </row>
    <row r="15" spans="1:27" x14ac:dyDescent="0.25">
      <c r="A15" s="7" t="s">
        <v>28</v>
      </c>
      <c r="B15">
        <v>1285.3747000000001</v>
      </c>
      <c r="D15">
        <v>1285.3747000000001</v>
      </c>
      <c r="G15">
        <v>530.65611000000001</v>
      </c>
      <c r="H15">
        <v>505.64368000000002</v>
      </c>
      <c r="I15">
        <v>322.50134000000003</v>
      </c>
      <c r="J15">
        <v>1285.3747000000001</v>
      </c>
      <c r="K15">
        <v>15.017810000000001</v>
      </c>
      <c r="AA15">
        <v>1285.3747000000001</v>
      </c>
    </row>
    <row r="16" spans="1:27" x14ac:dyDescent="0.25">
      <c r="A16" s="7" t="s">
        <v>29</v>
      </c>
      <c r="B16">
        <v>1249.1153200000001</v>
      </c>
      <c r="D16">
        <v>1249.1153200000001</v>
      </c>
      <c r="G16">
        <v>514.48506999999995</v>
      </c>
      <c r="H16">
        <v>504.80495000000002</v>
      </c>
      <c r="I16">
        <v>333.48273999999998</v>
      </c>
      <c r="J16">
        <v>1249.1153200000001</v>
      </c>
      <c r="K16">
        <v>15.191800000000001</v>
      </c>
      <c r="AA16">
        <v>1249.1153200000001</v>
      </c>
    </row>
    <row r="17" spans="1:27" x14ac:dyDescent="0.25">
      <c r="A17" s="7" t="s">
        <v>30</v>
      </c>
      <c r="B17">
        <v>1269.25442</v>
      </c>
      <c r="D17">
        <v>1269.25442</v>
      </c>
      <c r="G17">
        <v>529.15092000000004</v>
      </c>
      <c r="H17">
        <v>491.92207000000002</v>
      </c>
      <c r="I17">
        <v>335.30662000000001</v>
      </c>
      <c r="J17">
        <v>1269.25442</v>
      </c>
      <c r="K17">
        <v>15.334070000000001</v>
      </c>
      <c r="AA17">
        <v>1269.25442</v>
      </c>
    </row>
    <row r="18" spans="1:27" x14ac:dyDescent="0.25">
      <c r="A18" s="7" t="s">
        <v>31</v>
      </c>
      <c r="B18">
        <v>1277.9016099999999</v>
      </c>
      <c r="D18">
        <v>1277.9016099999999</v>
      </c>
      <c r="G18">
        <v>524.70241999999996</v>
      </c>
      <c r="H18">
        <v>498.69808</v>
      </c>
      <c r="I18">
        <v>325.95150999999998</v>
      </c>
      <c r="J18">
        <v>1277.9016099999999</v>
      </c>
      <c r="K18">
        <v>15.40428</v>
      </c>
      <c r="AA18">
        <v>1277.9016099999999</v>
      </c>
    </row>
    <row r="19" spans="1:27" x14ac:dyDescent="0.25">
      <c r="A19" s="5" t="s">
        <v>9</v>
      </c>
      <c r="B19">
        <v>119.58351</v>
      </c>
      <c r="D19">
        <v>119.58351</v>
      </c>
      <c r="G19">
        <v>47.666490000000003</v>
      </c>
      <c r="H19">
        <v>43.142270000000003</v>
      </c>
      <c r="I19">
        <v>30.432089999999999</v>
      </c>
      <c r="J19">
        <v>119.58351</v>
      </c>
      <c r="K19">
        <v>1.45136</v>
      </c>
      <c r="AA19">
        <v>119.58351</v>
      </c>
    </row>
    <row r="20" spans="1:27" x14ac:dyDescent="0.25">
      <c r="A20" s="6" t="s">
        <v>4</v>
      </c>
      <c r="B20">
        <v>119.58351</v>
      </c>
      <c r="D20">
        <v>119.58351</v>
      </c>
      <c r="G20">
        <v>47.666490000000003</v>
      </c>
      <c r="H20">
        <v>43.142270000000003</v>
      </c>
      <c r="I20">
        <v>30.432089999999999</v>
      </c>
      <c r="J20">
        <v>119.58351</v>
      </c>
      <c r="K20">
        <v>1.45136</v>
      </c>
      <c r="AA20">
        <v>119.58351</v>
      </c>
    </row>
    <row r="21" spans="1:27" x14ac:dyDescent="0.25">
      <c r="A21" s="7" t="s">
        <v>5</v>
      </c>
      <c r="B21">
        <v>76.140180000000001</v>
      </c>
      <c r="D21">
        <v>76.140180000000001</v>
      </c>
      <c r="G21">
        <v>29.122910000000001</v>
      </c>
      <c r="H21">
        <v>29.180299999999999</v>
      </c>
      <c r="I21">
        <v>25.794170000000001</v>
      </c>
      <c r="J21">
        <v>76.140180000000001</v>
      </c>
      <c r="K21">
        <v>1.3628899999999999</v>
      </c>
      <c r="AA21">
        <v>76.140180000000001</v>
      </c>
    </row>
    <row r="22" spans="1:27" x14ac:dyDescent="0.25">
      <c r="A22" s="7" t="s">
        <v>28</v>
      </c>
      <c r="B22">
        <v>115.05758</v>
      </c>
      <c r="D22">
        <v>115.05758</v>
      </c>
      <c r="G22">
        <v>44.866889999999998</v>
      </c>
      <c r="H22">
        <v>42.960090000000001</v>
      </c>
      <c r="I22">
        <v>28.447749999999999</v>
      </c>
      <c r="J22">
        <v>115.05758</v>
      </c>
      <c r="K22">
        <v>1.3980600000000001</v>
      </c>
      <c r="AA22">
        <v>115.05758</v>
      </c>
    </row>
    <row r="23" spans="1:27" x14ac:dyDescent="0.25">
      <c r="A23" s="7" t="s">
        <v>29</v>
      </c>
      <c r="B23">
        <v>119.58351</v>
      </c>
      <c r="D23">
        <v>119.58351</v>
      </c>
      <c r="G23">
        <v>47.666490000000003</v>
      </c>
      <c r="H23">
        <v>43.142270000000003</v>
      </c>
      <c r="I23">
        <v>30.432089999999999</v>
      </c>
      <c r="J23">
        <v>119.58351</v>
      </c>
      <c r="K23">
        <v>1.45136</v>
      </c>
      <c r="AA23">
        <v>119.58351</v>
      </c>
    </row>
    <row r="24" spans="1:27" x14ac:dyDescent="0.25">
      <c r="A24" s="7" t="s">
        <v>30</v>
      </c>
      <c r="B24">
        <v>109.77681</v>
      </c>
      <c r="D24">
        <v>109.77681</v>
      </c>
      <c r="G24">
        <v>41.537520000000001</v>
      </c>
      <c r="H24">
        <v>39.413179999999997</v>
      </c>
      <c r="I24">
        <v>29.59233</v>
      </c>
      <c r="J24">
        <v>109.77681</v>
      </c>
      <c r="K24">
        <v>1.43066</v>
      </c>
      <c r="AA24">
        <v>109.77681</v>
      </c>
    </row>
    <row r="25" spans="1:27" x14ac:dyDescent="0.25">
      <c r="A25" s="7" t="s">
        <v>31</v>
      </c>
      <c r="B25">
        <v>114.7252</v>
      </c>
      <c r="D25">
        <v>114.7252</v>
      </c>
      <c r="G25">
        <v>45.524679999999996</v>
      </c>
      <c r="H25">
        <v>42.933500000000002</v>
      </c>
      <c r="I25">
        <v>27.315000000000001</v>
      </c>
      <c r="J25">
        <v>114.7252</v>
      </c>
      <c r="K25">
        <v>1.3543499999999999</v>
      </c>
      <c r="AA25">
        <v>114.7252</v>
      </c>
    </row>
    <row r="26" spans="1:27" x14ac:dyDescent="0.25">
      <c r="A26" s="6" t="s">
        <v>6</v>
      </c>
      <c r="B26">
        <v>106.3124</v>
      </c>
      <c r="D26">
        <v>106.3124</v>
      </c>
      <c r="G26">
        <v>44.575989999999997</v>
      </c>
      <c r="H26">
        <v>40.427340000000001</v>
      </c>
      <c r="I26">
        <v>28.819379999999999</v>
      </c>
      <c r="J26">
        <v>106.3124</v>
      </c>
      <c r="K26">
        <v>1.35287</v>
      </c>
      <c r="AA26">
        <v>106.3124</v>
      </c>
    </row>
    <row r="27" spans="1:27" x14ac:dyDescent="0.25">
      <c r="A27" s="7" t="s">
        <v>5</v>
      </c>
      <c r="B27">
        <v>66.170529999999999</v>
      </c>
      <c r="D27">
        <v>66.170529999999999</v>
      </c>
      <c r="G27">
        <v>26.313859999999998</v>
      </c>
      <c r="H27">
        <v>24.067910000000001</v>
      </c>
      <c r="I27">
        <v>22.646809999999999</v>
      </c>
      <c r="J27">
        <v>66.170529999999999</v>
      </c>
      <c r="K27">
        <v>1.3024</v>
      </c>
      <c r="AA27">
        <v>66.170529999999999</v>
      </c>
    </row>
    <row r="28" spans="1:27" x14ac:dyDescent="0.25">
      <c r="A28" s="7" t="s">
        <v>28</v>
      </c>
      <c r="B28">
        <v>106.3124</v>
      </c>
      <c r="D28">
        <v>106.3124</v>
      </c>
      <c r="G28">
        <v>42.442749999999997</v>
      </c>
      <c r="H28">
        <v>39.838419999999999</v>
      </c>
      <c r="I28">
        <v>25.25695</v>
      </c>
      <c r="J28">
        <v>106.3124</v>
      </c>
      <c r="K28">
        <v>1.25499</v>
      </c>
      <c r="AA28">
        <v>106.3124</v>
      </c>
    </row>
    <row r="29" spans="1:27" x14ac:dyDescent="0.25">
      <c r="A29" s="7" t="s">
        <v>29</v>
      </c>
      <c r="B29">
        <v>100.18967000000001</v>
      </c>
      <c r="D29">
        <v>100.18967000000001</v>
      </c>
      <c r="G29">
        <v>40.408880000000003</v>
      </c>
      <c r="H29">
        <v>37.70194</v>
      </c>
      <c r="I29">
        <v>25.505019999999998</v>
      </c>
      <c r="J29">
        <v>100.18967000000001</v>
      </c>
      <c r="K29">
        <v>1.2872300000000001</v>
      </c>
      <c r="AA29">
        <v>100.18967000000001</v>
      </c>
    </row>
    <row r="30" spans="1:27" x14ac:dyDescent="0.25">
      <c r="A30" s="7" t="s">
        <v>30</v>
      </c>
      <c r="B30">
        <v>102.86189</v>
      </c>
      <c r="D30">
        <v>102.86189</v>
      </c>
      <c r="G30">
        <v>39.259740000000001</v>
      </c>
      <c r="H30">
        <v>35.663699999999999</v>
      </c>
      <c r="I30">
        <v>28.819379999999999</v>
      </c>
      <c r="J30">
        <v>102.86189</v>
      </c>
      <c r="K30">
        <v>1.3186</v>
      </c>
      <c r="AA30">
        <v>102.86189</v>
      </c>
    </row>
    <row r="31" spans="1:27" x14ac:dyDescent="0.25">
      <c r="A31" s="7" t="s">
        <v>31</v>
      </c>
      <c r="B31">
        <v>103.90496</v>
      </c>
      <c r="D31">
        <v>103.90496</v>
      </c>
      <c r="G31">
        <v>44.575989999999997</v>
      </c>
      <c r="H31">
        <v>40.427340000000001</v>
      </c>
      <c r="I31">
        <v>24.845490000000002</v>
      </c>
      <c r="J31">
        <v>103.90496</v>
      </c>
      <c r="K31">
        <v>1.35287</v>
      </c>
      <c r="AA31">
        <v>103.90496</v>
      </c>
    </row>
    <row r="32" spans="1:27" x14ac:dyDescent="0.25">
      <c r="A32" s="4" t="s">
        <v>10</v>
      </c>
      <c r="B32">
        <v>424.90652</v>
      </c>
      <c r="C32">
        <v>154.82624999999999</v>
      </c>
      <c r="D32">
        <v>37.460850000000001</v>
      </c>
      <c r="E32">
        <v>386.22284000000002</v>
      </c>
      <c r="F32">
        <v>37.460850000000001</v>
      </c>
      <c r="L32">
        <v>178.18773999999999</v>
      </c>
      <c r="M32">
        <v>148.22761</v>
      </c>
      <c r="N32">
        <v>111.02355</v>
      </c>
      <c r="O32">
        <v>148.40012999999999</v>
      </c>
      <c r="P32">
        <v>135.65854999999999</v>
      </c>
      <c r="Q32">
        <v>137.06474</v>
      </c>
      <c r="R32">
        <v>120.86736000000001</v>
      </c>
      <c r="S32">
        <v>130.56566000000001</v>
      </c>
      <c r="T32">
        <v>114.01895</v>
      </c>
      <c r="U32">
        <v>128.44784000000001</v>
      </c>
      <c r="V32">
        <v>133.31317999999999</v>
      </c>
      <c r="W32">
        <v>109.85185</v>
      </c>
      <c r="X32">
        <v>123.01288</v>
      </c>
      <c r="Y32">
        <v>77.446070000000006</v>
      </c>
      <c r="Z32">
        <v>77.469089999999994</v>
      </c>
      <c r="AA32">
        <v>424.90652</v>
      </c>
    </row>
    <row r="33" spans="1:27" x14ac:dyDescent="0.25">
      <c r="A33" s="5" t="s">
        <v>2</v>
      </c>
      <c r="B33">
        <v>424.90652</v>
      </c>
      <c r="C33">
        <v>154.82624999999999</v>
      </c>
      <c r="D33">
        <v>37.460850000000001</v>
      </c>
      <c r="E33">
        <v>386.22284000000002</v>
      </c>
      <c r="F33">
        <v>37.460850000000001</v>
      </c>
      <c r="L33">
        <v>178.18773999999999</v>
      </c>
      <c r="M33">
        <v>148.22761</v>
      </c>
      <c r="N33">
        <v>111.02355</v>
      </c>
      <c r="O33">
        <v>148.40012999999999</v>
      </c>
      <c r="P33">
        <v>135.65854999999999</v>
      </c>
      <c r="Q33">
        <v>137.06474</v>
      </c>
      <c r="R33">
        <v>120.86736000000001</v>
      </c>
      <c r="S33">
        <v>130.56566000000001</v>
      </c>
      <c r="T33">
        <v>114.01895</v>
      </c>
      <c r="U33">
        <v>128.44784000000001</v>
      </c>
      <c r="V33">
        <v>133.31317999999999</v>
      </c>
      <c r="W33">
        <v>109.85185</v>
      </c>
      <c r="X33">
        <v>123.01288</v>
      </c>
      <c r="Y33">
        <v>77.446070000000006</v>
      </c>
      <c r="Z33">
        <v>77.469089999999994</v>
      </c>
      <c r="AA33">
        <v>424.90652</v>
      </c>
    </row>
    <row r="34" spans="1:27" x14ac:dyDescent="0.25">
      <c r="A34" s="6" t="s">
        <v>4</v>
      </c>
      <c r="B34">
        <v>424.90652</v>
      </c>
      <c r="C34">
        <v>154.82624999999999</v>
      </c>
      <c r="D34">
        <v>37.460850000000001</v>
      </c>
      <c r="E34">
        <v>386.22284000000002</v>
      </c>
      <c r="F34">
        <v>37.460850000000001</v>
      </c>
      <c r="L34">
        <v>178.18773999999999</v>
      </c>
      <c r="M34">
        <v>148.22761</v>
      </c>
      <c r="N34">
        <v>111.02355</v>
      </c>
      <c r="O34">
        <v>148.40012999999999</v>
      </c>
      <c r="P34">
        <v>135.65854999999999</v>
      </c>
      <c r="Q34">
        <v>137.06474</v>
      </c>
      <c r="R34">
        <v>120.86736000000001</v>
      </c>
      <c r="S34">
        <v>130.56566000000001</v>
      </c>
      <c r="T34">
        <v>114.01895</v>
      </c>
      <c r="U34">
        <v>128.44784000000001</v>
      </c>
      <c r="V34">
        <v>133.31317999999999</v>
      </c>
      <c r="W34">
        <v>109.85185</v>
      </c>
      <c r="X34">
        <v>123.01288</v>
      </c>
      <c r="Y34">
        <v>77.446070000000006</v>
      </c>
      <c r="Z34">
        <v>77.469089999999994</v>
      </c>
      <c r="AA34">
        <v>424.90652</v>
      </c>
    </row>
    <row r="35" spans="1:27" x14ac:dyDescent="0.25">
      <c r="A35" s="7" t="s">
        <v>5</v>
      </c>
      <c r="B35">
        <v>319.07587999999998</v>
      </c>
      <c r="C35">
        <v>138.17170999999999</v>
      </c>
      <c r="D35">
        <v>20.03791</v>
      </c>
      <c r="E35">
        <v>318.87333000000001</v>
      </c>
      <c r="F35">
        <v>20.03791</v>
      </c>
      <c r="L35">
        <v>163.50832</v>
      </c>
      <c r="M35">
        <v>135.78832</v>
      </c>
      <c r="N35">
        <v>96.226749999999996</v>
      </c>
      <c r="O35">
        <v>137.8707</v>
      </c>
      <c r="P35">
        <v>120.12315</v>
      </c>
      <c r="Q35">
        <v>131.60874000000001</v>
      </c>
      <c r="R35">
        <v>87.125659999999996</v>
      </c>
      <c r="S35">
        <v>89.622100000000003</v>
      </c>
      <c r="T35">
        <v>111.90582999999999</v>
      </c>
      <c r="U35">
        <v>92.481229999999996</v>
      </c>
      <c r="V35">
        <v>114.40779999999999</v>
      </c>
      <c r="W35">
        <v>97.104749999999996</v>
      </c>
      <c r="X35">
        <v>78.479680000000002</v>
      </c>
      <c r="Y35">
        <v>69.168310000000005</v>
      </c>
      <c r="Z35">
        <v>69.003399999999999</v>
      </c>
      <c r="AA35">
        <v>319.07587999999998</v>
      </c>
    </row>
    <row r="36" spans="1:27" x14ac:dyDescent="0.25">
      <c r="A36" s="7" t="s">
        <v>28</v>
      </c>
      <c r="B36">
        <v>353.32526000000001</v>
      </c>
      <c r="C36">
        <v>137.65703999999999</v>
      </c>
      <c r="D36">
        <v>17.62462</v>
      </c>
      <c r="E36">
        <v>325.08283999999998</v>
      </c>
      <c r="F36">
        <v>17.62462</v>
      </c>
      <c r="L36">
        <v>178.18773999999999</v>
      </c>
      <c r="M36">
        <v>135.36691999999999</v>
      </c>
      <c r="N36">
        <v>100.34874000000001</v>
      </c>
      <c r="O36">
        <v>139.70677000000001</v>
      </c>
      <c r="P36">
        <v>116.91307999999999</v>
      </c>
      <c r="Q36">
        <v>111.79074</v>
      </c>
      <c r="R36">
        <v>120.86736000000001</v>
      </c>
      <c r="S36">
        <v>116.44043000000001</v>
      </c>
      <c r="T36">
        <v>110.74933</v>
      </c>
      <c r="U36">
        <v>122.90064</v>
      </c>
      <c r="V36">
        <v>132.03722999999999</v>
      </c>
      <c r="W36">
        <v>98.477819999999994</v>
      </c>
      <c r="X36">
        <v>83.959810000000004</v>
      </c>
      <c r="Y36">
        <v>70.102559999999997</v>
      </c>
      <c r="Z36">
        <v>68.012870000000007</v>
      </c>
      <c r="AA36">
        <v>353.32526000000001</v>
      </c>
    </row>
    <row r="37" spans="1:27" x14ac:dyDescent="0.25">
      <c r="A37" s="7" t="s">
        <v>29</v>
      </c>
      <c r="B37">
        <v>386.87723</v>
      </c>
      <c r="C37">
        <v>154.82624999999999</v>
      </c>
      <c r="D37">
        <v>18.146799999999999</v>
      </c>
      <c r="E37">
        <v>386.22284000000002</v>
      </c>
      <c r="F37">
        <v>18.146799999999999</v>
      </c>
      <c r="L37">
        <v>161.70222000000001</v>
      </c>
      <c r="M37">
        <v>148.19094999999999</v>
      </c>
      <c r="N37">
        <v>80.233580000000003</v>
      </c>
      <c r="O37">
        <v>148.40012999999999</v>
      </c>
      <c r="P37">
        <v>135.65854999999999</v>
      </c>
      <c r="Q37">
        <v>116.79573000000001</v>
      </c>
      <c r="R37">
        <v>112.44738</v>
      </c>
      <c r="S37">
        <v>102.61202</v>
      </c>
      <c r="T37">
        <v>108.48365</v>
      </c>
      <c r="U37">
        <v>108.68046</v>
      </c>
      <c r="V37">
        <v>127.15081000000001</v>
      </c>
      <c r="W37">
        <v>92.136089999999996</v>
      </c>
      <c r="X37">
        <v>123.01288</v>
      </c>
      <c r="Y37">
        <v>77.446070000000006</v>
      </c>
      <c r="Z37">
        <v>77.469089999999994</v>
      </c>
      <c r="AA37">
        <v>386.87723</v>
      </c>
    </row>
    <row r="38" spans="1:27" x14ac:dyDescent="0.25">
      <c r="A38" s="7" t="s">
        <v>30</v>
      </c>
      <c r="B38">
        <v>361.18326999999999</v>
      </c>
      <c r="C38">
        <v>103.59647</v>
      </c>
      <c r="D38">
        <v>24.59074</v>
      </c>
      <c r="E38">
        <v>360.83332000000001</v>
      </c>
      <c r="F38">
        <v>24.59074</v>
      </c>
      <c r="L38">
        <v>166.24543</v>
      </c>
      <c r="M38">
        <v>133.45635999999999</v>
      </c>
      <c r="N38">
        <v>100.92156</v>
      </c>
      <c r="O38">
        <v>134.90024</v>
      </c>
      <c r="P38">
        <v>124.43031000000001</v>
      </c>
      <c r="Q38">
        <v>137.06474</v>
      </c>
      <c r="R38">
        <v>107.18188000000001</v>
      </c>
      <c r="S38">
        <v>100.9832</v>
      </c>
      <c r="T38">
        <v>84.223619999999997</v>
      </c>
      <c r="U38">
        <v>112.55287</v>
      </c>
      <c r="V38">
        <v>97.973680000000002</v>
      </c>
      <c r="W38">
        <v>93.213059999999999</v>
      </c>
      <c r="X38">
        <v>96.424930000000003</v>
      </c>
      <c r="Y38">
        <v>52.492640000000002</v>
      </c>
      <c r="Z38">
        <v>51.428019999999997</v>
      </c>
      <c r="AA38">
        <v>361.18326999999999</v>
      </c>
    </row>
    <row r="39" spans="1:27" x14ac:dyDescent="0.25">
      <c r="A39" s="7" t="s">
        <v>31</v>
      </c>
      <c r="B39">
        <v>424.90652</v>
      </c>
      <c r="C39">
        <v>143.70585</v>
      </c>
      <c r="D39">
        <v>37.460850000000001</v>
      </c>
      <c r="E39">
        <v>381.42568</v>
      </c>
      <c r="F39">
        <v>37.460850000000001</v>
      </c>
      <c r="L39">
        <v>167.32261</v>
      </c>
      <c r="M39">
        <v>148.22761</v>
      </c>
      <c r="N39">
        <v>111.02355</v>
      </c>
      <c r="O39">
        <v>144.79623000000001</v>
      </c>
      <c r="P39">
        <v>131.44072</v>
      </c>
      <c r="Q39">
        <v>127.91206</v>
      </c>
      <c r="R39">
        <v>116.94616000000001</v>
      </c>
      <c r="S39">
        <v>130.56566000000001</v>
      </c>
      <c r="T39">
        <v>114.01895</v>
      </c>
      <c r="U39">
        <v>128.44784000000001</v>
      </c>
      <c r="V39">
        <v>133.31317999999999</v>
      </c>
      <c r="W39">
        <v>109.85185</v>
      </c>
      <c r="X39">
        <v>115.05083999999999</v>
      </c>
      <c r="Y39">
        <v>71.600489999999994</v>
      </c>
      <c r="Z39">
        <v>72.105360000000005</v>
      </c>
      <c r="AA39">
        <v>424.90652</v>
      </c>
    </row>
    <row r="40" spans="1:27" x14ac:dyDescent="0.25">
      <c r="A40" s="6" t="s">
        <v>6</v>
      </c>
      <c r="B40">
        <v>335.66302000000002</v>
      </c>
      <c r="C40">
        <v>148.94098</v>
      </c>
      <c r="D40">
        <v>23.25639</v>
      </c>
      <c r="E40">
        <v>334.92290000000003</v>
      </c>
      <c r="F40">
        <v>23.25639</v>
      </c>
      <c r="L40">
        <v>155.71440999999999</v>
      </c>
      <c r="M40">
        <v>143.90020000000001</v>
      </c>
      <c r="N40">
        <v>85.587379999999996</v>
      </c>
      <c r="O40">
        <v>146.17179999999999</v>
      </c>
      <c r="P40">
        <v>127.78502</v>
      </c>
      <c r="Q40">
        <v>125.89454000000001</v>
      </c>
      <c r="R40">
        <v>119.14501</v>
      </c>
      <c r="S40">
        <v>89.198210000000003</v>
      </c>
      <c r="T40">
        <v>111.37087</v>
      </c>
      <c r="U40">
        <v>98.632760000000005</v>
      </c>
      <c r="V40">
        <v>129.83454</v>
      </c>
      <c r="W40">
        <v>89.175780000000003</v>
      </c>
      <c r="X40">
        <v>94.005070000000003</v>
      </c>
      <c r="Y40">
        <v>74.924260000000004</v>
      </c>
      <c r="Z40">
        <v>75.214799999999997</v>
      </c>
      <c r="AA40">
        <v>335.66302000000002</v>
      </c>
    </row>
    <row r="41" spans="1:27" x14ac:dyDescent="0.25">
      <c r="A41" s="7" t="s">
        <v>5</v>
      </c>
      <c r="B41">
        <v>245.76939999999999</v>
      </c>
      <c r="C41">
        <v>113.06447</v>
      </c>
      <c r="D41">
        <v>13.57056</v>
      </c>
      <c r="E41">
        <v>244.89981</v>
      </c>
      <c r="F41">
        <v>13.57056</v>
      </c>
      <c r="L41">
        <v>149.30838</v>
      </c>
      <c r="M41">
        <v>123.40115</v>
      </c>
      <c r="N41">
        <v>72.718969999999999</v>
      </c>
      <c r="O41">
        <v>125.43641</v>
      </c>
      <c r="P41">
        <v>118.64977</v>
      </c>
      <c r="Q41">
        <v>125.89454000000001</v>
      </c>
      <c r="R41">
        <v>86.000609999999995</v>
      </c>
      <c r="S41">
        <v>89.198210000000003</v>
      </c>
      <c r="T41">
        <v>111.33329000000001</v>
      </c>
      <c r="U41">
        <v>69.195049999999995</v>
      </c>
      <c r="V41">
        <v>101.74235</v>
      </c>
      <c r="W41">
        <v>84.818709999999996</v>
      </c>
      <c r="X41">
        <v>70.040379999999999</v>
      </c>
      <c r="Y41">
        <v>56.546979999999998</v>
      </c>
      <c r="Z41">
        <v>56.517490000000002</v>
      </c>
      <c r="AA41">
        <v>245.76939999999999</v>
      </c>
    </row>
    <row r="42" spans="1:27" x14ac:dyDescent="0.25">
      <c r="A42" s="7" t="s">
        <v>28</v>
      </c>
      <c r="B42">
        <v>240.50337999999999</v>
      </c>
      <c r="C42">
        <v>132.59558000000001</v>
      </c>
      <c r="D42">
        <v>13.584</v>
      </c>
      <c r="E42">
        <v>226.62377000000001</v>
      </c>
      <c r="F42">
        <v>13.584</v>
      </c>
      <c r="L42">
        <v>151.28098</v>
      </c>
      <c r="M42">
        <v>132.03402</v>
      </c>
      <c r="N42">
        <v>84.920929999999998</v>
      </c>
      <c r="O42">
        <v>132.80456000000001</v>
      </c>
      <c r="P42">
        <v>102.74088</v>
      </c>
      <c r="Q42">
        <v>102.18834</v>
      </c>
      <c r="R42">
        <v>119.14501</v>
      </c>
      <c r="S42">
        <v>86.405690000000007</v>
      </c>
      <c r="T42">
        <v>108.26468</v>
      </c>
      <c r="U42">
        <v>79.921800000000005</v>
      </c>
      <c r="V42">
        <v>129.83454</v>
      </c>
      <c r="W42">
        <v>88.150329999999997</v>
      </c>
      <c r="X42">
        <v>81.012119999999996</v>
      </c>
      <c r="Y42">
        <v>67.298190000000005</v>
      </c>
      <c r="Z42">
        <v>65.297389999999993</v>
      </c>
      <c r="AA42">
        <v>240.50337999999999</v>
      </c>
    </row>
    <row r="43" spans="1:27" x14ac:dyDescent="0.25">
      <c r="A43" s="7" t="s">
        <v>29</v>
      </c>
      <c r="B43">
        <v>335.66302000000002</v>
      </c>
      <c r="C43">
        <v>148.94098</v>
      </c>
      <c r="D43">
        <v>13.26558</v>
      </c>
      <c r="E43">
        <v>334.92290000000003</v>
      </c>
      <c r="F43">
        <v>13.26558</v>
      </c>
      <c r="L43">
        <v>155.71440999999999</v>
      </c>
      <c r="M43">
        <v>143.90020000000001</v>
      </c>
      <c r="N43">
        <v>73.610749999999996</v>
      </c>
      <c r="O43">
        <v>146.17179999999999</v>
      </c>
      <c r="P43">
        <v>127.78502</v>
      </c>
      <c r="Q43">
        <v>110.84783</v>
      </c>
      <c r="R43">
        <v>98.085009999999997</v>
      </c>
      <c r="S43">
        <v>83.74785</v>
      </c>
      <c r="T43">
        <v>108.18989000000001</v>
      </c>
      <c r="U43">
        <v>78.194000000000003</v>
      </c>
      <c r="V43">
        <v>105.20325</v>
      </c>
      <c r="W43">
        <v>89.175780000000003</v>
      </c>
      <c r="X43">
        <v>94.005070000000003</v>
      </c>
      <c r="Y43">
        <v>74.924260000000004</v>
      </c>
      <c r="Z43">
        <v>75.214799999999997</v>
      </c>
      <c r="AA43">
        <v>335.66302000000002</v>
      </c>
    </row>
    <row r="44" spans="1:27" x14ac:dyDescent="0.25">
      <c r="A44" s="7" t="s">
        <v>30</v>
      </c>
      <c r="B44">
        <v>276.79816</v>
      </c>
      <c r="C44">
        <v>98.828050000000005</v>
      </c>
      <c r="D44">
        <v>13.87032</v>
      </c>
      <c r="E44">
        <v>265.35230999999999</v>
      </c>
      <c r="F44">
        <v>13.87032</v>
      </c>
      <c r="L44">
        <v>151.93713</v>
      </c>
      <c r="M44">
        <v>115.27679000000001</v>
      </c>
      <c r="N44">
        <v>85.587379999999996</v>
      </c>
      <c r="O44">
        <v>115.90004999999999</v>
      </c>
      <c r="P44">
        <v>98.661140000000003</v>
      </c>
      <c r="Q44">
        <v>114.92371</v>
      </c>
      <c r="R44">
        <v>96.098349999999996</v>
      </c>
      <c r="S44">
        <v>86.389740000000003</v>
      </c>
      <c r="T44">
        <v>78.95429</v>
      </c>
      <c r="U44">
        <v>88.237179999999995</v>
      </c>
      <c r="V44">
        <v>89.829980000000006</v>
      </c>
      <c r="W44">
        <v>84.029859999999999</v>
      </c>
      <c r="X44">
        <v>87.657300000000006</v>
      </c>
      <c r="Y44">
        <v>49.715260000000001</v>
      </c>
      <c r="Z44">
        <v>49.105879999999999</v>
      </c>
      <c r="AA44">
        <v>276.79816</v>
      </c>
    </row>
    <row r="45" spans="1:27" x14ac:dyDescent="0.25">
      <c r="A45" s="7" t="s">
        <v>31</v>
      </c>
      <c r="B45">
        <v>315.50689</v>
      </c>
      <c r="C45">
        <v>128.26918000000001</v>
      </c>
      <c r="D45">
        <v>23.25639</v>
      </c>
      <c r="E45">
        <v>269.71778</v>
      </c>
      <c r="F45">
        <v>23.25639</v>
      </c>
      <c r="L45">
        <v>143.16678999999999</v>
      </c>
      <c r="M45">
        <v>125.53601999999999</v>
      </c>
      <c r="N45">
        <v>76.260170000000002</v>
      </c>
      <c r="O45">
        <v>128.47131999999999</v>
      </c>
      <c r="P45">
        <v>120.76065</v>
      </c>
      <c r="Q45">
        <v>122.03636</v>
      </c>
      <c r="R45">
        <v>100.65354000000001</v>
      </c>
      <c r="S45">
        <v>86.052840000000003</v>
      </c>
      <c r="T45">
        <v>111.37087</v>
      </c>
      <c r="U45">
        <v>98.632760000000005</v>
      </c>
      <c r="V45">
        <v>112.07855000000001</v>
      </c>
      <c r="W45">
        <v>89.038899999999998</v>
      </c>
      <c r="X45">
        <v>93.972939999999994</v>
      </c>
      <c r="Y45">
        <v>62.65504</v>
      </c>
      <c r="Z45">
        <v>62.467120000000001</v>
      </c>
      <c r="AA45">
        <v>315.50689</v>
      </c>
    </row>
    <row r="46" spans="1:27" x14ac:dyDescent="0.25">
      <c r="A46" s="4" t="s">
        <v>11</v>
      </c>
      <c r="B46">
        <v>141.30291</v>
      </c>
      <c r="D46">
        <v>141.30291</v>
      </c>
      <c r="G46">
        <v>60.050179999999997</v>
      </c>
      <c r="H46">
        <v>68.877080000000007</v>
      </c>
      <c r="I46">
        <v>52.758409999999998</v>
      </c>
      <c r="J46">
        <v>141.30291</v>
      </c>
      <c r="K46">
        <v>59.344839999999998</v>
      </c>
      <c r="AA46">
        <v>141.30291</v>
      </c>
    </row>
    <row r="47" spans="1:27" x14ac:dyDescent="0.25">
      <c r="A47" s="5" t="s">
        <v>21</v>
      </c>
      <c r="B47">
        <v>141.30291</v>
      </c>
      <c r="D47">
        <v>141.30291</v>
      </c>
      <c r="G47">
        <v>60.050179999999997</v>
      </c>
      <c r="H47">
        <v>68.877080000000007</v>
      </c>
      <c r="I47">
        <v>52.758409999999998</v>
      </c>
      <c r="J47">
        <v>141.30291</v>
      </c>
      <c r="K47">
        <v>59.344839999999998</v>
      </c>
      <c r="AA47">
        <v>141.30291</v>
      </c>
    </row>
    <row r="48" spans="1:27" x14ac:dyDescent="0.25">
      <c r="A48" s="6" t="s">
        <v>4</v>
      </c>
      <c r="B48">
        <v>141.30291</v>
      </c>
      <c r="D48">
        <v>141.30291</v>
      </c>
      <c r="G48">
        <v>60.050179999999997</v>
      </c>
      <c r="H48">
        <v>68.877080000000007</v>
      </c>
      <c r="I48">
        <v>52.758409999999998</v>
      </c>
      <c r="J48">
        <v>141.30291</v>
      </c>
      <c r="K48">
        <v>59.344839999999998</v>
      </c>
      <c r="AA48">
        <v>141.30291</v>
      </c>
    </row>
    <row r="49" spans="1:27" x14ac:dyDescent="0.25">
      <c r="A49" s="7" t="s">
        <v>5</v>
      </c>
      <c r="B49">
        <v>141.30291</v>
      </c>
      <c r="D49">
        <v>141.30291</v>
      </c>
      <c r="G49">
        <v>59.213270000000001</v>
      </c>
      <c r="H49">
        <v>68.877080000000007</v>
      </c>
      <c r="I49">
        <v>52.674509999999998</v>
      </c>
      <c r="J49">
        <v>141.30291</v>
      </c>
      <c r="K49">
        <v>58.778309999999998</v>
      </c>
      <c r="AA49">
        <v>141.30291</v>
      </c>
    </row>
    <row r="50" spans="1:27" x14ac:dyDescent="0.25">
      <c r="A50" s="7" t="s">
        <v>28</v>
      </c>
      <c r="B50">
        <v>141.23407</v>
      </c>
      <c r="D50">
        <v>141.23407</v>
      </c>
      <c r="G50">
        <v>60.050179999999997</v>
      </c>
      <c r="H50">
        <v>66.767759999999996</v>
      </c>
      <c r="I50">
        <v>51.572659999999999</v>
      </c>
      <c r="J50">
        <v>141.23407</v>
      </c>
      <c r="K50">
        <v>57.904060000000001</v>
      </c>
      <c r="AA50">
        <v>141.23407</v>
      </c>
    </row>
    <row r="51" spans="1:27" x14ac:dyDescent="0.25">
      <c r="A51" s="7" t="s">
        <v>29</v>
      </c>
      <c r="B51">
        <v>140.8475</v>
      </c>
      <c r="D51">
        <v>140.8475</v>
      </c>
      <c r="G51">
        <v>59.481270000000002</v>
      </c>
      <c r="H51">
        <v>63.61591</v>
      </c>
      <c r="I51">
        <v>51.957470000000001</v>
      </c>
      <c r="J51">
        <v>140.8475</v>
      </c>
      <c r="K51">
        <v>59.31232</v>
      </c>
      <c r="AA51">
        <v>140.8475</v>
      </c>
    </row>
    <row r="52" spans="1:27" x14ac:dyDescent="0.25">
      <c r="A52" s="7" t="s">
        <v>30</v>
      </c>
      <c r="B52">
        <v>140.78025</v>
      </c>
      <c r="D52">
        <v>140.78025</v>
      </c>
      <c r="G52">
        <v>59.174239999999998</v>
      </c>
      <c r="H52">
        <v>65.339429999999993</v>
      </c>
      <c r="I52">
        <v>52.758409999999998</v>
      </c>
      <c r="J52">
        <v>140.78025</v>
      </c>
      <c r="K52">
        <v>59.313029999999998</v>
      </c>
      <c r="AA52">
        <v>140.78025</v>
      </c>
    </row>
    <row r="53" spans="1:27" x14ac:dyDescent="0.25">
      <c r="A53" s="7" t="s">
        <v>31</v>
      </c>
      <c r="B53">
        <v>140.82827</v>
      </c>
      <c r="D53">
        <v>140.82827</v>
      </c>
      <c r="G53">
        <v>59.606810000000003</v>
      </c>
      <c r="H53">
        <v>64.907079999999993</v>
      </c>
      <c r="I53">
        <v>51.197310000000002</v>
      </c>
      <c r="J53">
        <v>140.82827</v>
      </c>
      <c r="K53">
        <v>59.344839999999998</v>
      </c>
      <c r="AA53">
        <v>140.82827</v>
      </c>
    </row>
    <row r="54" spans="1:27" x14ac:dyDescent="0.25">
      <c r="A54" s="7" t="s">
        <v>22</v>
      </c>
      <c r="B54">
        <v>1.3657999999999999</v>
      </c>
      <c r="D54">
        <v>1.3657999999999999</v>
      </c>
      <c r="G54">
        <v>0.52737999999999996</v>
      </c>
      <c r="H54">
        <v>0.49814000000000003</v>
      </c>
      <c r="I54">
        <v>0.32445000000000002</v>
      </c>
      <c r="J54">
        <v>1.3657999999999999</v>
      </c>
      <c r="K54">
        <v>0.33768999999999999</v>
      </c>
      <c r="AA54">
        <v>1.3657999999999999</v>
      </c>
    </row>
    <row r="55" spans="1:27" x14ac:dyDescent="0.25">
      <c r="A55" s="5" t="s">
        <v>23</v>
      </c>
      <c r="B55">
        <v>1.31369</v>
      </c>
      <c r="D55">
        <v>1.31369</v>
      </c>
      <c r="G55">
        <v>0.50112999999999996</v>
      </c>
      <c r="H55">
        <v>0.46869</v>
      </c>
      <c r="I55">
        <v>0.30137999999999998</v>
      </c>
      <c r="J55">
        <v>1.31369</v>
      </c>
      <c r="K55">
        <v>0.33105000000000001</v>
      </c>
      <c r="AA55">
        <v>1.31369</v>
      </c>
    </row>
    <row r="56" spans="1:27" x14ac:dyDescent="0.25">
      <c r="A56" s="6" t="s">
        <v>4</v>
      </c>
      <c r="B56">
        <v>1.31369</v>
      </c>
      <c r="D56">
        <v>1.31369</v>
      </c>
      <c r="G56">
        <v>0.50112999999999996</v>
      </c>
      <c r="H56">
        <v>0.46869</v>
      </c>
      <c r="I56">
        <v>0.30137999999999998</v>
      </c>
      <c r="J56">
        <v>1.31369</v>
      </c>
      <c r="K56">
        <v>0.33105000000000001</v>
      </c>
      <c r="AA56">
        <v>1.31369</v>
      </c>
    </row>
    <row r="57" spans="1:27" x14ac:dyDescent="0.25">
      <c r="A57" s="7" t="s">
        <v>5</v>
      </c>
      <c r="B57">
        <v>1.20556</v>
      </c>
      <c r="D57">
        <v>1.20556</v>
      </c>
      <c r="G57">
        <v>0.45388000000000001</v>
      </c>
      <c r="H57">
        <v>0.41861999999999999</v>
      </c>
      <c r="I57">
        <v>0.27610000000000001</v>
      </c>
      <c r="J57">
        <v>1.20556</v>
      </c>
      <c r="K57">
        <v>0.3281</v>
      </c>
      <c r="AA57">
        <v>1.20556</v>
      </c>
    </row>
    <row r="58" spans="1:27" x14ac:dyDescent="0.25">
      <c r="A58" s="7" t="s">
        <v>28</v>
      </c>
      <c r="B58">
        <v>1.31369</v>
      </c>
      <c r="D58">
        <v>1.31369</v>
      </c>
      <c r="G58">
        <v>0.50112999999999996</v>
      </c>
      <c r="H58">
        <v>0.45583000000000001</v>
      </c>
      <c r="I58">
        <v>0.30137999999999998</v>
      </c>
      <c r="J58">
        <v>1.31369</v>
      </c>
      <c r="K58">
        <v>0.32755000000000001</v>
      </c>
      <c r="AA58">
        <v>1.31369</v>
      </c>
    </row>
    <row r="59" spans="1:27" x14ac:dyDescent="0.25">
      <c r="A59" s="7" t="s">
        <v>29</v>
      </c>
      <c r="B59">
        <v>1.2625299999999999</v>
      </c>
      <c r="D59">
        <v>1.2625299999999999</v>
      </c>
      <c r="G59">
        <v>0.48969000000000001</v>
      </c>
      <c r="H59">
        <v>0.43961</v>
      </c>
      <c r="I59">
        <v>0.29855999999999999</v>
      </c>
      <c r="J59">
        <v>1.2625299999999999</v>
      </c>
      <c r="K59">
        <v>0.32734000000000002</v>
      </c>
      <c r="AA59">
        <v>1.2625299999999999</v>
      </c>
    </row>
    <row r="60" spans="1:27" x14ac:dyDescent="0.25">
      <c r="A60" s="7" t="s">
        <v>30</v>
      </c>
      <c r="B60">
        <v>1.20329</v>
      </c>
      <c r="D60">
        <v>1.20329</v>
      </c>
      <c r="G60">
        <v>0.47373999999999999</v>
      </c>
      <c r="H60">
        <v>0.46869</v>
      </c>
      <c r="I60">
        <v>0.29421999999999998</v>
      </c>
      <c r="J60">
        <v>1.20329</v>
      </c>
      <c r="K60">
        <v>0.33105000000000001</v>
      </c>
      <c r="AA60">
        <v>1.20329</v>
      </c>
    </row>
    <row r="61" spans="1:27" x14ac:dyDescent="0.25">
      <c r="A61" s="7" t="s">
        <v>31</v>
      </c>
      <c r="B61">
        <v>1.2682599999999999</v>
      </c>
      <c r="D61">
        <v>1.2682599999999999</v>
      </c>
      <c r="G61">
        <v>0.48737000000000003</v>
      </c>
      <c r="H61">
        <v>0.45651999999999998</v>
      </c>
      <c r="I61">
        <v>0.28810000000000002</v>
      </c>
      <c r="J61">
        <v>1.2682599999999999</v>
      </c>
      <c r="K61">
        <v>0.32856999999999997</v>
      </c>
      <c r="AA61">
        <v>1.2682599999999999</v>
      </c>
    </row>
    <row r="62" spans="1:27" x14ac:dyDescent="0.25">
      <c r="A62" s="7" t="s">
        <v>22</v>
      </c>
      <c r="B62">
        <v>1.2357400000000001</v>
      </c>
      <c r="D62">
        <v>1.2357400000000001</v>
      </c>
      <c r="G62">
        <v>0.47865999999999997</v>
      </c>
      <c r="H62">
        <v>0.44123000000000001</v>
      </c>
      <c r="I62">
        <v>0.28819</v>
      </c>
      <c r="J62">
        <v>1.2357400000000001</v>
      </c>
      <c r="K62">
        <v>0.32851999999999998</v>
      </c>
      <c r="AA62">
        <v>1.2357400000000001</v>
      </c>
    </row>
    <row r="63" spans="1:27" x14ac:dyDescent="0.25">
      <c r="A63" s="5" t="s">
        <v>12</v>
      </c>
      <c r="B63">
        <v>6.2799999999999995E-2</v>
      </c>
      <c r="D63">
        <v>6.2799999999999995E-2</v>
      </c>
      <c r="G63">
        <v>1.7170000000000001E-2</v>
      </c>
      <c r="H63">
        <v>1.6209999999999999E-2</v>
      </c>
      <c r="I63">
        <v>1.5709999999999998E-2</v>
      </c>
      <c r="J63">
        <v>6.2799999999999995E-2</v>
      </c>
      <c r="K63">
        <v>3.024E-2</v>
      </c>
      <c r="AA63">
        <v>6.2799999999999995E-2</v>
      </c>
    </row>
    <row r="64" spans="1:27" x14ac:dyDescent="0.25">
      <c r="A64" s="6" t="s">
        <v>4</v>
      </c>
      <c r="B64">
        <v>6.2799999999999995E-2</v>
      </c>
      <c r="D64">
        <v>6.2799999999999995E-2</v>
      </c>
      <c r="G64">
        <v>1.7170000000000001E-2</v>
      </c>
      <c r="H64">
        <v>1.6209999999999999E-2</v>
      </c>
      <c r="I64">
        <v>1.5709999999999998E-2</v>
      </c>
      <c r="J64">
        <v>6.2799999999999995E-2</v>
      </c>
      <c r="K64">
        <v>3.024E-2</v>
      </c>
      <c r="AA64">
        <v>6.2799999999999995E-2</v>
      </c>
    </row>
    <row r="65" spans="1:27" x14ac:dyDescent="0.25">
      <c r="A65" s="7" t="s">
        <v>5</v>
      </c>
      <c r="B65">
        <v>6.2330000000000003E-2</v>
      </c>
      <c r="D65">
        <v>6.2330000000000003E-2</v>
      </c>
      <c r="G65">
        <v>1.576E-2</v>
      </c>
      <c r="H65">
        <v>1.5720000000000001E-2</v>
      </c>
      <c r="I65">
        <v>1.5709999999999998E-2</v>
      </c>
      <c r="J65">
        <v>6.2330000000000003E-2</v>
      </c>
      <c r="K65">
        <v>2.8930000000000001E-2</v>
      </c>
      <c r="AA65">
        <v>6.2330000000000003E-2</v>
      </c>
    </row>
    <row r="66" spans="1:27" x14ac:dyDescent="0.25">
      <c r="A66" s="7" t="s">
        <v>28</v>
      </c>
      <c r="B66">
        <v>5.6550000000000003E-2</v>
      </c>
      <c r="D66">
        <v>5.6550000000000003E-2</v>
      </c>
      <c r="G66">
        <v>1.7049999999999999E-2</v>
      </c>
      <c r="H66">
        <v>1.6080000000000001E-2</v>
      </c>
      <c r="I66">
        <v>1.354E-2</v>
      </c>
      <c r="J66">
        <v>5.6550000000000003E-2</v>
      </c>
      <c r="K66">
        <v>2.7300000000000001E-2</v>
      </c>
      <c r="AA66">
        <v>5.6550000000000003E-2</v>
      </c>
    </row>
    <row r="67" spans="1:27" x14ac:dyDescent="0.25">
      <c r="A67" s="7" t="s">
        <v>29</v>
      </c>
      <c r="B67">
        <v>6.1249999999999999E-2</v>
      </c>
      <c r="D67">
        <v>6.1249999999999999E-2</v>
      </c>
      <c r="G67">
        <v>1.4829999999999999E-2</v>
      </c>
      <c r="H67">
        <v>1.451E-2</v>
      </c>
      <c r="I67">
        <v>1.486E-2</v>
      </c>
      <c r="J67">
        <v>6.1249999999999999E-2</v>
      </c>
      <c r="K67">
        <v>2.9850000000000002E-2</v>
      </c>
      <c r="AA67">
        <v>6.1249999999999999E-2</v>
      </c>
    </row>
    <row r="68" spans="1:27" x14ac:dyDescent="0.25">
      <c r="A68" s="7" t="s">
        <v>30</v>
      </c>
      <c r="B68">
        <v>6.2799999999999995E-2</v>
      </c>
      <c r="D68">
        <v>6.2799999999999995E-2</v>
      </c>
      <c r="G68">
        <v>1.6119999999999999E-2</v>
      </c>
      <c r="H68">
        <v>1.529E-2</v>
      </c>
      <c r="I68">
        <v>1.4880000000000001E-2</v>
      </c>
      <c r="J68">
        <v>6.2799999999999995E-2</v>
      </c>
      <c r="K68">
        <v>3.024E-2</v>
      </c>
      <c r="AA68">
        <v>6.2799999999999995E-2</v>
      </c>
    </row>
    <row r="69" spans="1:27" x14ac:dyDescent="0.25">
      <c r="A69" s="7" t="s">
        <v>31</v>
      </c>
      <c r="B69">
        <v>5.389E-2</v>
      </c>
      <c r="D69">
        <v>5.389E-2</v>
      </c>
      <c r="G69">
        <v>1.7170000000000001E-2</v>
      </c>
      <c r="H69">
        <v>1.6209999999999999E-2</v>
      </c>
      <c r="I69">
        <v>1.285E-2</v>
      </c>
      <c r="J69">
        <v>5.389E-2</v>
      </c>
      <c r="K69">
        <v>2.6540000000000001E-2</v>
      </c>
      <c r="AA69">
        <v>5.389E-2</v>
      </c>
    </row>
    <row r="70" spans="1:27" x14ac:dyDescent="0.25">
      <c r="A70" s="5" t="s">
        <v>252</v>
      </c>
      <c r="B70">
        <v>141.01661999999999</v>
      </c>
      <c r="D70">
        <v>141.01661999999999</v>
      </c>
      <c r="G70">
        <v>59.541969999999999</v>
      </c>
      <c r="H70">
        <v>65.102080000000001</v>
      </c>
      <c r="I70">
        <v>48.578470000000003</v>
      </c>
      <c r="J70">
        <v>141.01661999999999</v>
      </c>
      <c r="K70">
        <v>59.321309999999997</v>
      </c>
      <c r="AA70">
        <v>141.01661999999999</v>
      </c>
    </row>
    <row r="71" spans="1:27" x14ac:dyDescent="0.25">
      <c r="A71" s="6" t="s">
        <v>4</v>
      </c>
      <c r="B71">
        <v>141.01661999999999</v>
      </c>
      <c r="D71">
        <v>141.01661999999999</v>
      </c>
      <c r="G71">
        <v>59.541969999999999</v>
      </c>
      <c r="H71">
        <v>65.102080000000001</v>
      </c>
      <c r="I71">
        <v>48.578470000000003</v>
      </c>
      <c r="J71">
        <v>141.01661999999999</v>
      </c>
      <c r="K71">
        <v>59.321309999999997</v>
      </c>
      <c r="AA71">
        <v>141.01661999999999</v>
      </c>
    </row>
    <row r="72" spans="1:27" x14ac:dyDescent="0.25">
      <c r="A72" s="7" t="s">
        <v>5</v>
      </c>
      <c r="B72">
        <v>140.46677</v>
      </c>
      <c r="D72">
        <v>140.46677</v>
      </c>
      <c r="G72">
        <v>59.024039999999999</v>
      </c>
      <c r="H72">
        <v>64.376819999999995</v>
      </c>
      <c r="I72">
        <v>45.831060000000001</v>
      </c>
      <c r="J72">
        <v>140.46677</v>
      </c>
      <c r="K72">
        <v>58.64152</v>
      </c>
      <c r="AA72">
        <v>140.46677</v>
      </c>
    </row>
    <row r="73" spans="1:27" x14ac:dyDescent="0.25">
      <c r="A73" s="7" t="s">
        <v>28</v>
      </c>
      <c r="B73">
        <v>141.01661999999999</v>
      </c>
      <c r="D73">
        <v>141.01661999999999</v>
      </c>
      <c r="G73">
        <v>59.541969999999999</v>
      </c>
      <c r="H73">
        <v>64.242810000000006</v>
      </c>
      <c r="I73">
        <v>46.658270000000002</v>
      </c>
      <c r="J73">
        <v>141.01661999999999</v>
      </c>
      <c r="K73">
        <v>57.833019999999998</v>
      </c>
      <c r="AA73">
        <v>141.01661999999999</v>
      </c>
    </row>
    <row r="74" spans="1:27" x14ac:dyDescent="0.25">
      <c r="A74" s="7" t="s">
        <v>29</v>
      </c>
      <c r="B74">
        <v>140.50641999999999</v>
      </c>
      <c r="D74">
        <v>140.50641999999999</v>
      </c>
      <c r="G74">
        <v>59.46349</v>
      </c>
      <c r="H74">
        <v>63.521569999999997</v>
      </c>
      <c r="I74">
        <v>47.518129999999999</v>
      </c>
      <c r="J74">
        <v>140.50641999999999</v>
      </c>
      <c r="K74">
        <v>58.503030000000003</v>
      </c>
      <c r="AA74">
        <v>140.50641999999999</v>
      </c>
    </row>
    <row r="75" spans="1:27" x14ac:dyDescent="0.25">
      <c r="A75" s="7" t="s">
        <v>30</v>
      </c>
      <c r="B75">
        <v>140.71028000000001</v>
      </c>
      <c r="D75">
        <v>140.71028000000001</v>
      </c>
      <c r="G75">
        <v>58.791310000000003</v>
      </c>
      <c r="H75">
        <v>65.102080000000001</v>
      </c>
      <c r="I75">
        <v>46.181040000000003</v>
      </c>
      <c r="J75">
        <v>140.71028000000001</v>
      </c>
      <c r="K75">
        <v>59.050919999999998</v>
      </c>
      <c r="AA75">
        <v>140.71028000000001</v>
      </c>
    </row>
    <row r="76" spans="1:27" x14ac:dyDescent="0.25">
      <c r="A76" s="7" t="s">
        <v>31</v>
      </c>
      <c r="B76">
        <v>140.71423999999999</v>
      </c>
      <c r="D76">
        <v>140.71423999999999</v>
      </c>
      <c r="G76">
        <v>59.354329999999997</v>
      </c>
      <c r="H76">
        <v>62.852110000000003</v>
      </c>
      <c r="I76">
        <v>48.578470000000003</v>
      </c>
      <c r="J76">
        <v>140.71423999999999</v>
      </c>
      <c r="K76">
        <v>59.321309999999997</v>
      </c>
      <c r="AA76">
        <v>140.71423999999999</v>
      </c>
    </row>
    <row r="77" spans="1:27" x14ac:dyDescent="0.25">
      <c r="A77" s="4" t="s">
        <v>13</v>
      </c>
      <c r="B77">
        <v>7.2263099999999998</v>
      </c>
      <c r="D77">
        <v>7.2263099999999998</v>
      </c>
      <c r="F77">
        <v>7.1256399999999998</v>
      </c>
      <c r="G77">
        <v>0.16278999999999999</v>
      </c>
      <c r="H77">
        <v>0.15049000000000001</v>
      </c>
      <c r="I77">
        <v>0.11854000000000001</v>
      </c>
      <c r="J77">
        <v>0.42507</v>
      </c>
      <c r="K77">
        <v>4.6969999999999998E-2</v>
      </c>
      <c r="AA77">
        <v>7.2263099999999998</v>
      </c>
    </row>
    <row r="78" spans="1:27" x14ac:dyDescent="0.25">
      <c r="A78" s="5" t="s">
        <v>14</v>
      </c>
      <c r="B78">
        <v>7.2263099999999998</v>
      </c>
      <c r="D78">
        <v>7.2263099999999998</v>
      </c>
      <c r="F78">
        <v>7.1256399999999998</v>
      </c>
      <c r="G78">
        <v>0.16278999999999999</v>
      </c>
      <c r="H78">
        <v>0.15049000000000001</v>
      </c>
      <c r="I78">
        <v>0.11854000000000001</v>
      </c>
      <c r="J78">
        <v>0.42507</v>
      </c>
      <c r="K78">
        <v>4.6969999999999998E-2</v>
      </c>
      <c r="AA78">
        <v>7.2263099999999998</v>
      </c>
    </row>
    <row r="79" spans="1:27" x14ac:dyDescent="0.25">
      <c r="A79" s="6" t="s">
        <v>4</v>
      </c>
      <c r="B79">
        <v>7.2263099999999998</v>
      </c>
      <c r="D79">
        <v>7.2263099999999998</v>
      </c>
      <c r="F79">
        <v>7.1256399999999998</v>
      </c>
      <c r="G79">
        <v>0.16278999999999999</v>
      </c>
      <c r="H79">
        <v>0.15049000000000001</v>
      </c>
      <c r="I79">
        <v>0.11854000000000001</v>
      </c>
      <c r="J79">
        <v>0.42507</v>
      </c>
      <c r="K79">
        <v>4.6969999999999998E-2</v>
      </c>
      <c r="AA79">
        <v>7.2263099999999998</v>
      </c>
    </row>
    <row r="80" spans="1:27" x14ac:dyDescent="0.25">
      <c r="A80" s="7" t="s">
        <v>5</v>
      </c>
      <c r="B80">
        <v>7.2263099999999998</v>
      </c>
      <c r="D80">
        <v>7.2263099999999998</v>
      </c>
      <c r="F80">
        <v>7.1256399999999998</v>
      </c>
      <c r="G80">
        <v>0.11149000000000001</v>
      </c>
      <c r="H80">
        <v>0.11269</v>
      </c>
      <c r="I80">
        <v>0.11854000000000001</v>
      </c>
      <c r="J80">
        <v>0.33732000000000001</v>
      </c>
      <c r="K80">
        <v>4.6969999999999998E-2</v>
      </c>
      <c r="AA80">
        <v>7.2263099999999998</v>
      </c>
    </row>
    <row r="81" spans="1:27" x14ac:dyDescent="0.25">
      <c r="A81" s="7" t="s">
        <v>28</v>
      </c>
      <c r="B81">
        <v>5.8816800000000002</v>
      </c>
      <c r="D81">
        <v>5.8816800000000002</v>
      </c>
      <c r="F81">
        <v>5.7369399999999997</v>
      </c>
      <c r="G81">
        <v>0.13664000000000001</v>
      </c>
      <c r="H81">
        <v>0.12631000000000001</v>
      </c>
      <c r="I81">
        <v>0.11275</v>
      </c>
      <c r="J81">
        <v>0.35435</v>
      </c>
      <c r="K81">
        <v>3.9309999999999998E-2</v>
      </c>
      <c r="AA81">
        <v>5.8816800000000002</v>
      </c>
    </row>
    <row r="82" spans="1:27" x14ac:dyDescent="0.25">
      <c r="A82" s="7" t="s">
        <v>29</v>
      </c>
      <c r="B82">
        <v>4.9705199999999996</v>
      </c>
      <c r="D82">
        <v>4.9705199999999996</v>
      </c>
      <c r="F82">
        <v>4.8217100000000004</v>
      </c>
      <c r="G82">
        <v>0.16278999999999999</v>
      </c>
      <c r="H82">
        <v>0.15049000000000001</v>
      </c>
      <c r="I82">
        <v>0.10914</v>
      </c>
      <c r="J82">
        <v>0.42507</v>
      </c>
      <c r="K82">
        <v>3.8710000000000001E-2</v>
      </c>
      <c r="AA82">
        <v>4.9705199999999996</v>
      </c>
    </row>
    <row r="83" spans="1:27" x14ac:dyDescent="0.25">
      <c r="A83" s="7" t="s">
        <v>30</v>
      </c>
      <c r="B83">
        <v>4.4611400000000003</v>
      </c>
      <c r="D83">
        <v>4.4611400000000003</v>
      </c>
      <c r="F83">
        <v>4.3371300000000002</v>
      </c>
      <c r="G83">
        <v>0.14333000000000001</v>
      </c>
      <c r="H83">
        <v>0.13044</v>
      </c>
      <c r="I83">
        <v>9.4350000000000003E-2</v>
      </c>
      <c r="J83">
        <v>0.37375999999999998</v>
      </c>
      <c r="K83">
        <v>4.2090000000000002E-2</v>
      </c>
      <c r="AA83">
        <v>4.4611400000000003</v>
      </c>
    </row>
    <row r="84" spans="1:27" x14ac:dyDescent="0.25">
      <c r="A84" s="7" t="s">
        <v>31</v>
      </c>
      <c r="B84">
        <v>4.4274800000000001</v>
      </c>
      <c r="D84">
        <v>4.4274800000000001</v>
      </c>
      <c r="F84">
        <v>4.3639799999999997</v>
      </c>
      <c r="G84">
        <v>0.15193000000000001</v>
      </c>
      <c r="H84">
        <v>0.14684</v>
      </c>
      <c r="I84">
        <v>9.375E-2</v>
      </c>
      <c r="J84">
        <v>0.40322000000000002</v>
      </c>
      <c r="K84">
        <v>3.5439999999999999E-2</v>
      </c>
      <c r="AA84">
        <v>4.4274800000000001</v>
      </c>
    </row>
    <row r="85" spans="1:27" x14ac:dyDescent="0.25">
      <c r="A85" s="7" t="s">
        <v>22</v>
      </c>
      <c r="B85">
        <v>7.2263099999999998</v>
      </c>
      <c r="D85">
        <v>7.2263099999999998</v>
      </c>
      <c r="F85">
        <v>7.1256399999999998</v>
      </c>
      <c r="G85">
        <v>0.16278999999999999</v>
      </c>
      <c r="H85">
        <v>0.15049000000000001</v>
      </c>
      <c r="I85">
        <v>0.11854000000000001</v>
      </c>
      <c r="J85">
        <v>0.42507</v>
      </c>
      <c r="K85">
        <v>4.6969999999999998E-2</v>
      </c>
      <c r="AA85">
        <v>7.2263099999999998</v>
      </c>
    </row>
    <row r="86" spans="1:27" x14ac:dyDescent="0.25">
      <c r="A86" s="6" t="s">
        <v>6</v>
      </c>
      <c r="B86">
        <v>7.1291599999999997</v>
      </c>
      <c r="D86">
        <v>7.1291599999999997</v>
      </c>
      <c r="F86">
        <v>6.96807</v>
      </c>
      <c r="G86">
        <v>0.15229000000000001</v>
      </c>
      <c r="H86">
        <v>0.14684</v>
      </c>
      <c r="I86">
        <v>0.10181</v>
      </c>
      <c r="J86">
        <v>0.41880000000000001</v>
      </c>
      <c r="K86">
        <v>4.2090000000000002E-2</v>
      </c>
      <c r="AA86">
        <v>7.1291599999999997</v>
      </c>
    </row>
    <row r="87" spans="1:27" x14ac:dyDescent="0.25">
      <c r="A87" s="7" t="s">
        <v>5</v>
      </c>
      <c r="B87">
        <v>7.1291599999999997</v>
      </c>
      <c r="D87">
        <v>7.1291599999999997</v>
      </c>
      <c r="F87">
        <v>6.96807</v>
      </c>
      <c r="G87">
        <v>9.783E-2</v>
      </c>
      <c r="H87">
        <v>0.10015</v>
      </c>
      <c r="I87">
        <v>9.4750000000000001E-2</v>
      </c>
      <c r="J87">
        <v>0.29892999999999997</v>
      </c>
      <c r="K87">
        <v>4.1390000000000003E-2</v>
      </c>
      <c r="AA87">
        <v>7.1291599999999997</v>
      </c>
    </row>
    <row r="88" spans="1:27" x14ac:dyDescent="0.25">
      <c r="A88" s="7" t="s">
        <v>28</v>
      </c>
      <c r="B88">
        <v>4.6940400000000002</v>
      </c>
      <c r="D88">
        <v>4.6940400000000002</v>
      </c>
      <c r="F88">
        <v>4.6253200000000003</v>
      </c>
      <c r="G88">
        <v>0.1288</v>
      </c>
      <c r="H88">
        <v>0.12266000000000001</v>
      </c>
      <c r="I88">
        <v>9.0310000000000001E-2</v>
      </c>
      <c r="J88">
        <v>0.34372000000000003</v>
      </c>
      <c r="K88">
        <v>3.8159999999999999E-2</v>
      </c>
      <c r="AA88">
        <v>4.6940400000000002</v>
      </c>
    </row>
    <row r="89" spans="1:27" x14ac:dyDescent="0.25">
      <c r="A89" s="7" t="s">
        <v>29</v>
      </c>
      <c r="B89">
        <v>4.8622899999999998</v>
      </c>
      <c r="D89">
        <v>4.8622899999999998</v>
      </c>
      <c r="F89">
        <v>4.7866799999999996</v>
      </c>
      <c r="G89">
        <v>0.15229000000000001</v>
      </c>
      <c r="H89">
        <v>0.14349999999999999</v>
      </c>
      <c r="I89">
        <v>0.10181</v>
      </c>
      <c r="J89">
        <v>0.41880000000000001</v>
      </c>
      <c r="K89">
        <v>3.5049999999999998E-2</v>
      </c>
      <c r="AA89">
        <v>4.8622899999999998</v>
      </c>
    </row>
    <row r="90" spans="1:27" x14ac:dyDescent="0.25">
      <c r="A90" s="7" t="s">
        <v>30</v>
      </c>
      <c r="B90">
        <v>4.1432599999999997</v>
      </c>
      <c r="D90">
        <v>4.1432599999999997</v>
      </c>
      <c r="F90">
        <v>4.1380100000000004</v>
      </c>
      <c r="G90">
        <v>0.13255</v>
      </c>
      <c r="H90">
        <v>0.12256</v>
      </c>
      <c r="I90">
        <v>8.7929999999999994E-2</v>
      </c>
      <c r="J90">
        <v>0.3498</v>
      </c>
      <c r="K90">
        <v>3.6139999999999999E-2</v>
      </c>
      <c r="AA90">
        <v>4.1432599999999997</v>
      </c>
    </row>
    <row r="91" spans="1:27" x14ac:dyDescent="0.25">
      <c r="A91" s="7" t="s">
        <v>31</v>
      </c>
      <c r="B91">
        <v>4.1798099999999998</v>
      </c>
      <c r="D91">
        <v>4.1798099999999998</v>
      </c>
      <c r="F91">
        <v>4.11904</v>
      </c>
      <c r="G91">
        <v>0.14104</v>
      </c>
      <c r="H91">
        <v>0.12906000000000001</v>
      </c>
      <c r="I91">
        <v>8.813E-2</v>
      </c>
      <c r="J91">
        <v>0.36604999999999999</v>
      </c>
      <c r="K91">
        <v>3.4520000000000002E-2</v>
      </c>
      <c r="AA91">
        <v>4.1798099999999998</v>
      </c>
    </row>
    <row r="92" spans="1:27" x14ac:dyDescent="0.25">
      <c r="A92" s="7" t="s">
        <v>22</v>
      </c>
      <c r="B92">
        <v>7.1291599999999997</v>
      </c>
      <c r="D92">
        <v>7.1291599999999997</v>
      </c>
      <c r="F92">
        <v>6.96807</v>
      </c>
      <c r="G92">
        <v>0.15229000000000001</v>
      </c>
      <c r="H92">
        <v>0.14684</v>
      </c>
      <c r="I92">
        <v>0.10181</v>
      </c>
      <c r="J92">
        <v>0.41880000000000001</v>
      </c>
      <c r="K92">
        <v>4.2090000000000002E-2</v>
      </c>
      <c r="AA92">
        <v>7.1291599999999997</v>
      </c>
    </row>
    <row r="93" spans="1:27" x14ac:dyDescent="0.25">
      <c r="A93" s="6" t="s">
        <v>18</v>
      </c>
      <c r="B93">
        <v>4.7210200000000002</v>
      </c>
      <c r="D93">
        <v>4.7210200000000002</v>
      </c>
      <c r="F93">
        <v>4.65238</v>
      </c>
      <c r="G93">
        <v>0.13628000000000001</v>
      </c>
      <c r="H93">
        <v>0.12631000000000001</v>
      </c>
      <c r="I93">
        <v>8.8609999999999994E-2</v>
      </c>
      <c r="J93">
        <v>0.35435</v>
      </c>
      <c r="K93">
        <v>3.7999999999999999E-2</v>
      </c>
      <c r="AA93">
        <v>4.7210200000000002</v>
      </c>
    </row>
    <row r="94" spans="1:27" x14ac:dyDescent="0.25">
      <c r="A94" s="7" t="s">
        <v>5</v>
      </c>
      <c r="B94">
        <v>3.8948100000000001</v>
      </c>
      <c r="D94">
        <v>3.8948100000000001</v>
      </c>
      <c r="F94">
        <v>3.8561700000000001</v>
      </c>
      <c r="G94">
        <v>7.85E-2</v>
      </c>
      <c r="H94">
        <v>7.9460000000000003E-2</v>
      </c>
      <c r="I94">
        <v>8.4269999999999998E-2</v>
      </c>
      <c r="J94">
        <v>0.23843</v>
      </c>
      <c r="K94">
        <v>3.5310000000000001E-2</v>
      </c>
      <c r="AA94">
        <v>3.8948100000000001</v>
      </c>
    </row>
    <row r="95" spans="1:27" x14ac:dyDescent="0.25">
      <c r="A95" s="7" t="s">
        <v>28</v>
      </c>
      <c r="B95">
        <v>3.6529699999999998</v>
      </c>
      <c r="D95">
        <v>3.6529699999999998</v>
      </c>
      <c r="F95">
        <v>3.6481599999999998</v>
      </c>
      <c r="G95">
        <v>0.11151999999999999</v>
      </c>
      <c r="H95">
        <v>0.10131999999999999</v>
      </c>
      <c r="I95">
        <v>7.3849999999999999E-2</v>
      </c>
      <c r="J95">
        <v>0.29083999999999999</v>
      </c>
      <c r="K95">
        <v>3.109E-2</v>
      </c>
      <c r="AA95">
        <v>3.6529699999999998</v>
      </c>
    </row>
    <row r="96" spans="1:27" x14ac:dyDescent="0.25">
      <c r="A96" s="7" t="s">
        <v>29</v>
      </c>
      <c r="B96">
        <v>3.8460700000000001</v>
      </c>
      <c r="D96">
        <v>3.8460700000000001</v>
      </c>
      <c r="F96">
        <v>3.8445</v>
      </c>
      <c r="G96">
        <v>0.10687000000000001</v>
      </c>
      <c r="H96">
        <v>9.8320000000000005E-2</v>
      </c>
      <c r="I96">
        <v>6.9419999999999996E-2</v>
      </c>
      <c r="J96">
        <v>0.27998000000000001</v>
      </c>
      <c r="K96">
        <v>3.0779999999999998E-2</v>
      </c>
      <c r="AA96">
        <v>3.8460700000000001</v>
      </c>
    </row>
    <row r="97" spans="1:27" x14ac:dyDescent="0.25">
      <c r="A97" s="7" t="s">
        <v>30</v>
      </c>
      <c r="B97">
        <v>3.7780399999999998</v>
      </c>
      <c r="D97">
        <v>3.7780399999999998</v>
      </c>
      <c r="F97">
        <v>3.7710699999999999</v>
      </c>
      <c r="G97">
        <v>8.9719999999999994E-2</v>
      </c>
      <c r="H97">
        <v>9.0090000000000003E-2</v>
      </c>
      <c r="I97">
        <v>6.2600000000000003E-2</v>
      </c>
      <c r="J97">
        <v>0.25224000000000002</v>
      </c>
      <c r="K97">
        <v>3.1199999999999999E-2</v>
      </c>
      <c r="AA97">
        <v>3.7780399999999998</v>
      </c>
    </row>
    <row r="98" spans="1:27" x14ac:dyDescent="0.25">
      <c r="A98" s="7" t="s">
        <v>31</v>
      </c>
      <c r="B98">
        <v>3.4188200000000002</v>
      </c>
      <c r="D98">
        <v>3.4188200000000002</v>
      </c>
      <c r="F98">
        <v>3.4052199999999999</v>
      </c>
      <c r="G98">
        <v>9.4960000000000003E-2</v>
      </c>
      <c r="H98">
        <v>9.0029999999999999E-2</v>
      </c>
      <c r="I98">
        <v>6.0839999999999998E-2</v>
      </c>
      <c r="J98">
        <v>0.25341000000000002</v>
      </c>
      <c r="K98">
        <v>2.7060000000000001E-2</v>
      </c>
      <c r="AA98">
        <v>3.4188200000000002</v>
      </c>
    </row>
    <row r="99" spans="1:27" x14ac:dyDescent="0.25">
      <c r="A99" s="7" t="s">
        <v>22</v>
      </c>
      <c r="B99">
        <v>4.7210200000000002</v>
      </c>
      <c r="D99">
        <v>4.7210200000000002</v>
      </c>
      <c r="F99">
        <v>4.65238</v>
      </c>
      <c r="G99">
        <v>0.13628000000000001</v>
      </c>
      <c r="H99">
        <v>0.12631000000000001</v>
      </c>
      <c r="I99">
        <v>8.8609999999999994E-2</v>
      </c>
      <c r="J99">
        <v>0.35435</v>
      </c>
      <c r="K99">
        <v>3.7999999999999999E-2</v>
      </c>
      <c r="AA99">
        <v>4.7210200000000002</v>
      </c>
    </row>
    <row r="100" spans="1:27" x14ac:dyDescent="0.25">
      <c r="A100" s="6" t="s">
        <v>15</v>
      </c>
      <c r="B100">
        <v>5.8816800000000002</v>
      </c>
      <c r="D100">
        <v>5.8816800000000002</v>
      </c>
      <c r="F100">
        <v>5.7369399999999997</v>
      </c>
      <c r="G100">
        <v>0.15193000000000001</v>
      </c>
      <c r="H100">
        <v>0.14349999999999999</v>
      </c>
      <c r="I100">
        <v>9.4750000000000001E-2</v>
      </c>
      <c r="J100">
        <v>0.40322000000000002</v>
      </c>
      <c r="K100">
        <v>3.9309999999999998E-2</v>
      </c>
      <c r="AA100">
        <v>5.8816800000000002</v>
      </c>
    </row>
    <row r="101" spans="1:27" x14ac:dyDescent="0.25">
      <c r="A101" s="7" t="s">
        <v>5</v>
      </c>
      <c r="B101">
        <v>5.25786</v>
      </c>
      <c r="D101">
        <v>5.25786</v>
      </c>
      <c r="F101">
        <v>5.1825400000000004</v>
      </c>
      <c r="G101">
        <v>9.2069999999999999E-2</v>
      </c>
      <c r="H101">
        <v>9.2219999999999996E-2</v>
      </c>
      <c r="I101">
        <v>9.0490000000000001E-2</v>
      </c>
      <c r="J101">
        <v>0.27739000000000003</v>
      </c>
      <c r="K101">
        <v>3.9039999999999998E-2</v>
      </c>
      <c r="AA101">
        <v>5.25786</v>
      </c>
    </row>
    <row r="102" spans="1:27" x14ac:dyDescent="0.25">
      <c r="A102" s="7" t="s">
        <v>28</v>
      </c>
      <c r="B102">
        <v>4.39086</v>
      </c>
      <c r="D102">
        <v>4.39086</v>
      </c>
      <c r="F102">
        <v>4.2987200000000003</v>
      </c>
      <c r="G102">
        <v>0.12517</v>
      </c>
      <c r="H102">
        <v>0.1226</v>
      </c>
      <c r="I102">
        <v>8.0259999999999998E-2</v>
      </c>
      <c r="J102">
        <v>0.34171000000000001</v>
      </c>
      <c r="K102">
        <v>3.6569999999999998E-2</v>
      </c>
      <c r="AA102">
        <v>4.39086</v>
      </c>
    </row>
    <row r="103" spans="1:27" x14ac:dyDescent="0.25">
      <c r="A103" s="7" t="s">
        <v>29</v>
      </c>
      <c r="B103">
        <v>4.1903899999999998</v>
      </c>
      <c r="D103">
        <v>4.1903899999999998</v>
      </c>
      <c r="F103">
        <v>4.1310000000000002</v>
      </c>
      <c r="G103">
        <v>0.11771</v>
      </c>
      <c r="H103">
        <v>0.10829999999999999</v>
      </c>
      <c r="I103">
        <v>7.7179999999999999E-2</v>
      </c>
      <c r="J103">
        <v>0.30137999999999998</v>
      </c>
      <c r="K103">
        <v>3.2530000000000003E-2</v>
      </c>
      <c r="AA103">
        <v>4.1903899999999998</v>
      </c>
    </row>
    <row r="104" spans="1:27" x14ac:dyDescent="0.25">
      <c r="A104" s="7" t="s">
        <v>30</v>
      </c>
      <c r="B104">
        <v>4.0705099999999996</v>
      </c>
      <c r="D104">
        <v>4.0705099999999996</v>
      </c>
      <c r="F104">
        <v>4.0691899999999999</v>
      </c>
      <c r="G104">
        <v>0.11922000000000001</v>
      </c>
      <c r="H104">
        <v>0.10939</v>
      </c>
      <c r="I104">
        <v>8.1269999999999995E-2</v>
      </c>
      <c r="J104">
        <v>0.32386999999999999</v>
      </c>
      <c r="K104">
        <v>3.5479999999999998E-2</v>
      </c>
      <c r="AA104">
        <v>4.0705099999999996</v>
      </c>
    </row>
    <row r="105" spans="1:27" x14ac:dyDescent="0.25">
      <c r="A105" s="7" t="s">
        <v>31</v>
      </c>
      <c r="B105">
        <v>3.8563299999999998</v>
      </c>
      <c r="D105">
        <v>3.8563299999999998</v>
      </c>
      <c r="F105">
        <v>3.8169400000000002</v>
      </c>
      <c r="G105">
        <v>0.10925</v>
      </c>
      <c r="H105">
        <v>9.98E-2</v>
      </c>
      <c r="I105">
        <v>6.8040000000000003E-2</v>
      </c>
      <c r="J105">
        <v>0.28337000000000001</v>
      </c>
      <c r="K105">
        <v>3.4229999999999997E-2</v>
      </c>
      <c r="AA105">
        <v>3.8563299999999998</v>
      </c>
    </row>
    <row r="106" spans="1:27" x14ac:dyDescent="0.25">
      <c r="A106" s="7" t="s">
        <v>22</v>
      </c>
      <c r="B106">
        <v>5.8816800000000002</v>
      </c>
      <c r="D106">
        <v>5.8816800000000002</v>
      </c>
      <c r="F106">
        <v>5.7369399999999997</v>
      </c>
      <c r="G106">
        <v>0.15193000000000001</v>
      </c>
      <c r="H106">
        <v>0.14349999999999999</v>
      </c>
      <c r="I106">
        <v>9.4750000000000001E-2</v>
      </c>
      <c r="J106">
        <v>0.40322000000000002</v>
      </c>
      <c r="K106">
        <v>3.9309999999999998E-2</v>
      </c>
      <c r="AA106">
        <v>5.8816800000000002</v>
      </c>
    </row>
    <row r="107" spans="1:27" x14ac:dyDescent="0.25">
      <c r="A107" s="6" t="s">
        <v>16</v>
      </c>
      <c r="B107">
        <v>5.2168200000000002</v>
      </c>
      <c r="D107">
        <v>5.2168200000000002</v>
      </c>
      <c r="F107">
        <v>5.1440200000000003</v>
      </c>
      <c r="G107">
        <v>0.14333000000000001</v>
      </c>
      <c r="H107">
        <v>0.13044</v>
      </c>
      <c r="I107">
        <v>9.375E-2</v>
      </c>
      <c r="J107">
        <v>0.37375999999999998</v>
      </c>
      <c r="K107">
        <v>3.9050000000000001E-2</v>
      </c>
      <c r="AA107">
        <v>5.2168200000000002</v>
      </c>
    </row>
    <row r="108" spans="1:27" x14ac:dyDescent="0.25">
      <c r="A108" s="7" t="s">
        <v>5</v>
      </c>
      <c r="B108">
        <v>4.7007599999999998</v>
      </c>
      <c r="D108">
        <v>4.7007599999999998</v>
      </c>
      <c r="F108">
        <v>4.6375200000000003</v>
      </c>
      <c r="G108">
        <v>9.0939999999999993E-2</v>
      </c>
      <c r="H108">
        <v>8.9730000000000004E-2</v>
      </c>
      <c r="I108">
        <v>8.8609999999999994E-2</v>
      </c>
      <c r="J108">
        <v>0.26640999999999998</v>
      </c>
      <c r="K108">
        <v>3.687E-2</v>
      </c>
      <c r="AA108">
        <v>4.7007599999999998</v>
      </c>
    </row>
    <row r="109" spans="1:27" x14ac:dyDescent="0.25">
      <c r="A109" s="7" t="s">
        <v>28</v>
      </c>
      <c r="B109">
        <v>3.7719999999999998</v>
      </c>
      <c r="D109">
        <v>3.7719999999999998</v>
      </c>
      <c r="F109">
        <v>3.7111999999999998</v>
      </c>
      <c r="G109">
        <v>0.11581</v>
      </c>
      <c r="H109">
        <v>0.10511</v>
      </c>
      <c r="I109">
        <v>7.6439999999999994E-2</v>
      </c>
      <c r="J109">
        <v>0.31485000000000002</v>
      </c>
      <c r="K109">
        <v>3.3439999999999998E-2</v>
      </c>
      <c r="AA109">
        <v>3.7719999999999998</v>
      </c>
    </row>
    <row r="110" spans="1:27" x14ac:dyDescent="0.25">
      <c r="A110" s="7" t="s">
        <v>29</v>
      </c>
      <c r="B110">
        <v>3.97573</v>
      </c>
      <c r="D110">
        <v>3.97573</v>
      </c>
      <c r="F110">
        <v>3.9707400000000002</v>
      </c>
      <c r="G110">
        <v>0.11193</v>
      </c>
      <c r="H110">
        <v>0.10057000000000001</v>
      </c>
      <c r="I110">
        <v>7.6039999999999996E-2</v>
      </c>
      <c r="J110">
        <v>0.29637999999999998</v>
      </c>
      <c r="K110">
        <v>3.1309999999999998E-2</v>
      </c>
      <c r="AA110">
        <v>3.97573</v>
      </c>
    </row>
    <row r="111" spans="1:27" x14ac:dyDescent="0.25">
      <c r="A111" s="7" t="s">
        <v>30</v>
      </c>
      <c r="B111">
        <v>3.9245100000000002</v>
      </c>
      <c r="D111">
        <v>3.9245100000000002</v>
      </c>
      <c r="F111">
        <v>3.9230100000000001</v>
      </c>
      <c r="G111">
        <v>0.11365</v>
      </c>
      <c r="H111">
        <v>0.10575</v>
      </c>
      <c r="I111">
        <v>7.1679999999999994E-2</v>
      </c>
      <c r="J111">
        <v>0.29979</v>
      </c>
      <c r="K111">
        <v>3.3029999999999997E-2</v>
      </c>
      <c r="AA111">
        <v>3.9245100000000002</v>
      </c>
    </row>
    <row r="112" spans="1:27" x14ac:dyDescent="0.25">
      <c r="A112" s="7" t="s">
        <v>31</v>
      </c>
      <c r="B112">
        <v>3.6249699999999998</v>
      </c>
      <c r="D112">
        <v>3.6249699999999998</v>
      </c>
      <c r="F112">
        <v>3.6041699999999999</v>
      </c>
      <c r="G112">
        <v>0.10575</v>
      </c>
      <c r="H112">
        <v>9.9510000000000001E-2</v>
      </c>
      <c r="I112">
        <v>6.7000000000000004E-2</v>
      </c>
      <c r="J112">
        <v>0.27588000000000001</v>
      </c>
      <c r="K112">
        <v>3.082E-2</v>
      </c>
      <c r="AA112">
        <v>3.6249699999999998</v>
      </c>
    </row>
    <row r="113" spans="1:27" x14ac:dyDescent="0.25">
      <c r="A113" s="7" t="s">
        <v>22</v>
      </c>
      <c r="B113">
        <v>5.2168200000000002</v>
      </c>
      <c r="D113">
        <v>5.2168200000000002</v>
      </c>
      <c r="F113">
        <v>5.1440200000000003</v>
      </c>
      <c r="G113">
        <v>0.14333000000000001</v>
      </c>
      <c r="H113">
        <v>0.13044</v>
      </c>
      <c r="I113">
        <v>9.375E-2</v>
      </c>
      <c r="J113">
        <v>0.37375999999999998</v>
      </c>
      <c r="K113">
        <v>3.9050000000000001E-2</v>
      </c>
      <c r="AA113">
        <v>5.2168200000000002</v>
      </c>
    </row>
    <row r="114" spans="1:27" x14ac:dyDescent="0.25">
      <c r="A114" s="6" t="s">
        <v>17</v>
      </c>
      <c r="B114">
        <v>4.8622899999999998</v>
      </c>
      <c r="D114">
        <v>4.8622899999999998</v>
      </c>
      <c r="F114">
        <v>4.7866799999999996</v>
      </c>
      <c r="G114">
        <v>0.14104</v>
      </c>
      <c r="H114">
        <v>0.12878000000000001</v>
      </c>
      <c r="I114">
        <v>9.0490000000000001E-2</v>
      </c>
      <c r="J114">
        <v>0.36604999999999999</v>
      </c>
      <c r="K114">
        <v>3.9039999999999998E-2</v>
      </c>
      <c r="AA114">
        <v>4.8622899999999998</v>
      </c>
    </row>
    <row r="115" spans="1:27" x14ac:dyDescent="0.25">
      <c r="A115" s="7" t="s">
        <v>5</v>
      </c>
      <c r="B115">
        <v>4.6448400000000003</v>
      </c>
      <c r="D115">
        <v>4.6448400000000003</v>
      </c>
      <c r="F115">
        <v>4.5837599999999998</v>
      </c>
      <c r="G115">
        <v>8.1439999999999999E-2</v>
      </c>
      <c r="H115">
        <v>8.0509999999999998E-2</v>
      </c>
      <c r="I115">
        <v>8.523E-2</v>
      </c>
      <c r="J115">
        <v>0.25301000000000001</v>
      </c>
      <c r="K115">
        <v>3.5920000000000001E-2</v>
      </c>
      <c r="AA115">
        <v>4.6448400000000003</v>
      </c>
    </row>
    <row r="116" spans="1:27" x14ac:dyDescent="0.25">
      <c r="A116" s="7" t="s">
        <v>28</v>
      </c>
      <c r="B116">
        <v>3.6938599999999999</v>
      </c>
      <c r="D116">
        <v>3.6938599999999999</v>
      </c>
      <c r="F116">
        <v>3.6756500000000001</v>
      </c>
      <c r="G116">
        <v>0.11527999999999999</v>
      </c>
      <c r="H116">
        <v>0.10421</v>
      </c>
      <c r="I116">
        <v>7.5219999999999995E-2</v>
      </c>
      <c r="J116">
        <v>0.30413000000000001</v>
      </c>
      <c r="K116">
        <v>3.3090000000000001E-2</v>
      </c>
      <c r="AA116">
        <v>3.6938599999999999</v>
      </c>
    </row>
    <row r="117" spans="1:27" x14ac:dyDescent="0.25">
      <c r="A117" s="7" t="s">
        <v>29</v>
      </c>
      <c r="B117">
        <v>3.9599000000000002</v>
      </c>
      <c r="D117">
        <v>3.9599000000000002</v>
      </c>
      <c r="F117">
        <v>3.9514100000000001</v>
      </c>
      <c r="G117">
        <v>0.10815</v>
      </c>
      <c r="H117">
        <v>9.9489999999999995E-2</v>
      </c>
      <c r="I117">
        <v>7.1760000000000004E-2</v>
      </c>
      <c r="J117">
        <v>0.29161999999999999</v>
      </c>
      <c r="K117">
        <v>3.1119999999999998E-2</v>
      </c>
      <c r="AA117">
        <v>3.9599000000000002</v>
      </c>
    </row>
    <row r="118" spans="1:27" x14ac:dyDescent="0.25">
      <c r="A118" s="7" t="s">
        <v>30</v>
      </c>
      <c r="B118">
        <v>3.84707</v>
      </c>
      <c r="D118">
        <v>3.84707</v>
      </c>
      <c r="F118">
        <v>3.8410099999999998</v>
      </c>
      <c r="G118">
        <v>0.10324999999999999</v>
      </c>
      <c r="H118">
        <v>9.5519999999999994E-2</v>
      </c>
      <c r="I118">
        <v>6.6680000000000003E-2</v>
      </c>
      <c r="J118">
        <v>0.27045999999999998</v>
      </c>
      <c r="K118">
        <v>3.1910000000000001E-2</v>
      </c>
      <c r="AA118">
        <v>3.84707</v>
      </c>
    </row>
    <row r="119" spans="1:27" x14ac:dyDescent="0.25">
      <c r="A119" s="7" t="s">
        <v>31</v>
      </c>
      <c r="B119">
        <v>3.52982</v>
      </c>
      <c r="D119">
        <v>3.52982</v>
      </c>
      <c r="F119">
        <v>3.5127700000000002</v>
      </c>
      <c r="G119">
        <v>9.9739999999999995E-2</v>
      </c>
      <c r="H119">
        <v>9.2350000000000002E-2</v>
      </c>
      <c r="I119">
        <v>6.1370000000000001E-2</v>
      </c>
      <c r="J119">
        <v>0.25628000000000001</v>
      </c>
      <c r="K119">
        <v>2.8899999999999999E-2</v>
      </c>
      <c r="AA119">
        <v>3.52982</v>
      </c>
    </row>
    <row r="120" spans="1:27" x14ac:dyDescent="0.25">
      <c r="A120" s="7" t="s">
        <v>22</v>
      </c>
      <c r="B120">
        <v>4.8622899999999998</v>
      </c>
      <c r="D120">
        <v>4.8622899999999998</v>
      </c>
      <c r="F120">
        <v>4.7866799999999996</v>
      </c>
      <c r="G120">
        <v>0.14104</v>
      </c>
      <c r="H120">
        <v>0.12878000000000001</v>
      </c>
      <c r="I120">
        <v>9.0490000000000001E-2</v>
      </c>
      <c r="J120">
        <v>0.36604999999999999</v>
      </c>
      <c r="K120">
        <v>3.9039999999999998E-2</v>
      </c>
      <c r="AA120">
        <v>4.8622899999999998</v>
      </c>
    </row>
    <row r="121" spans="1:27" x14ac:dyDescent="0.25">
      <c r="A121" s="5" t="s">
        <v>12</v>
      </c>
      <c r="B121">
        <v>0.70726999999999995</v>
      </c>
      <c r="D121">
        <v>0.70726999999999995</v>
      </c>
      <c r="F121">
        <v>0.70645000000000002</v>
      </c>
      <c r="G121">
        <v>8.4999999999999995E-4</v>
      </c>
      <c r="H121">
        <v>8.0999999999999996E-4</v>
      </c>
      <c r="I121">
        <v>7.7999999999999999E-4</v>
      </c>
      <c r="J121">
        <v>2.8300000000000001E-3</v>
      </c>
      <c r="K121">
        <v>1.08E-3</v>
      </c>
      <c r="AA121">
        <v>0.70726999999999995</v>
      </c>
    </row>
    <row r="122" spans="1:27" x14ac:dyDescent="0.25">
      <c r="A122" s="6" t="s">
        <v>4</v>
      </c>
      <c r="B122">
        <v>0.70726999999999995</v>
      </c>
      <c r="D122">
        <v>0.70726999999999995</v>
      </c>
      <c r="F122">
        <v>0.70645000000000002</v>
      </c>
      <c r="G122">
        <v>8.4999999999999995E-4</v>
      </c>
      <c r="H122">
        <v>8.0999999999999996E-4</v>
      </c>
      <c r="I122">
        <v>7.7999999999999999E-4</v>
      </c>
      <c r="J122">
        <v>2.8300000000000001E-3</v>
      </c>
      <c r="K122">
        <v>1.08E-3</v>
      </c>
      <c r="AA122">
        <v>0.70726999999999995</v>
      </c>
    </row>
    <row r="123" spans="1:27" x14ac:dyDescent="0.25">
      <c r="A123" s="7" t="s">
        <v>5</v>
      </c>
      <c r="B123">
        <v>0.69789999999999996</v>
      </c>
      <c r="D123">
        <v>0.69789999999999996</v>
      </c>
      <c r="F123">
        <v>0.69699</v>
      </c>
      <c r="G123">
        <v>7.7999999999999999E-4</v>
      </c>
      <c r="H123">
        <v>7.7999999999999999E-4</v>
      </c>
      <c r="I123">
        <v>7.7999999999999999E-4</v>
      </c>
      <c r="J123">
        <v>2.8300000000000001E-3</v>
      </c>
      <c r="K123">
        <v>1.0300000000000001E-3</v>
      </c>
      <c r="AA123">
        <v>0.69789999999999996</v>
      </c>
    </row>
    <row r="124" spans="1:27" x14ac:dyDescent="0.25">
      <c r="A124" s="7" t="s">
        <v>28</v>
      </c>
      <c r="B124">
        <v>0.62624999999999997</v>
      </c>
      <c r="D124">
        <v>0.62624999999999997</v>
      </c>
      <c r="F124">
        <v>0.62531000000000003</v>
      </c>
      <c r="G124">
        <v>8.4999999999999995E-4</v>
      </c>
      <c r="H124">
        <v>8.0000000000000004E-4</v>
      </c>
      <c r="I124">
        <v>6.7000000000000002E-4</v>
      </c>
      <c r="J124">
        <v>2.5300000000000001E-3</v>
      </c>
      <c r="K124">
        <v>9.7000000000000005E-4</v>
      </c>
      <c r="AA124">
        <v>0.62624999999999997</v>
      </c>
    </row>
    <row r="125" spans="1:27" x14ac:dyDescent="0.25">
      <c r="A125" s="7" t="s">
        <v>29</v>
      </c>
      <c r="B125">
        <v>0.69479000000000002</v>
      </c>
      <c r="D125">
        <v>0.69479000000000002</v>
      </c>
      <c r="F125">
        <v>0.69381999999999999</v>
      </c>
      <c r="G125">
        <v>7.3999999999999999E-4</v>
      </c>
      <c r="H125">
        <v>7.2000000000000005E-4</v>
      </c>
      <c r="I125">
        <v>7.3999999999999999E-4</v>
      </c>
      <c r="J125">
        <v>2.7000000000000001E-3</v>
      </c>
      <c r="K125">
        <v>1.06E-3</v>
      </c>
      <c r="AA125">
        <v>0.69479000000000002</v>
      </c>
    </row>
    <row r="126" spans="1:27" x14ac:dyDescent="0.25">
      <c r="A126" s="7" t="s">
        <v>30</v>
      </c>
      <c r="B126">
        <v>0.70726999999999995</v>
      </c>
      <c r="D126">
        <v>0.70726999999999995</v>
      </c>
      <c r="F126">
        <v>0.70645000000000002</v>
      </c>
      <c r="G126">
        <v>8.0000000000000004E-4</v>
      </c>
      <c r="H126">
        <v>7.6000000000000004E-4</v>
      </c>
      <c r="I126">
        <v>7.3999999999999999E-4</v>
      </c>
      <c r="J126">
        <v>2.7799999999999999E-3</v>
      </c>
      <c r="K126">
        <v>1.08E-3</v>
      </c>
      <c r="AA126">
        <v>0.70726999999999995</v>
      </c>
    </row>
    <row r="127" spans="1:27" x14ac:dyDescent="0.25">
      <c r="A127" s="7" t="s">
        <v>31</v>
      </c>
      <c r="B127">
        <v>0.65003999999999995</v>
      </c>
      <c r="D127">
        <v>0.65003999999999995</v>
      </c>
      <c r="F127">
        <v>0.64914000000000005</v>
      </c>
      <c r="G127">
        <v>8.4999999999999995E-4</v>
      </c>
      <c r="H127">
        <v>8.0999999999999996E-4</v>
      </c>
      <c r="I127">
        <v>6.4000000000000005E-4</v>
      </c>
      <c r="J127">
        <v>2.5500000000000002E-3</v>
      </c>
      <c r="K127">
        <v>9.5E-4</v>
      </c>
      <c r="AA127">
        <v>0.65003999999999995</v>
      </c>
    </row>
    <row r="128" spans="1:27" x14ac:dyDescent="0.25">
      <c r="A128" s="4" t="s">
        <v>24</v>
      </c>
      <c r="B128">
        <v>4.4216699999999998</v>
      </c>
      <c r="D128">
        <v>4.4216699999999998</v>
      </c>
      <c r="F128">
        <v>4.2865200000000003</v>
      </c>
      <c r="G128">
        <v>0.16278999999999999</v>
      </c>
      <c r="H128">
        <v>0.15049000000000001</v>
      </c>
      <c r="I128">
        <v>0.11854000000000001</v>
      </c>
      <c r="J128">
        <v>0.42507</v>
      </c>
      <c r="K128">
        <v>4.6969999999999998E-2</v>
      </c>
      <c r="AA128">
        <v>4.4216699999999998</v>
      </c>
    </row>
    <row r="129" spans="1:27" x14ac:dyDescent="0.25">
      <c r="A129" s="5" t="s">
        <v>25</v>
      </c>
      <c r="B129">
        <v>4.4216699999999998</v>
      </c>
      <c r="D129">
        <v>4.4216699999999998</v>
      </c>
      <c r="F129">
        <v>4.2865200000000003</v>
      </c>
      <c r="G129">
        <v>0.16278999999999999</v>
      </c>
      <c r="H129">
        <v>0.15049000000000001</v>
      </c>
      <c r="I129">
        <v>0.11854000000000001</v>
      </c>
      <c r="J129">
        <v>0.42507</v>
      </c>
      <c r="K129">
        <v>4.6969999999999998E-2</v>
      </c>
      <c r="AA129">
        <v>4.4216699999999998</v>
      </c>
    </row>
    <row r="130" spans="1:27" x14ac:dyDescent="0.25">
      <c r="A130" s="6" t="s">
        <v>4</v>
      </c>
      <c r="B130">
        <v>4.4216699999999998</v>
      </c>
      <c r="D130">
        <v>4.4216699999999998</v>
      </c>
      <c r="F130">
        <v>4.2865200000000003</v>
      </c>
      <c r="G130">
        <v>0.16278999999999999</v>
      </c>
      <c r="H130">
        <v>0.15049000000000001</v>
      </c>
      <c r="I130">
        <v>0.11854000000000001</v>
      </c>
      <c r="J130">
        <v>0.42507</v>
      </c>
      <c r="K130">
        <v>4.6969999999999998E-2</v>
      </c>
      <c r="AA130">
        <v>4.4216699999999998</v>
      </c>
    </row>
    <row r="131" spans="1:27" x14ac:dyDescent="0.25">
      <c r="A131" s="7" t="s">
        <v>5</v>
      </c>
      <c r="B131">
        <v>4.4216699999999998</v>
      </c>
      <c r="D131">
        <v>4.4216699999999998</v>
      </c>
      <c r="F131">
        <v>4.2865200000000003</v>
      </c>
      <c r="G131">
        <v>0.11149000000000001</v>
      </c>
      <c r="H131">
        <v>0.11269</v>
      </c>
      <c r="I131">
        <v>0.11854000000000001</v>
      </c>
      <c r="J131">
        <v>0.33732000000000001</v>
      </c>
      <c r="K131">
        <v>4.6969999999999998E-2</v>
      </c>
      <c r="AA131">
        <v>4.4216699999999998</v>
      </c>
    </row>
    <row r="132" spans="1:27" x14ac:dyDescent="0.25">
      <c r="A132" s="7" t="s">
        <v>28</v>
      </c>
      <c r="B132">
        <v>3.5958700000000001</v>
      </c>
      <c r="D132">
        <v>3.5958700000000001</v>
      </c>
      <c r="F132">
        <v>3.45113</v>
      </c>
      <c r="G132">
        <v>0.13664000000000001</v>
      </c>
      <c r="H132">
        <v>0.12631000000000001</v>
      </c>
      <c r="I132">
        <v>0.11275</v>
      </c>
      <c r="J132">
        <v>0.35435</v>
      </c>
      <c r="K132">
        <v>3.9309999999999998E-2</v>
      </c>
      <c r="AA132">
        <v>3.5958700000000001</v>
      </c>
    </row>
    <row r="133" spans="1:27" x14ac:dyDescent="0.25">
      <c r="A133" s="7" t="s">
        <v>29</v>
      </c>
      <c r="B133">
        <v>3.0493700000000001</v>
      </c>
      <c r="D133">
        <v>3.0493700000000001</v>
      </c>
      <c r="F133">
        <v>2.90056</v>
      </c>
      <c r="G133">
        <v>0.16278999999999999</v>
      </c>
      <c r="H133">
        <v>0.15049000000000001</v>
      </c>
      <c r="I133">
        <v>0.10914</v>
      </c>
      <c r="J133">
        <v>0.42507</v>
      </c>
      <c r="K133">
        <v>3.8710000000000001E-2</v>
      </c>
      <c r="AA133">
        <v>3.0493700000000001</v>
      </c>
    </row>
    <row r="134" spans="1:27" x14ac:dyDescent="0.25">
      <c r="A134" s="7" t="s">
        <v>30</v>
      </c>
      <c r="B134">
        <v>2.73306</v>
      </c>
      <c r="D134">
        <v>2.73306</v>
      </c>
      <c r="F134">
        <v>2.6090499999999999</v>
      </c>
      <c r="G134">
        <v>0.14333000000000001</v>
      </c>
      <c r="H134">
        <v>0.13044</v>
      </c>
      <c r="I134">
        <v>9.4350000000000003E-2</v>
      </c>
      <c r="J134">
        <v>0.37375999999999998</v>
      </c>
      <c r="K134">
        <v>4.2090000000000002E-2</v>
      </c>
      <c r="AA134">
        <v>2.73306</v>
      </c>
    </row>
    <row r="135" spans="1:27" x14ac:dyDescent="0.25">
      <c r="A135" s="7" t="s">
        <v>31</v>
      </c>
      <c r="B135">
        <v>2.6887099999999999</v>
      </c>
      <c r="D135">
        <v>2.6887099999999999</v>
      </c>
      <c r="F135">
        <v>2.62521</v>
      </c>
      <c r="G135">
        <v>0.15193000000000001</v>
      </c>
      <c r="H135">
        <v>0.14684</v>
      </c>
      <c r="I135">
        <v>9.375E-2</v>
      </c>
      <c r="J135">
        <v>0.40322000000000002</v>
      </c>
      <c r="K135">
        <v>3.5439999999999999E-2</v>
      </c>
      <c r="AA135">
        <v>2.6887099999999999</v>
      </c>
    </row>
    <row r="136" spans="1:27" x14ac:dyDescent="0.25">
      <c r="A136" s="7" t="s">
        <v>22</v>
      </c>
      <c r="B136">
        <v>3.1848999999999998</v>
      </c>
      <c r="D136">
        <v>3.1848999999999998</v>
      </c>
      <c r="F136">
        <v>3.0890499999999999</v>
      </c>
      <c r="G136">
        <v>0.13546</v>
      </c>
      <c r="H136">
        <v>0.12614</v>
      </c>
      <c r="I136">
        <v>9.2399999999999996E-2</v>
      </c>
      <c r="J136">
        <v>0.35446</v>
      </c>
      <c r="K136">
        <v>3.9269999999999999E-2</v>
      </c>
      <c r="AA136">
        <v>3.1848999999999998</v>
      </c>
    </row>
    <row r="137" spans="1:27" x14ac:dyDescent="0.25">
      <c r="A137" s="5" t="s">
        <v>26</v>
      </c>
      <c r="B137">
        <v>2.2876799999999999</v>
      </c>
      <c r="D137">
        <v>2.2876799999999999</v>
      </c>
      <c r="F137">
        <v>2.2839100000000001</v>
      </c>
      <c r="G137">
        <v>0.10348</v>
      </c>
      <c r="H137">
        <v>9.239E-2</v>
      </c>
      <c r="I137">
        <v>7.1790000000000007E-2</v>
      </c>
      <c r="J137">
        <v>0.27865000000000001</v>
      </c>
      <c r="K137">
        <v>3.3689999999999998E-2</v>
      </c>
      <c r="AA137">
        <v>2.2876799999999999</v>
      </c>
    </row>
    <row r="138" spans="1:27" x14ac:dyDescent="0.25">
      <c r="A138" s="6" t="s">
        <v>4</v>
      </c>
      <c r="B138">
        <v>2.2876799999999999</v>
      </c>
      <c r="D138">
        <v>2.2876799999999999</v>
      </c>
      <c r="F138">
        <v>2.2839100000000001</v>
      </c>
      <c r="G138">
        <v>0.10348</v>
      </c>
      <c r="H138">
        <v>9.239E-2</v>
      </c>
      <c r="I138">
        <v>7.1790000000000007E-2</v>
      </c>
      <c r="J138">
        <v>0.27865000000000001</v>
      </c>
      <c r="K138">
        <v>3.3689999999999998E-2</v>
      </c>
      <c r="AA138">
        <v>2.2876799999999999</v>
      </c>
    </row>
    <row r="139" spans="1:27" x14ac:dyDescent="0.25">
      <c r="A139" s="7" t="s">
        <v>5</v>
      </c>
      <c r="B139">
        <v>2.2876799999999999</v>
      </c>
      <c r="D139">
        <v>2.2876799999999999</v>
      </c>
      <c r="F139">
        <v>2.2839100000000001</v>
      </c>
      <c r="G139">
        <v>6.8970000000000004E-2</v>
      </c>
      <c r="H139">
        <v>7.0419999999999996E-2</v>
      </c>
      <c r="I139">
        <v>7.1790000000000007E-2</v>
      </c>
      <c r="J139">
        <v>0.22534999999999999</v>
      </c>
      <c r="K139">
        <v>3.3689999999999998E-2</v>
      </c>
      <c r="AA139">
        <v>2.2876799999999999</v>
      </c>
    </row>
    <row r="140" spans="1:27" x14ac:dyDescent="0.25">
      <c r="A140" s="7" t="s">
        <v>28</v>
      </c>
      <c r="B140">
        <v>2.1016599999999999</v>
      </c>
      <c r="D140">
        <v>2.1016599999999999</v>
      </c>
      <c r="F140">
        <v>2.1005500000000001</v>
      </c>
      <c r="G140">
        <v>9.9680000000000005E-2</v>
      </c>
      <c r="H140">
        <v>9.239E-2</v>
      </c>
      <c r="I140">
        <v>6.9809999999999997E-2</v>
      </c>
      <c r="J140">
        <v>0.27865000000000001</v>
      </c>
      <c r="K140">
        <v>2.904E-2</v>
      </c>
      <c r="AA140">
        <v>2.1016599999999999</v>
      </c>
    </row>
    <row r="141" spans="1:27" x14ac:dyDescent="0.25">
      <c r="A141" s="7" t="s">
        <v>29</v>
      </c>
      <c r="B141">
        <v>2.2341799999999998</v>
      </c>
      <c r="D141">
        <v>2.2341799999999998</v>
      </c>
      <c r="F141">
        <v>2.2311100000000001</v>
      </c>
      <c r="G141">
        <v>0.10348</v>
      </c>
      <c r="H141">
        <v>9.2130000000000004E-2</v>
      </c>
      <c r="I141">
        <v>6.8760000000000002E-2</v>
      </c>
      <c r="J141">
        <v>0.26960000000000001</v>
      </c>
      <c r="K141">
        <v>2.955E-2</v>
      </c>
      <c r="AA141">
        <v>2.2341799999999998</v>
      </c>
    </row>
    <row r="142" spans="1:27" x14ac:dyDescent="0.25">
      <c r="A142" s="7" t="s">
        <v>30</v>
      </c>
      <c r="B142">
        <v>2.1989899999999998</v>
      </c>
      <c r="D142">
        <v>2.1989899999999998</v>
      </c>
      <c r="F142">
        <v>2.18384</v>
      </c>
      <c r="G142">
        <v>7.9729999999999995E-2</v>
      </c>
      <c r="H142">
        <v>7.596E-2</v>
      </c>
      <c r="I142">
        <v>5.9020000000000003E-2</v>
      </c>
      <c r="J142">
        <v>0.21671000000000001</v>
      </c>
      <c r="K142">
        <v>3.0460000000000001E-2</v>
      </c>
      <c r="AA142">
        <v>2.1989899999999998</v>
      </c>
    </row>
    <row r="143" spans="1:27" x14ac:dyDescent="0.25">
      <c r="A143" s="7" t="s">
        <v>31</v>
      </c>
      <c r="B143">
        <v>1.9850399999999999</v>
      </c>
      <c r="D143">
        <v>1.9850399999999999</v>
      </c>
      <c r="F143">
        <v>1.9751799999999999</v>
      </c>
      <c r="G143">
        <v>9.2359999999999998E-2</v>
      </c>
      <c r="H143">
        <v>8.7599999999999997E-2</v>
      </c>
      <c r="I143">
        <v>5.604E-2</v>
      </c>
      <c r="J143">
        <v>0.24862999999999999</v>
      </c>
      <c r="K143">
        <v>2.647E-2</v>
      </c>
      <c r="AA143">
        <v>1.9850399999999999</v>
      </c>
    </row>
    <row r="144" spans="1:27" x14ac:dyDescent="0.25">
      <c r="A144" s="7" t="s">
        <v>22</v>
      </c>
      <c r="B144">
        <v>2.1615099999999998</v>
      </c>
      <c r="D144">
        <v>2.1615099999999998</v>
      </c>
      <c r="F144">
        <v>2.1549200000000002</v>
      </c>
      <c r="G144">
        <v>8.6419999999999997E-2</v>
      </c>
      <c r="H144">
        <v>8.0269999999999994E-2</v>
      </c>
      <c r="I144">
        <v>6.164E-2</v>
      </c>
      <c r="J144">
        <v>0.23665</v>
      </c>
      <c r="K144">
        <v>2.9839999999999998E-2</v>
      </c>
      <c r="AA144">
        <v>2.1615099999999998</v>
      </c>
    </row>
    <row r="145" spans="1:27" x14ac:dyDescent="0.25">
      <c r="A145" s="5" t="s">
        <v>12</v>
      </c>
      <c r="B145">
        <v>0.42579</v>
      </c>
      <c r="D145">
        <v>0.42579</v>
      </c>
      <c r="F145">
        <v>0.42498000000000002</v>
      </c>
      <c r="G145">
        <v>8.4999999999999995E-4</v>
      </c>
      <c r="H145">
        <v>8.0999999999999996E-4</v>
      </c>
      <c r="I145">
        <v>7.7999999999999999E-4</v>
      </c>
      <c r="J145">
        <v>2.8300000000000001E-3</v>
      </c>
      <c r="K145">
        <v>1.08E-3</v>
      </c>
      <c r="AA145">
        <v>0.42579</v>
      </c>
    </row>
    <row r="146" spans="1:27" x14ac:dyDescent="0.25">
      <c r="A146" s="6" t="s">
        <v>4</v>
      </c>
      <c r="B146">
        <v>0.42579</v>
      </c>
      <c r="D146">
        <v>0.42579</v>
      </c>
      <c r="F146">
        <v>0.42498000000000002</v>
      </c>
      <c r="G146">
        <v>8.4999999999999995E-4</v>
      </c>
      <c r="H146">
        <v>8.0999999999999996E-4</v>
      </c>
      <c r="I146">
        <v>7.7999999999999999E-4</v>
      </c>
      <c r="J146">
        <v>2.8300000000000001E-3</v>
      </c>
      <c r="K146">
        <v>1.08E-3</v>
      </c>
      <c r="AA146">
        <v>0.42579</v>
      </c>
    </row>
    <row r="147" spans="1:27" x14ac:dyDescent="0.25">
      <c r="A147" s="7" t="s">
        <v>5</v>
      </c>
      <c r="B147">
        <v>0.42019000000000001</v>
      </c>
      <c r="D147">
        <v>0.42019000000000001</v>
      </c>
      <c r="F147">
        <v>0.41927999999999999</v>
      </c>
      <c r="G147">
        <v>7.7999999999999999E-4</v>
      </c>
      <c r="H147">
        <v>7.7999999999999999E-4</v>
      </c>
      <c r="I147">
        <v>7.7999999999999999E-4</v>
      </c>
      <c r="J147">
        <v>2.8300000000000001E-3</v>
      </c>
      <c r="K147">
        <v>1.0300000000000001E-3</v>
      </c>
      <c r="AA147">
        <v>0.42019000000000001</v>
      </c>
    </row>
    <row r="148" spans="1:27" x14ac:dyDescent="0.25">
      <c r="A148" s="7" t="s">
        <v>28</v>
      </c>
      <c r="B148">
        <v>0.37711</v>
      </c>
      <c r="D148">
        <v>0.37711</v>
      </c>
      <c r="F148">
        <v>0.37617</v>
      </c>
      <c r="G148">
        <v>8.4999999999999995E-4</v>
      </c>
      <c r="H148">
        <v>8.0000000000000004E-4</v>
      </c>
      <c r="I148">
        <v>6.7000000000000002E-4</v>
      </c>
      <c r="J148">
        <v>2.5300000000000001E-3</v>
      </c>
      <c r="K148">
        <v>9.7000000000000005E-4</v>
      </c>
      <c r="AA148">
        <v>0.37711</v>
      </c>
    </row>
    <row r="149" spans="1:27" x14ac:dyDescent="0.25">
      <c r="A149" s="7" t="s">
        <v>29</v>
      </c>
      <c r="B149">
        <v>0.41833999999999999</v>
      </c>
      <c r="D149">
        <v>0.41833999999999999</v>
      </c>
      <c r="F149">
        <v>0.41737999999999997</v>
      </c>
      <c r="G149">
        <v>7.3999999999999999E-4</v>
      </c>
      <c r="H149">
        <v>7.2000000000000005E-4</v>
      </c>
      <c r="I149">
        <v>7.3999999999999999E-4</v>
      </c>
      <c r="J149">
        <v>2.7000000000000001E-3</v>
      </c>
      <c r="K149">
        <v>1.06E-3</v>
      </c>
      <c r="AA149">
        <v>0.41833999999999999</v>
      </c>
    </row>
    <row r="150" spans="1:27" x14ac:dyDescent="0.25">
      <c r="A150" s="7" t="s">
        <v>30</v>
      </c>
      <c r="B150">
        <v>0.42579</v>
      </c>
      <c r="D150">
        <v>0.42579</v>
      </c>
      <c r="F150">
        <v>0.42498000000000002</v>
      </c>
      <c r="G150">
        <v>8.0000000000000004E-4</v>
      </c>
      <c r="H150">
        <v>7.6000000000000004E-4</v>
      </c>
      <c r="I150">
        <v>7.3999999999999999E-4</v>
      </c>
      <c r="J150">
        <v>2.7799999999999999E-3</v>
      </c>
      <c r="K150">
        <v>1.08E-3</v>
      </c>
      <c r="AA150">
        <v>0.42579</v>
      </c>
    </row>
    <row r="151" spans="1:27" x14ac:dyDescent="0.25">
      <c r="A151" s="7" t="s">
        <v>31</v>
      </c>
      <c r="B151">
        <v>0.39140000000000003</v>
      </c>
      <c r="D151">
        <v>0.39140000000000003</v>
      </c>
      <c r="F151">
        <v>0.39050000000000001</v>
      </c>
      <c r="G151">
        <v>8.4999999999999995E-4</v>
      </c>
      <c r="H151">
        <v>8.0999999999999996E-4</v>
      </c>
      <c r="I151">
        <v>6.4000000000000005E-4</v>
      </c>
      <c r="J151">
        <v>2.5500000000000002E-3</v>
      </c>
      <c r="K151">
        <v>9.5E-4</v>
      </c>
      <c r="AA151">
        <v>0.39140000000000003</v>
      </c>
    </row>
    <row r="152" spans="1:27" x14ac:dyDescent="0.25">
      <c r="A152" s="7" t="s">
        <v>22</v>
      </c>
      <c r="B152">
        <v>0.40655999999999998</v>
      </c>
      <c r="D152">
        <v>0.40655999999999998</v>
      </c>
      <c r="F152">
        <v>0.40566000000000002</v>
      </c>
      <c r="G152">
        <v>7.6000000000000004E-4</v>
      </c>
      <c r="H152">
        <v>7.2000000000000005E-4</v>
      </c>
      <c r="I152">
        <v>7.2000000000000005E-4</v>
      </c>
      <c r="J152">
        <v>2.6199999999999999E-3</v>
      </c>
      <c r="K152">
        <v>1.0200000000000001E-3</v>
      </c>
      <c r="AA152">
        <v>0.40655999999999998</v>
      </c>
    </row>
    <row r="153" spans="1:27" x14ac:dyDescent="0.25">
      <c r="A153" s="4" t="s">
        <v>19</v>
      </c>
      <c r="B153">
        <v>7.6999999999999996E-4</v>
      </c>
      <c r="D153">
        <v>7.6999999999999996E-4</v>
      </c>
      <c r="G153">
        <v>3.1E-4</v>
      </c>
      <c r="H153">
        <v>2.9999999999999997E-4</v>
      </c>
      <c r="I153">
        <v>2.1000000000000001E-4</v>
      </c>
      <c r="J153">
        <v>7.6999999999999996E-4</v>
      </c>
      <c r="K153">
        <v>1E-4</v>
      </c>
      <c r="AA153">
        <v>7.6999999999999996E-4</v>
      </c>
    </row>
    <row r="154" spans="1:27" x14ac:dyDescent="0.25">
      <c r="A154" s="5" t="s">
        <v>21</v>
      </c>
      <c r="B154">
        <v>7.6999999999999996E-4</v>
      </c>
      <c r="D154">
        <v>7.6999999999999996E-4</v>
      </c>
      <c r="G154">
        <v>3.1E-4</v>
      </c>
      <c r="H154">
        <v>2.9999999999999997E-4</v>
      </c>
      <c r="I154">
        <v>2.1000000000000001E-4</v>
      </c>
      <c r="J154">
        <v>7.6999999999999996E-4</v>
      </c>
      <c r="K154">
        <v>1E-4</v>
      </c>
      <c r="AA154">
        <v>7.6999999999999996E-4</v>
      </c>
    </row>
    <row r="155" spans="1:27" x14ac:dyDescent="0.25">
      <c r="A155" s="6" t="s">
        <v>4</v>
      </c>
      <c r="B155">
        <v>7.6999999999999996E-4</v>
      </c>
      <c r="D155">
        <v>7.6999999999999996E-4</v>
      </c>
      <c r="G155">
        <v>3.1E-4</v>
      </c>
      <c r="H155">
        <v>2.9999999999999997E-4</v>
      </c>
      <c r="I155">
        <v>2.1000000000000001E-4</v>
      </c>
      <c r="J155">
        <v>7.6999999999999996E-4</v>
      </c>
      <c r="K155">
        <v>1E-4</v>
      </c>
      <c r="AA155">
        <v>7.6999999999999996E-4</v>
      </c>
    </row>
    <row r="156" spans="1:27" x14ac:dyDescent="0.25">
      <c r="A156" s="7" t="s">
        <v>5</v>
      </c>
      <c r="B156">
        <v>7.6999999999999996E-4</v>
      </c>
      <c r="D156">
        <v>7.6999999999999996E-4</v>
      </c>
      <c r="G156">
        <v>2.9999999999999997E-4</v>
      </c>
      <c r="H156">
        <v>2.9E-4</v>
      </c>
      <c r="I156">
        <v>2.0000000000000001E-4</v>
      </c>
      <c r="J156">
        <v>7.6999999999999996E-4</v>
      </c>
      <c r="K156">
        <v>1E-4</v>
      </c>
      <c r="AA156">
        <v>7.6999999999999996E-4</v>
      </c>
    </row>
    <row r="157" spans="1:27" x14ac:dyDescent="0.25">
      <c r="A157" s="7" t="s">
        <v>28</v>
      </c>
      <c r="B157">
        <v>7.6999999999999996E-4</v>
      </c>
      <c r="D157">
        <v>7.6999999999999996E-4</v>
      </c>
      <c r="G157">
        <v>3.1E-4</v>
      </c>
      <c r="H157">
        <v>2.7999999999999998E-4</v>
      </c>
      <c r="I157">
        <v>2.0000000000000001E-4</v>
      </c>
      <c r="J157">
        <v>7.6999999999999996E-4</v>
      </c>
      <c r="K157">
        <v>1E-4</v>
      </c>
      <c r="AA157">
        <v>7.6999999999999996E-4</v>
      </c>
    </row>
    <row r="158" spans="1:27" x14ac:dyDescent="0.25">
      <c r="A158" s="7" t="s">
        <v>29</v>
      </c>
      <c r="B158">
        <v>7.5000000000000002E-4</v>
      </c>
      <c r="D158">
        <v>7.5000000000000002E-4</v>
      </c>
      <c r="G158">
        <v>2.9999999999999997E-4</v>
      </c>
      <c r="H158">
        <v>2.9999999999999997E-4</v>
      </c>
      <c r="I158">
        <v>2.0000000000000001E-4</v>
      </c>
      <c r="J158">
        <v>7.5000000000000002E-4</v>
      </c>
      <c r="K158">
        <v>1E-4</v>
      </c>
      <c r="AA158">
        <v>7.5000000000000002E-4</v>
      </c>
    </row>
    <row r="159" spans="1:27" x14ac:dyDescent="0.25">
      <c r="A159" s="7" t="s">
        <v>30</v>
      </c>
      <c r="B159">
        <v>7.3999999999999999E-4</v>
      </c>
      <c r="D159">
        <v>7.3999999999999999E-4</v>
      </c>
      <c r="G159">
        <v>2.9999999999999997E-4</v>
      </c>
      <c r="H159">
        <v>2.9E-4</v>
      </c>
      <c r="I159">
        <v>1.9000000000000001E-4</v>
      </c>
      <c r="J159">
        <v>7.3999999999999999E-4</v>
      </c>
      <c r="K159">
        <v>1E-4</v>
      </c>
      <c r="AA159">
        <v>7.3999999999999999E-4</v>
      </c>
    </row>
    <row r="160" spans="1:27" x14ac:dyDescent="0.25">
      <c r="A160" s="7" t="s">
        <v>31</v>
      </c>
      <c r="B160">
        <v>7.5000000000000002E-4</v>
      </c>
      <c r="D160">
        <v>7.5000000000000002E-4</v>
      </c>
      <c r="G160">
        <v>2.9999999999999997E-4</v>
      </c>
      <c r="H160">
        <v>2.7999999999999998E-4</v>
      </c>
      <c r="I160">
        <v>2.1000000000000001E-4</v>
      </c>
      <c r="J160">
        <v>7.5000000000000002E-4</v>
      </c>
      <c r="K160">
        <v>1E-4</v>
      </c>
      <c r="AA160">
        <v>7.5000000000000002E-4</v>
      </c>
    </row>
    <row r="161" spans="1:27" x14ac:dyDescent="0.25">
      <c r="A161" s="7" t="s">
        <v>22</v>
      </c>
      <c r="B161">
        <v>7.6000000000000004E-4</v>
      </c>
      <c r="D161">
        <v>7.6000000000000004E-4</v>
      </c>
      <c r="G161">
        <v>2.9999999999999997E-4</v>
      </c>
      <c r="H161">
        <v>2.7999999999999998E-4</v>
      </c>
      <c r="I161">
        <v>1.9000000000000001E-4</v>
      </c>
      <c r="J161">
        <v>7.6000000000000004E-4</v>
      </c>
      <c r="K161">
        <v>1E-4</v>
      </c>
      <c r="AA161">
        <v>7.6000000000000004E-4</v>
      </c>
    </row>
    <row r="162" spans="1:27" x14ac:dyDescent="0.25">
      <c r="A162" s="5" t="s">
        <v>14</v>
      </c>
      <c r="B162">
        <v>3.0000000000000001E-5</v>
      </c>
      <c r="D162">
        <v>3.0000000000000001E-5</v>
      </c>
      <c r="G162">
        <v>1.0000000000000001E-5</v>
      </c>
      <c r="H162">
        <v>1.0000000000000001E-5</v>
      </c>
      <c r="I162">
        <v>1.0000000000000001E-5</v>
      </c>
      <c r="J162">
        <v>3.0000000000000001E-5</v>
      </c>
      <c r="K162">
        <v>0</v>
      </c>
      <c r="AA162">
        <v>3.0000000000000001E-5</v>
      </c>
    </row>
    <row r="163" spans="1:27" x14ac:dyDescent="0.25">
      <c r="A163" s="6" t="s">
        <v>4</v>
      </c>
      <c r="B163">
        <v>3.0000000000000001E-5</v>
      </c>
      <c r="D163">
        <v>3.0000000000000001E-5</v>
      </c>
      <c r="G163">
        <v>1.0000000000000001E-5</v>
      </c>
      <c r="H163">
        <v>1.0000000000000001E-5</v>
      </c>
      <c r="I163">
        <v>1.0000000000000001E-5</v>
      </c>
      <c r="J163">
        <v>3.0000000000000001E-5</v>
      </c>
      <c r="K163">
        <v>0</v>
      </c>
      <c r="AA163">
        <v>3.0000000000000001E-5</v>
      </c>
    </row>
    <row r="164" spans="1:27" x14ac:dyDescent="0.25">
      <c r="A164" s="7" t="s">
        <v>5</v>
      </c>
      <c r="B164">
        <v>2.0000000000000002E-5</v>
      </c>
      <c r="D164">
        <v>2.0000000000000002E-5</v>
      </c>
      <c r="G164">
        <v>1.0000000000000001E-5</v>
      </c>
      <c r="H164">
        <v>1.0000000000000001E-5</v>
      </c>
      <c r="I164">
        <v>1.0000000000000001E-5</v>
      </c>
      <c r="J164">
        <v>2.0000000000000002E-5</v>
      </c>
      <c r="K164">
        <v>0</v>
      </c>
      <c r="AA164">
        <v>2.0000000000000002E-5</v>
      </c>
    </row>
    <row r="165" spans="1:27" x14ac:dyDescent="0.25">
      <c r="A165" s="7" t="s">
        <v>28</v>
      </c>
      <c r="B165">
        <v>2.0000000000000002E-5</v>
      </c>
      <c r="D165">
        <v>2.0000000000000002E-5</v>
      </c>
      <c r="G165">
        <v>1.0000000000000001E-5</v>
      </c>
      <c r="H165">
        <v>1.0000000000000001E-5</v>
      </c>
      <c r="I165">
        <v>1.0000000000000001E-5</v>
      </c>
      <c r="J165">
        <v>2.0000000000000002E-5</v>
      </c>
      <c r="K165">
        <v>0</v>
      </c>
      <c r="AA165">
        <v>2.0000000000000002E-5</v>
      </c>
    </row>
    <row r="166" spans="1:27" x14ac:dyDescent="0.25">
      <c r="A166" s="7" t="s">
        <v>29</v>
      </c>
      <c r="B166">
        <v>3.0000000000000001E-5</v>
      </c>
      <c r="D166">
        <v>3.0000000000000001E-5</v>
      </c>
      <c r="G166">
        <v>1.0000000000000001E-5</v>
      </c>
      <c r="H166">
        <v>1.0000000000000001E-5</v>
      </c>
      <c r="I166">
        <v>1.0000000000000001E-5</v>
      </c>
      <c r="J166">
        <v>3.0000000000000001E-5</v>
      </c>
      <c r="K166">
        <v>0</v>
      </c>
      <c r="AA166">
        <v>3.0000000000000001E-5</v>
      </c>
    </row>
    <row r="167" spans="1:27" x14ac:dyDescent="0.25">
      <c r="A167" s="7" t="s">
        <v>30</v>
      </c>
      <c r="B167">
        <v>2.0000000000000002E-5</v>
      </c>
      <c r="D167">
        <v>2.0000000000000002E-5</v>
      </c>
      <c r="G167">
        <v>1.0000000000000001E-5</v>
      </c>
      <c r="H167">
        <v>1.0000000000000001E-5</v>
      </c>
      <c r="I167">
        <v>1.0000000000000001E-5</v>
      </c>
      <c r="J167">
        <v>2.0000000000000002E-5</v>
      </c>
      <c r="K167">
        <v>0</v>
      </c>
      <c r="AA167">
        <v>2.0000000000000002E-5</v>
      </c>
    </row>
    <row r="168" spans="1:27" x14ac:dyDescent="0.25">
      <c r="A168" s="7" t="s">
        <v>31</v>
      </c>
      <c r="B168">
        <v>3.0000000000000001E-5</v>
      </c>
      <c r="D168">
        <v>3.0000000000000001E-5</v>
      </c>
      <c r="G168">
        <v>1.0000000000000001E-5</v>
      </c>
      <c r="H168">
        <v>1.0000000000000001E-5</v>
      </c>
      <c r="I168">
        <v>1.0000000000000001E-5</v>
      </c>
      <c r="J168">
        <v>3.0000000000000001E-5</v>
      </c>
      <c r="K168">
        <v>0</v>
      </c>
      <c r="AA168">
        <v>3.0000000000000001E-5</v>
      </c>
    </row>
    <row r="169" spans="1:27" x14ac:dyDescent="0.25">
      <c r="A169" s="6" t="s">
        <v>6</v>
      </c>
      <c r="B169">
        <v>3.0000000000000001E-5</v>
      </c>
      <c r="D169">
        <v>3.0000000000000001E-5</v>
      </c>
      <c r="G169">
        <v>1.0000000000000001E-5</v>
      </c>
      <c r="H169">
        <v>1.0000000000000001E-5</v>
      </c>
      <c r="I169">
        <v>1.0000000000000001E-5</v>
      </c>
      <c r="J169">
        <v>3.0000000000000001E-5</v>
      </c>
      <c r="K169">
        <v>0</v>
      </c>
      <c r="AA169">
        <v>3.0000000000000001E-5</v>
      </c>
    </row>
    <row r="170" spans="1:27" x14ac:dyDescent="0.25">
      <c r="A170" s="7" t="s">
        <v>5</v>
      </c>
      <c r="B170">
        <v>2.0000000000000002E-5</v>
      </c>
      <c r="D170">
        <v>2.0000000000000002E-5</v>
      </c>
      <c r="G170">
        <v>1.0000000000000001E-5</v>
      </c>
      <c r="H170">
        <v>1.0000000000000001E-5</v>
      </c>
      <c r="I170">
        <v>1.0000000000000001E-5</v>
      </c>
      <c r="J170">
        <v>2.0000000000000002E-5</v>
      </c>
      <c r="K170">
        <v>0</v>
      </c>
      <c r="AA170">
        <v>2.0000000000000002E-5</v>
      </c>
    </row>
    <row r="171" spans="1:27" x14ac:dyDescent="0.25">
      <c r="A171" s="7" t="s">
        <v>28</v>
      </c>
      <c r="B171">
        <v>2.0000000000000002E-5</v>
      </c>
      <c r="D171">
        <v>2.0000000000000002E-5</v>
      </c>
      <c r="G171">
        <v>1.0000000000000001E-5</v>
      </c>
      <c r="H171">
        <v>1.0000000000000001E-5</v>
      </c>
      <c r="I171">
        <v>1.0000000000000001E-5</v>
      </c>
      <c r="J171">
        <v>2.0000000000000002E-5</v>
      </c>
      <c r="K171">
        <v>0</v>
      </c>
      <c r="AA171">
        <v>2.0000000000000002E-5</v>
      </c>
    </row>
    <row r="172" spans="1:27" x14ac:dyDescent="0.25">
      <c r="A172" s="7" t="s">
        <v>29</v>
      </c>
      <c r="B172">
        <v>3.0000000000000001E-5</v>
      </c>
      <c r="D172">
        <v>3.0000000000000001E-5</v>
      </c>
      <c r="G172">
        <v>1.0000000000000001E-5</v>
      </c>
      <c r="H172">
        <v>1.0000000000000001E-5</v>
      </c>
      <c r="I172">
        <v>1.0000000000000001E-5</v>
      </c>
      <c r="J172">
        <v>3.0000000000000001E-5</v>
      </c>
      <c r="K172">
        <v>0</v>
      </c>
      <c r="AA172">
        <v>3.0000000000000001E-5</v>
      </c>
    </row>
    <row r="173" spans="1:27" x14ac:dyDescent="0.25">
      <c r="A173" s="7" t="s">
        <v>30</v>
      </c>
      <c r="B173">
        <v>2.0000000000000002E-5</v>
      </c>
      <c r="D173">
        <v>2.0000000000000002E-5</v>
      </c>
      <c r="G173">
        <v>1.0000000000000001E-5</v>
      </c>
      <c r="H173">
        <v>1.0000000000000001E-5</v>
      </c>
      <c r="I173">
        <v>1.0000000000000001E-5</v>
      </c>
      <c r="J173">
        <v>2.0000000000000002E-5</v>
      </c>
      <c r="K173">
        <v>0</v>
      </c>
      <c r="AA173">
        <v>2.0000000000000002E-5</v>
      </c>
    </row>
    <row r="174" spans="1:27" x14ac:dyDescent="0.25">
      <c r="A174" s="7" t="s">
        <v>31</v>
      </c>
      <c r="B174">
        <v>2.0000000000000002E-5</v>
      </c>
      <c r="D174">
        <v>2.0000000000000002E-5</v>
      </c>
      <c r="G174">
        <v>1.0000000000000001E-5</v>
      </c>
      <c r="H174">
        <v>1.0000000000000001E-5</v>
      </c>
      <c r="I174">
        <v>1.0000000000000001E-5</v>
      </c>
      <c r="J174">
        <v>2.0000000000000002E-5</v>
      </c>
      <c r="K174">
        <v>0</v>
      </c>
      <c r="AA174">
        <v>2.0000000000000002E-5</v>
      </c>
    </row>
    <row r="175" spans="1:27" x14ac:dyDescent="0.25">
      <c r="A175" s="5" t="s">
        <v>20</v>
      </c>
      <c r="B175">
        <v>2.3000000000000001E-4</v>
      </c>
      <c r="D175">
        <v>2.3000000000000001E-4</v>
      </c>
      <c r="G175">
        <v>9.0000000000000006E-5</v>
      </c>
      <c r="H175">
        <v>9.0000000000000006E-5</v>
      </c>
      <c r="I175">
        <v>6.0000000000000002E-5</v>
      </c>
      <c r="J175">
        <v>2.3000000000000001E-4</v>
      </c>
      <c r="K175">
        <v>3.0000000000000001E-5</v>
      </c>
      <c r="AA175">
        <v>2.3000000000000001E-4</v>
      </c>
    </row>
    <row r="176" spans="1:27" x14ac:dyDescent="0.25">
      <c r="A176" s="6" t="s">
        <v>4</v>
      </c>
      <c r="B176">
        <v>2.3000000000000001E-4</v>
      </c>
      <c r="D176">
        <v>2.3000000000000001E-4</v>
      </c>
      <c r="G176">
        <v>9.0000000000000006E-5</v>
      </c>
      <c r="H176">
        <v>9.0000000000000006E-5</v>
      </c>
      <c r="I176">
        <v>6.0000000000000002E-5</v>
      </c>
      <c r="J176">
        <v>2.3000000000000001E-4</v>
      </c>
      <c r="K176">
        <v>3.0000000000000001E-5</v>
      </c>
      <c r="AA176">
        <v>2.3000000000000001E-4</v>
      </c>
    </row>
    <row r="177" spans="1:27" x14ac:dyDescent="0.25">
      <c r="A177" s="7" t="s">
        <v>5</v>
      </c>
      <c r="B177">
        <v>2.2000000000000001E-4</v>
      </c>
      <c r="D177">
        <v>2.2000000000000001E-4</v>
      </c>
      <c r="G177">
        <v>9.0000000000000006E-5</v>
      </c>
      <c r="H177">
        <v>9.0000000000000006E-5</v>
      </c>
      <c r="I177">
        <v>5.0000000000000002E-5</v>
      </c>
      <c r="J177">
        <v>2.2000000000000001E-4</v>
      </c>
      <c r="K177">
        <v>3.0000000000000001E-5</v>
      </c>
      <c r="AA177">
        <v>2.2000000000000001E-4</v>
      </c>
    </row>
    <row r="178" spans="1:27" x14ac:dyDescent="0.25">
      <c r="A178" s="7" t="s">
        <v>28</v>
      </c>
      <c r="B178">
        <v>2.3000000000000001E-4</v>
      </c>
      <c r="D178">
        <v>2.3000000000000001E-4</v>
      </c>
      <c r="G178">
        <v>9.0000000000000006E-5</v>
      </c>
      <c r="H178">
        <v>8.0000000000000007E-5</v>
      </c>
      <c r="I178">
        <v>5.0000000000000002E-5</v>
      </c>
      <c r="J178">
        <v>2.3000000000000001E-4</v>
      </c>
      <c r="K178">
        <v>3.0000000000000001E-5</v>
      </c>
      <c r="AA178">
        <v>2.3000000000000001E-4</v>
      </c>
    </row>
    <row r="179" spans="1:27" x14ac:dyDescent="0.25">
      <c r="A179" s="7" t="s">
        <v>29</v>
      </c>
      <c r="B179">
        <v>2.3000000000000001E-4</v>
      </c>
      <c r="D179">
        <v>2.3000000000000001E-4</v>
      </c>
      <c r="G179">
        <v>8.0000000000000007E-5</v>
      </c>
      <c r="H179">
        <v>8.0000000000000007E-5</v>
      </c>
      <c r="I179">
        <v>6.0000000000000002E-5</v>
      </c>
      <c r="J179">
        <v>2.3000000000000001E-4</v>
      </c>
      <c r="K179">
        <v>3.0000000000000001E-5</v>
      </c>
      <c r="AA179">
        <v>2.3000000000000001E-4</v>
      </c>
    </row>
    <row r="180" spans="1:27" x14ac:dyDescent="0.25">
      <c r="A180" s="7" t="s">
        <v>30</v>
      </c>
      <c r="B180">
        <v>2.2000000000000001E-4</v>
      </c>
      <c r="D180">
        <v>2.2000000000000001E-4</v>
      </c>
      <c r="G180">
        <v>8.0000000000000007E-5</v>
      </c>
      <c r="H180">
        <v>8.0000000000000007E-5</v>
      </c>
      <c r="I180">
        <v>6.0000000000000002E-5</v>
      </c>
      <c r="J180">
        <v>2.2000000000000001E-4</v>
      </c>
      <c r="K180">
        <v>3.0000000000000001E-5</v>
      </c>
      <c r="AA180">
        <v>2.2000000000000001E-4</v>
      </c>
    </row>
    <row r="181" spans="1:27" x14ac:dyDescent="0.25">
      <c r="A181" s="7" t="s">
        <v>31</v>
      </c>
      <c r="B181">
        <v>2.2000000000000001E-4</v>
      </c>
      <c r="D181">
        <v>2.2000000000000001E-4</v>
      </c>
      <c r="G181">
        <v>9.0000000000000006E-5</v>
      </c>
      <c r="H181">
        <v>8.0000000000000007E-5</v>
      </c>
      <c r="I181">
        <v>5.0000000000000002E-5</v>
      </c>
      <c r="J181">
        <v>2.2000000000000001E-4</v>
      </c>
      <c r="K181">
        <v>3.0000000000000001E-5</v>
      </c>
      <c r="AA181">
        <v>2.2000000000000001E-4</v>
      </c>
    </row>
    <row r="182" spans="1:27" x14ac:dyDescent="0.25">
      <c r="A182" s="6" t="s">
        <v>6</v>
      </c>
      <c r="B182">
        <v>2.2000000000000001E-4</v>
      </c>
      <c r="D182">
        <v>2.2000000000000001E-4</v>
      </c>
      <c r="G182">
        <v>9.0000000000000006E-5</v>
      </c>
      <c r="H182">
        <v>8.0000000000000007E-5</v>
      </c>
      <c r="I182">
        <v>6.0000000000000002E-5</v>
      </c>
      <c r="J182">
        <v>2.2000000000000001E-4</v>
      </c>
      <c r="K182">
        <v>3.0000000000000001E-5</v>
      </c>
      <c r="AA182">
        <v>2.2000000000000001E-4</v>
      </c>
    </row>
    <row r="183" spans="1:27" x14ac:dyDescent="0.25">
      <c r="A183" s="7" t="s">
        <v>5</v>
      </c>
      <c r="B183">
        <v>1.9000000000000001E-4</v>
      </c>
      <c r="D183">
        <v>1.9000000000000001E-4</v>
      </c>
      <c r="G183">
        <v>6.9999999999999994E-5</v>
      </c>
      <c r="H183">
        <v>6.9999999999999994E-5</v>
      </c>
      <c r="I183">
        <v>5.0000000000000002E-5</v>
      </c>
      <c r="J183">
        <v>1.9000000000000001E-4</v>
      </c>
      <c r="K183">
        <v>3.0000000000000001E-5</v>
      </c>
      <c r="AA183">
        <v>1.9000000000000001E-4</v>
      </c>
    </row>
    <row r="184" spans="1:27" x14ac:dyDescent="0.25">
      <c r="A184" s="7" t="s">
        <v>28</v>
      </c>
      <c r="B184">
        <v>2.2000000000000001E-4</v>
      </c>
      <c r="D184">
        <v>2.2000000000000001E-4</v>
      </c>
      <c r="G184">
        <v>9.0000000000000006E-5</v>
      </c>
      <c r="H184">
        <v>8.0000000000000007E-5</v>
      </c>
      <c r="I184">
        <v>5.0000000000000002E-5</v>
      </c>
      <c r="J184">
        <v>2.2000000000000001E-4</v>
      </c>
      <c r="K184">
        <v>3.0000000000000001E-5</v>
      </c>
      <c r="AA184">
        <v>2.2000000000000001E-4</v>
      </c>
    </row>
    <row r="185" spans="1:27" x14ac:dyDescent="0.25">
      <c r="A185" s="7" t="s">
        <v>29</v>
      </c>
      <c r="B185">
        <v>2.2000000000000001E-4</v>
      </c>
      <c r="D185">
        <v>2.2000000000000001E-4</v>
      </c>
      <c r="G185">
        <v>8.0000000000000007E-5</v>
      </c>
      <c r="H185">
        <v>8.0000000000000007E-5</v>
      </c>
      <c r="I185">
        <v>5.0000000000000002E-5</v>
      </c>
      <c r="J185">
        <v>2.2000000000000001E-4</v>
      </c>
      <c r="K185">
        <v>3.0000000000000001E-5</v>
      </c>
      <c r="AA185">
        <v>2.2000000000000001E-4</v>
      </c>
    </row>
    <row r="186" spans="1:27" x14ac:dyDescent="0.25">
      <c r="A186" s="7" t="s">
        <v>30</v>
      </c>
      <c r="B186">
        <v>2.1000000000000001E-4</v>
      </c>
      <c r="D186">
        <v>2.1000000000000001E-4</v>
      </c>
      <c r="G186">
        <v>8.0000000000000007E-5</v>
      </c>
      <c r="H186">
        <v>6.9999999999999994E-5</v>
      </c>
      <c r="I186">
        <v>6.0000000000000002E-5</v>
      </c>
      <c r="J186">
        <v>2.1000000000000001E-4</v>
      </c>
      <c r="K186">
        <v>3.0000000000000001E-5</v>
      </c>
      <c r="AA186">
        <v>2.1000000000000001E-4</v>
      </c>
    </row>
    <row r="187" spans="1:27" x14ac:dyDescent="0.25">
      <c r="A187" s="7" t="s">
        <v>31</v>
      </c>
      <c r="B187">
        <v>2.1000000000000001E-4</v>
      </c>
      <c r="D187">
        <v>2.1000000000000001E-4</v>
      </c>
      <c r="G187">
        <v>8.0000000000000007E-5</v>
      </c>
      <c r="H187">
        <v>8.0000000000000007E-5</v>
      </c>
      <c r="I187">
        <v>5.0000000000000002E-5</v>
      </c>
      <c r="J187">
        <v>2.1000000000000001E-4</v>
      </c>
      <c r="K187">
        <v>3.0000000000000001E-5</v>
      </c>
      <c r="AA187">
        <v>2.1000000000000001E-4</v>
      </c>
    </row>
    <row r="188" spans="1:27" x14ac:dyDescent="0.25">
      <c r="A188" s="5" t="s">
        <v>27</v>
      </c>
      <c r="B188">
        <v>7.3999999999999999E-4</v>
      </c>
      <c r="D188">
        <v>7.3999999999999999E-4</v>
      </c>
      <c r="G188">
        <v>2.9E-4</v>
      </c>
      <c r="H188">
        <v>2.7999999999999998E-4</v>
      </c>
      <c r="I188">
        <v>1.8000000000000001E-4</v>
      </c>
      <c r="J188">
        <v>7.3999999999999999E-4</v>
      </c>
      <c r="K188">
        <v>1E-4</v>
      </c>
      <c r="AA188">
        <v>7.3999999999999999E-4</v>
      </c>
    </row>
    <row r="189" spans="1:27" x14ac:dyDescent="0.25">
      <c r="A189" s="6" t="s">
        <v>4</v>
      </c>
      <c r="B189">
        <v>7.3999999999999999E-4</v>
      </c>
      <c r="D189">
        <v>7.3999999999999999E-4</v>
      </c>
      <c r="G189">
        <v>2.9E-4</v>
      </c>
      <c r="H189">
        <v>2.7999999999999998E-4</v>
      </c>
      <c r="I189">
        <v>1.8000000000000001E-4</v>
      </c>
      <c r="J189">
        <v>7.3999999999999999E-4</v>
      </c>
      <c r="K189">
        <v>1E-4</v>
      </c>
      <c r="AA189">
        <v>7.3999999999999999E-4</v>
      </c>
    </row>
    <row r="190" spans="1:27" x14ac:dyDescent="0.25">
      <c r="A190" s="7" t="s">
        <v>5</v>
      </c>
      <c r="B190">
        <v>6.8000000000000005E-4</v>
      </c>
      <c r="D190">
        <v>6.8000000000000005E-4</v>
      </c>
      <c r="G190">
        <v>2.5999999999999998E-4</v>
      </c>
      <c r="H190">
        <v>2.7E-4</v>
      </c>
      <c r="I190">
        <v>1.7000000000000001E-4</v>
      </c>
      <c r="J190">
        <v>6.8000000000000005E-4</v>
      </c>
      <c r="K190">
        <v>1E-4</v>
      </c>
      <c r="AA190">
        <v>6.8000000000000005E-4</v>
      </c>
    </row>
    <row r="191" spans="1:27" x14ac:dyDescent="0.25">
      <c r="A191" s="7" t="s">
        <v>28</v>
      </c>
      <c r="B191">
        <v>7.3999999999999999E-4</v>
      </c>
      <c r="D191">
        <v>7.3999999999999999E-4</v>
      </c>
      <c r="G191">
        <v>2.9E-4</v>
      </c>
      <c r="H191">
        <v>2.7E-4</v>
      </c>
      <c r="I191">
        <v>1.8000000000000001E-4</v>
      </c>
      <c r="J191">
        <v>7.3999999999999999E-4</v>
      </c>
      <c r="K191">
        <v>1E-4</v>
      </c>
      <c r="AA191">
        <v>7.3999999999999999E-4</v>
      </c>
    </row>
    <row r="192" spans="1:27" x14ac:dyDescent="0.25">
      <c r="A192" s="7" t="s">
        <v>29</v>
      </c>
      <c r="B192">
        <v>7.2000000000000005E-4</v>
      </c>
      <c r="D192">
        <v>7.2000000000000005E-4</v>
      </c>
      <c r="G192">
        <v>2.9E-4</v>
      </c>
      <c r="H192">
        <v>2.7999999999999998E-4</v>
      </c>
      <c r="I192">
        <v>1.8000000000000001E-4</v>
      </c>
      <c r="J192">
        <v>7.2000000000000005E-4</v>
      </c>
      <c r="K192">
        <v>1E-4</v>
      </c>
      <c r="AA192">
        <v>7.2000000000000005E-4</v>
      </c>
    </row>
    <row r="193" spans="1:27" x14ac:dyDescent="0.25">
      <c r="A193" s="7" t="s">
        <v>30</v>
      </c>
      <c r="B193">
        <v>7.2000000000000005E-4</v>
      </c>
      <c r="D193">
        <v>7.2000000000000005E-4</v>
      </c>
      <c r="G193">
        <v>2.7999999999999998E-4</v>
      </c>
      <c r="H193">
        <v>2.7999999999999998E-4</v>
      </c>
      <c r="I193">
        <v>1.8000000000000001E-4</v>
      </c>
      <c r="J193">
        <v>7.2000000000000005E-4</v>
      </c>
      <c r="K193">
        <v>1E-4</v>
      </c>
      <c r="AA193">
        <v>7.2000000000000005E-4</v>
      </c>
    </row>
    <row r="194" spans="1:27" x14ac:dyDescent="0.25">
      <c r="A194" s="7" t="s">
        <v>31</v>
      </c>
      <c r="B194">
        <v>7.1000000000000002E-4</v>
      </c>
      <c r="D194">
        <v>7.1000000000000002E-4</v>
      </c>
      <c r="G194">
        <v>2.9E-4</v>
      </c>
      <c r="H194">
        <v>2.7E-4</v>
      </c>
      <c r="I194">
        <v>1.7000000000000001E-4</v>
      </c>
      <c r="J194">
        <v>7.1000000000000002E-4</v>
      </c>
      <c r="K194">
        <v>1E-4</v>
      </c>
      <c r="AA194">
        <v>7.1000000000000002E-4</v>
      </c>
    </row>
    <row r="195" spans="1:27" x14ac:dyDescent="0.25">
      <c r="A195" s="7" t="s">
        <v>22</v>
      </c>
      <c r="B195">
        <v>7.1000000000000002E-4</v>
      </c>
      <c r="D195">
        <v>7.1000000000000002E-4</v>
      </c>
      <c r="G195">
        <v>2.7999999999999998E-4</v>
      </c>
      <c r="H195">
        <v>2.7E-4</v>
      </c>
      <c r="I195">
        <v>1.7000000000000001E-4</v>
      </c>
      <c r="J195">
        <v>7.1000000000000002E-4</v>
      </c>
      <c r="K195">
        <v>1E-4</v>
      </c>
      <c r="AA195">
        <v>7.1000000000000002E-4</v>
      </c>
    </row>
    <row r="196" spans="1:27" x14ac:dyDescent="0.25">
      <c r="A196" s="5" t="s">
        <v>12</v>
      </c>
      <c r="B196">
        <v>0</v>
      </c>
      <c r="D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AA196">
        <v>0</v>
      </c>
    </row>
    <row r="197" spans="1:27" x14ac:dyDescent="0.25">
      <c r="A197" s="6" t="s">
        <v>4</v>
      </c>
      <c r="B197">
        <v>0</v>
      </c>
      <c r="D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AA197">
        <v>0</v>
      </c>
    </row>
    <row r="198" spans="1:27" x14ac:dyDescent="0.25">
      <c r="A198" s="7" t="s">
        <v>5</v>
      </c>
      <c r="B198">
        <v>0</v>
      </c>
      <c r="D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AA198">
        <v>0</v>
      </c>
    </row>
    <row r="199" spans="1:27" x14ac:dyDescent="0.25">
      <c r="A199" s="7" t="s">
        <v>28</v>
      </c>
      <c r="B199">
        <v>0</v>
      </c>
      <c r="D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AA199">
        <v>0</v>
      </c>
    </row>
    <row r="200" spans="1:27" x14ac:dyDescent="0.25">
      <c r="A200" s="7" t="s">
        <v>29</v>
      </c>
      <c r="B200">
        <v>0</v>
      </c>
      <c r="D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AA200">
        <v>0</v>
      </c>
    </row>
    <row r="201" spans="1:27" x14ac:dyDescent="0.25">
      <c r="A201" s="7" t="s">
        <v>30</v>
      </c>
      <c r="B201">
        <v>0</v>
      </c>
      <c r="D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AA201">
        <v>0</v>
      </c>
    </row>
    <row r="202" spans="1:27" x14ac:dyDescent="0.25">
      <c r="A202" s="7" t="s">
        <v>31</v>
      </c>
      <c r="B202">
        <v>0</v>
      </c>
      <c r="D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AA202">
        <v>0</v>
      </c>
    </row>
    <row r="203" spans="1:27" x14ac:dyDescent="0.25">
      <c r="A203" s="4" t="s">
        <v>178</v>
      </c>
      <c r="B203">
        <v>100.01219</v>
      </c>
      <c r="C203">
        <v>4.9399999999999999E-3</v>
      </c>
      <c r="D203">
        <v>99.992549999999994</v>
      </c>
      <c r="E203">
        <v>1.6920000000000001E-2</v>
      </c>
      <c r="F203">
        <v>99.897080000000003</v>
      </c>
      <c r="G203">
        <v>9.196E-2</v>
      </c>
      <c r="H203">
        <v>8.6790000000000006E-2</v>
      </c>
      <c r="I203">
        <v>8.566E-2</v>
      </c>
      <c r="J203">
        <v>0.32729999999999998</v>
      </c>
      <c r="K203">
        <v>0.15085000000000001</v>
      </c>
      <c r="L203">
        <v>2.147E-2</v>
      </c>
      <c r="M203">
        <v>7.0800000000000004E-3</v>
      </c>
      <c r="N203">
        <v>5.7400000000000003E-3</v>
      </c>
      <c r="O203">
        <v>7.0800000000000004E-3</v>
      </c>
      <c r="P203">
        <v>6.0600000000000003E-3</v>
      </c>
      <c r="Q203">
        <v>6.2500000000000003E-3</v>
      </c>
      <c r="R203">
        <v>6.4400000000000004E-3</v>
      </c>
      <c r="S203">
        <v>6.1199999999999996E-3</v>
      </c>
      <c r="T203">
        <v>6.96E-3</v>
      </c>
      <c r="U203">
        <v>5.2900000000000004E-3</v>
      </c>
      <c r="V203">
        <v>7.0600000000000003E-3</v>
      </c>
      <c r="W203">
        <v>5.8199999999999997E-3</v>
      </c>
      <c r="X203">
        <v>4.5399999999999998E-3</v>
      </c>
      <c r="Y203">
        <v>2.47E-3</v>
      </c>
      <c r="Z203">
        <v>2.47E-3</v>
      </c>
      <c r="AA203">
        <v>100.01219</v>
      </c>
    </row>
    <row r="204" spans="1:27" x14ac:dyDescent="0.25">
      <c r="A204" s="5" t="s">
        <v>12</v>
      </c>
      <c r="B204">
        <v>100.01219</v>
      </c>
      <c r="C204">
        <v>4.9399999999999999E-3</v>
      </c>
      <c r="D204">
        <v>99.992549999999994</v>
      </c>
      <c r="E204">
        <v>1.6920000000000001E-2</v>
      </c>
      <c r="F204">
        <v>99.897080000000003</v>
      </c>
      <c r="G204">
        <v>9.196E-2</v>
      </c>
      <c r="H204">
        <v>8.6790000000000006E-2</v>
      </c>
      <c r="I204">
        <v>8.566E-2</v>
      </c>
      <c r="J204">
        <v>0.32729999999999998</v>
      </c>
      <c r="K204">
        <v>0.15085000000000001</v>
      </c>
      <c r="L204">
        <v>2.147E-2</v>
      </c>
      <c r="M204">
        <v>7.0800000000000004E-3</v>
      </c>
      <c r="N204">
        <v>5.7400000000000003E-3</v>
      </c>
      <c r="O204">
        <v>7.0800000000000004E-3</v>
      </c>
      <c r="P204">
        <v>6.0600000000000003E-3</v>
      </c>
      <c r="Q204">
        <v>6.2500000000000003E-3</v>
      </c>
      <c r="R204">
        <v>6.4400000000000004E-3</v>
      </c>
      <c r="S204">
        <v>6.1199999999999996E-3</v>
      </c>
      <c r="T204">
        <v>6.96E-3</v>
      </c>
      <c r="U204">
        <v>5.2900000000000004E-3</v>
      </c>
      <c r="V204">
        <v>7.0600000000000003E-3</v>
      </c>
      <c r="W204">
        <v>5.8199999999999997E-3</v>
      </c>
      <c r="X204">
        <v>4.5399999999999998E-3</v>
      </c>
      <c r="Y204">
        <v>2.47E-3</v>
      </c>
      <c r="Z204">
        <v>2.47E-3</v>
      </c>
      <c r="AA204">
        <v>100.01219</v>
      </c>
    </row>
    <row r="205" spans="1:27" x14ac:dyDescent="0.25">
      <c r="A205" s="6" t="s">
        <v>4</v>
      </c>
      <c r="B205">
        <v>100.01219</v>
      </c>
      <c r="C205">
        <v>4.9399999999999999E-3</v>
      </c>
      <c r="D205">
        <v>99.992549999999994</v>
      </c>
      <c r="E205">
        <v>1.6920000000000001E-2</v>
      </c>
      <c r="F205">
        <v>99.897080000000003</v>
      </c>
      <c r="G205">
        <v>9.196E-2</v>
      </c>
      <c r="H205">
        <v>8.6790000000000006E-2</v>
      </c>
      <c r="I205">
        <v>8.566E-2</v>
      </c>
      <c r="J205">
        <v>0.32729999999999998</v>
      </c>
      <c r="K205">
        <v>0.15085000000000001</v>
      </c>
      <c r="L205">
        <v>2.147E-2</v>
      </c>
      <c r="M205">
        <v>7.0800000000000004E-3</v>
      </c>
      <c r="N205">
        <v>5.7400000000000003E-3</v>
      </c>
      <c r="O205">
        <v>7.0800000000000004E-3</v>
      </c>
      <c r="P205">
        <v>6.0600000000000003E-3</v>
      </c>
      <c r="Q205">
        <v>6.2500000000000003E-3</v>
      </c>
      <c r="R205">
        <v>6.4400000000000004E-3</v>
      </c>
      <c r="S205">
        <v>6.1199999999999996E-3</v>
      </c>
      <c r="T205">
        <v>6.96E-3</v>
      </c>
      <c r="U205">
        <v>5.2900000000000004E-3</v>
      </c>
      <c r="V205">
        <v>7.0600000000000003E-3</v>
      </c>
      <c r="W205">
        <v>5.8199999999999997E-3</v>
      </c>
      <c r="X205">
        <v>4.5399999999999998E-3</v>
      </c>
      <c r="Y205">
        <v>2.47E-3</v>
      </c>
      <c r="Z205">
        <v>2.47E-3</v>
      </c>
      <c r="AA205">
        <v>100.01219</v>
      </c>
    </row>
    <row r="206" spans="1:27" x14ac:dyDescent="0.25">
      <c r="A206" s="7" t="s">
        <v>5</v>
      </c>
      <c r="B206">
        <v>98.684920000000005</v>
      </c>
      <c r="C206">
        <v>4.9399999999999999E-3</v>
      </c>
      <c r="D206">
        <v>98.6648</v>
      </c>
      <c r="E206">
        <v>1.634E-2</v>
      </c>
      <c r="F206">
        <v>98.558109999999999</v>
      </c>
      <c r="G206">
        <v>8.6319999999999994E-2</v>
      </c>
      <c r="H206">
        <v>8.6699999999999999E-2</v>
      </c>
      <c r="I206">
        <v>8.566E-2</v>
      </c>
      <c r="J206">
        <v>0.32440999999999998</v>
      </c>
      <c r="K206">
        <v>0.14433000000000001</v>
      </c>
      <c r="L206">
        <v>2.0199999999999999E-2</v>
      </c>
      <c r="M206">
        <v>7.0800000000000004E-3</v>
      </c>
      <c r="N206">
        <v>4.8700000000000002E-3</v>
      </c>
      <c r="O206">
        <v>7.0800000000000004E-3</v>
      </c>
      <c r="P206">
        <v>5.7200000000000003E-3</v>
      </c>
      <c r="Q206">
        <v>6.2500000000000003E-3</v>
      </c>
      <c r="R206">
        <v>6.4400000000000004E-3</v>
      </c>
      <c r="S206">
        <v>6.1199999999999996E-3</v>
      </c>
      <c r="T206">
        <v>6.96E-3</v>
      </c>
      <c r="U206">
        <v>4.1099999999999999E-3</v>
      </c>
      <c r="V206">
        <v>7.0600000000000003E-3</v>
      </c>
      <c r="W206">
        <v>4.5399999999999998E-3</v>
      </c>
      <c r="X206">
        <v>4.2300000000000003E-3</v>
      </c>
      <c r="Y206">
        <v>2.47E-3</v>
      </c>
      <c r="Z206">
        <v>2.47E-3</v>
      </c>
      <c r="AA206">
        <v>98.684920000000005</v>
      </c>
    </row>
    <row r="207" spans="1:27" x14ac:dyDescent="0.25">
      <c r="A207" s="7" t="s">
        <v>28</v>
      </c>
      <c r="B207">
        <v>88.553030000000007</v>
      </c>
      <c r="C207">
        <v>4.4299999999999999E-3</v>
      </c>
      <c r="D207">
        <v>88.533420000000007</v>
      </c>
      <c r="E207">
        <v>1.521E-2</v>
      </c>
      <c r="F207">
        <v>88.423310000000001</v>
      </c>
      <c r="G207">
        <v>9.1319999999999998E-2</v>
      </c>
      <c r="H207">
        <v>8.6129999999999998E-2</v>
      </c>
      <c r="I207">
        <v>7.2489999999999999E-2</v>
      </c>
      <c r="J207">
        <v>0.29409000000000002</v>
      </c>
      <c r="K207">
        <v>0.13622999999999999</v>
      </c>
      <c r="L207">
        <v>2.147E-2</v>
      </c>
      <c r="M207">
        <v>6.28E-3</v>
      </c>
      <c r="N207">
        <v>5.47E-3</v>
      </c>
      <c r="O207">
        <v>6.28E-3</v>
      </c>
      <c r="P207">
        <v>4.9800000000000001E-3</v>
      </c>
      <c r="Q207">
        <v>5.3600000000000002E-3</v>
      </c>
      <c r="R207">
        <v>5.45E-3</v>
      </c>
      <c r="S207">
        <v>5.6699999999999997E-3</v>
      </c>
      <c r="T207">
        <v>6.2899999999999996E-3</v>
      </c>
      <c r="U207">
        <v>5.2700000000000004E-3</v>
      </c>
      <c r="V207">
        <v>6.2399999999999999E-3</v>
      </c>
      <c r="W207">
        <v>5.4200000000000003E-3</v>
      </c>
      <c r="X207">
        <v>4.3200000000000001E-3</v>
      </c>
      <c r="Y207">
        <v>2.2100000000000002E-3</v>
      </c>
      <c r="Z207">
        <v>2.2200000000000002E-3</v>
      </c>
      <c r="AA207">
        <v>88.553030000000007</v>
      </c>
    </row>
    <row r="208" spans="1:27" x14ac:dyDescent="0.25">
      <c r="A208" s="7" t="s">
        <v>29</v>
      </c>
      <c r="B208">
        <v>98.244439999999997</v>
      </c>
      <c r="C208">
        <v>4.8199999999999996E-3</v>
      </c>
      <c r="D208">
        <v>98.22381</v>
      </c>
      <c r="E208">
        <v>1.6920000000000001E-2</v>
      </c>
      <c r="F208">
        <v>98.110299999999995</v>
      </c>
      <c r="G208">
        <v>7.9390000000000002E-2</v>
      </c>
      <c r="H208">
        <v>7.7679999999999999E-2</v>
      </c>
      <c r="I208">
        <v>7.9579999999999998E-2</v>
      </c>
      <c r="J208">
        <v>0.31886999999999999</v>
      </c>
      <c r="K208">
        <v>0.14890999999999999</v>
      </c>
      <c r="L208">
        <v>2.0449999999999999E-2</v>
      </c>
      <c r="M208">
        <v>6.8500000000000002E-3</v>
      </c>
      <c r="N208">
        <v>4.5999999999999999E-3</v>
      </c>
      <c r="O208">
        <v>6.8700000000000002E-3</v>
      </c>
      <c r="P208">
        <v>6.0600000000000003E-3</v>
      </c>
      <c r="Q208">
        <v>6.2500000000000003E-3</v>
      </c>
      <c r="R208">
        <v>5.79E-3</v>
      </c>
      <c r="S208">
        <v>5.3400000000000001E-3</v>
      </c>
      <c r="T208">
        <v>6.5700000000000003E-3</v>
      </c>
      <c r="U208">
        <v>4.3600000000000002E-3</v>
      </c>
      <c r="V208">
        <v>6.5700000000000003E-3</v>
      </c>
      <c r="W208">
        <v>4.6600000000000001E-3</v>
      </c>
      <c r="X208">
        <v>4.5399999999999998E-3</v>
      </c>
      <c r="Y208">
        <v>2.4099999999999998E-3</v>
      </c>
      <c r="Z208">
        <v>2.4099999999999998E-3</v>
      </c>
      <c r="AA208">
        <v>98.244439999999997</v>
      </c>
    </row>
    <row r="209" spans="1:27" x14ac:dyDescent="0.25">
      <c r="A209" s="7" t="s">
        <v>30</v>
      </c>
      <c r="B209">
        <v>100.01219</v>
      </c>
      <c r="C209">
        <v>4.1200000000000004E-3</v>
      </c>
      <c r="D209">
        <v>99.992549999999994</v>
      </c>
      <c r="E209">
        <v>1.5469999999999999E-2</v>
      </c>
      <c r="F209">
        <v>99.897080000000003</v>
      </c>
      <c r="G209">
        <v>8.6309999999999998E-2</v>
      </c>
      <c r="H209">
        <v>8.1890000000000004E-2</v>
      </c>
      <c r="I209">
        <v>7.9680000000000001E-2</v>
      </c>
      <c r="J209">
        <v>0.32729999999999998</v>
      </c>
      <c r="K209">
        <v>0.15085000000000001</v>
      </c>
      <c r="L209">
        <v>2.1440000000000001E-2</v>
      </c>
      <c r="M209">
        <v>5.8599999999999998E-3</v>
      </c>
      <c r="N209">
        <v>5.4900000000000001E-3</v>
      </c>
      <c r="O209">
        <v>5.8599999999999998E-3</v>
      </c>
      <c r="P209">
        <v>5.0899999999999999E-3</v>
      </c>
      <c r="Q209">
        <v>5.5999999999999999E-3</v>
      </c>
      <c r="R209">
        <v>5.0699999999999999E-3</v>
      </c>
      <c r="S209">
        <v>5.1200000000000004E-3</v>
      </c>
      <c r="T209">
        <v>5.4599999999999996E-3</v>
      </c>
      <c r="U209">
        <v>5.2900000000000004E-3</v>
      </c>
      <c r="V209">
        <v>5.5500000000000002E-3</v>
      </c>
      <c r="W209">
        <v>5.4799999999999996E-3</v>
      </c>
      <c r="X209">
        <v>4.4299999999999999E-3</v>
      </c>
      <c r="Y209">
        <v>2.0600000000000002E-3</v>
      </c>
      <c r="Z209">
        <v>2.0600000000000002E-3</v>
      </c>
      <c r="AA209">
        <v>100.01219</v>
      </c>
    </row>
    <row r="210" spans="1:27" x14ac:dyDescent="0.25">
      <c r="A210" s="7" t="s">
        <v>31</v>
      </c>
      <c r="B210">
        <v>91.91722</v>
      </c>
      <c r="C210">
        <v>4.1900000000000001E-3</v>
      </c>
      <c r="D210">
        <v>91.898210000000006</v>
      </c>
      <c r="E210">
        <v>1.431E-2</v>
      </c>
      <c r="F210">
        <v>91.791970000000006</v>
      </c>
      <c r="G210">
        <v>9.196E-2</v>
      </c>
      <c r="H210">
        <v>8.6790000000000006E-2</v>
      </c>
      <c r="I210">
        <v>6.8820000000000006E-2</v>
      </c>
      <c r="J210">
        <v>0.28460999999999997</v>
      </c>
      <c r="K210">
        <v>0.13242000000000001</v>
      </c>
      <c r="L210">
        <v>2.1139999999999999E-2</v>
      </c>
      <c r="M210">
        <v>5.8500000000000002E-3</v>
      </c>
      <c r="N210">
        <v>5.7400000000000003E-3</v>
      </c>
      <c r="O210">
        <v>5.8599999999999998E-3</v>
      </c>
      <c r="P210">
        <v>4.96E-3</v>
      </c>
      <c r="Q210">
        <v>5.8100000000000001E-3</v>
      </c>
      <c r="R210">
        <v>5.0299999999999997E-3</v>
      </c>
      <c r="S210">
        <v>5.4999999999999997E-3</v>
      </c>
      <c r="T210">
        <v>5.6899999999999997E-3</v>
      </c>
      <c r="U210">
        <v>5.2599999999999999E-3</v>
      </c>
      <c r="V210">
        <v>5.7000000000000002E-3</v>
      </c>
      <c r="W210">
        <v>5.8199999999999997E-3</v>
      </c>
      <c r="X210">
        <v>4.4299999999999999E-3</v>
      </c>
      <c r="Y210">
        <v>2.0999999999999999E-3</v>
      </c>
      <c r="Z210">
        <v>2.0999999999999999E-3</v>
      </c>
      <c r="AA210">
        <v>91.91722</v>
      </c>
    </row>
    <row r="211" spans="1:27" x14ac:dyDescent="0.25">
      <c r="A211" s="4" t="s">
        <v>268</v>
      </c>
      <c r="B211">
        <v>2040.7909299999999</v>
      </c>
      <c r="C211">
        <v>49.548409999999997</v>
      </c>
      <c r="D211">
        <v>2040.79027</v>
      </c>
      <c r="E211">
        <v>19.904620000000001</v>
      </c>
      <c r="F211">
        <v>2036.3929599999999</v>
      </c>
      <c r="G211">
        <v>173.75417999999999</v>
      </c>
      <c r="H211">
        <v>167.02146999999999</v>
      </c>
      <c r="I211">
        <v>120.46962000000001</v>
      </c>
      <c r="J211">
        <v>502.60165000000001</v>
      </c>
      <c r="K211">
        <v>294.00671</v>
      </c>
      <c r="L211">
        <v>35.005249999999997</v>
      </c>
      <c r="M211">
        <v>29.119540000000001</v>
      </c>
      <c r="N211">
        <v>21.810749999999999</v>
      </c>
      <c r="O211">
        <v>29.15343</v>
      </c>
      <c r="P211">
        <v>26.65033</v>
      </c>
      <c r="Q211">
        <v>26.926580000000001</v>
      </c>
      <c r="R211">
        <v>23.744579999999999</v>
      </c>
      <c r="S211">
        <v>25.649819999999998</v>
      </c>
      <c r="T211">
        <v>22.3992</v>
      </c>
      <c r="U211">
        <v>25.23377</v>
      </c>
      <c r="V211">
        <v>26.189579999999999</v>
      </c>
      <c r="W211">
        <v>21.580559999999998</v>
      </c>
      <c r="X211">
        <v>24.166070000000001</v>
      </c>
      <c r="Y211">
        <v>24.784749999999999</v>
      </c>
      <c r="Z211">
        <v>24.792110000000001</v>
      </c>
      <c r="AA211">
        <v>2040.7909299999999</v>
      </c>
    </row>
    <row r="212" spans="1:27" x14ac:dyDescent="0.25">
      <c r="A212" s="5" t="s">
        <v>2</v>
      </c>
      <c r="B212">
        <v>2040.7909299999999</v>
      </c>
      <c r="C212">
        <v>49.548409999999997</v>
      </c>
      <c r="D212">
        <v>2040.79027</v>
      </c>
      <c r="E212">
        <v>19.904620000000001</v>
      </c>
      <c r="F212">
        <v>2036.3929599999999</v>
      </c>
      <c r="G212">
        <v>173.75417999999999</v>
      </c>
      <c r="H212">
        <v>167.02146999999999</v>
      </c>
      <c r="I212">
        <v>120.46962000000001</v>
      </c>
      <c r="J212">
        <v>502.60165000000001</v>
      </c>
      <c r="K212">
        <v>294.00671</v>
      </c>
      <c r="L212">
        <v>35.005249999999997</v>
      </c>
      <c r="M212">
        <v>29.119540000000001</v>
      </c>
      <c r="N212">
        <v>21.810749999999999</v>
      </c>
      <c r="O212">
        <v>29.15343</v>
      </c>
      <c r="P212">
        <v>26.65033</v>
      </c>
      <c r="Q212">
        <v>26.926580000000001</v>
      </c>
      <c r="R212">
        <v>23.744579999999999</v>
      </c>
      <c r="S212">
        <v>25.649819999999998</v>
      </c>
      <c r="T212">
        <v>22.3992</v>
      </c>
      <c r="U212">
        <v>25.23377</v>
      </c>
      <c r="V212">
        <v>26.189579999999999</v>
      </c>
      <c r="W212">
        <v>21.580559999999998</v>
      </c>
      <c r="X212">
        <v>24.166070000000001</v>
      </c>
      <c r="Y212">
        <v>24.784749999999999</v>
      </c>
      <c r="Z212">
        <v>24.792110000000001</v>
      </c>
      <c r="AA212">
        <v>2040.7909299999999</v>
      </c>
    </row>
    <row r="213" spans="1:27" x14ac:dyDescent="0.25">
      <c r="A213" s="6" t="s">
        <v>4</v>
      </c>
      <c r="B213">
        <v>2040.7909299999999</v>
      </c>
      <c r="C213">
        <v>49.548409999999997</v>
      </c>
      <c r="D213">
        <v>2040.79027</v>
      </c>
      <c r="E213">
        <v>19.904620000000001</v>
      </c>
      <c r="F213">
        <v>2036.3929599999999</v>
      </c>
      <c r="G213">
        <v>173.75417999999999</v>
      </c>
      <c r="H213">
        <v>167.02146999999999</v>
      </c>
      <c r="I213">
        <v>120.46962000000001</v>
      </c>
      <c r="J213">
        <v>502.60165000000001</v>
      </c>
      <c r="K213">
        <v>294.00671</v>
      </c>
      <c r="L213">
        <v>35.005249999999997</v>
      </c>
      <c r="M213">
        <v>29.119540000000001</v>
      </c>
      <c r="N213">
        <v>21.810749999999999</v>
      </c>
      <c r="O213">
        <v>29.15343</v>
      </c>
      <c r="P213">
        <v>26.65033</v>
      </c>
      <c r="Q213">
        <v>26.926580000000001</v>
      </c>
      <c r="R213">
        <v>23.744579999999999</v>
      </c>
      <c r="S213">
        <v>25.649819999999998</v>
      </c>
      <c r="T213">
        <v>22.3992</v>
      </c>
      <c r="U213">
        <v>25.23377</v>
      </c>
      <c r="V213">
        <v>26.189579999999999</v>
      </c>
      <c r="W213">
        <v>21.580559999999998</v>
      </c>
      <c r="X213">
        <v>24.166070000000001</v>
      </c>
      <c r="Y213">
        <v>24.784749999999999</v>
      </c>
      <c r="Z213">
        <v>24.792110000000001</v>
      </c>
      <c r="AA213">
        <v>2040.7909299999999</v>
      </c>
    </row>
    <row r="214" spans="1:27" x14ac:dyDescent="0.25">
      <c r="A214" s="7" t="s">
        <v>22</v>
      </c>
      <c r="B214">
        <v>2040.7909299999999</v>
      </c>
      <c r="C214">
        <v>49.548409999999997</v>
      </c>
      <c r="D214">
        <v>2040.79027</v>
      </c>
      <c r="E214">
        <v>19.904620000000001</v>
      </c>
      <c r="F214">
        <v>2036.3929599999999</v>
      </c>
      <c r="G214">
        <v>173.75417999999999</v>
      </c>
      <c r="H214">
        <v>167.02146999999999</v>
      </c>
      <c r="I214">
        <v>120.46962000000001</v>
      </c>
      <c r="J214">
        <v>502.60165000000001</v>
      </c>
      <c r="K214">
        <v>294.00671</v>
      </c>
      <c r="L214">
        <v>35.005249999999997</v>
      </c>
      <c r="M214">
        <v>29.119540000000001</v>
      </c>
      <c r="N214">
        <v>21.810749999999999</v>
      </c>
      <c r="O214">
        <v>29.15343</v>
      </c>
      <c r="P214">
        <v>26.65033</v>
      </c>
      <c r="Q214">
        <v>26.926580000000001</v>
      </c>
      <c r="R214">
        <v>23.744579999999999</v>
      </c>
      <c r="S214">
        <v>25.649819999999998</v>
      </c>
      <c r="T214">
        <v>22.3992</v>
      </c>
      <c r="U214">
        <v>25.23377</v>
      </c>
      <c r="V214">
        <v>26.189579999999999</v>
      </c>
      <c r="W214">
        <v>21.580559999999998</v>
      </c>
      <c r="X214">
        <v>24.166070000000001</v>
      </c>
      <c r="Y214">
        <v>24.784749999999999</v>
      </c>
      <c r="Z214">
        <v>24.792110000000001</v>
      </c>
      <c r="AA214">
        <v>2040.7909299999999</v>
      </c>
    </row>
    <row r="215" spans="1:27" x14ac:dyDescent="0.25">
      <c r="A215" s="6" t="s">
        <v>6</v>
      </c>
      <c r="B215">
        <v>1344.7326499999999</v>
      </c>
      <c r="C215">
        <v>47.664960000000001</v>
      </c>
      <c r="D215">
        <v>1344.72992</v>
      </c>
      <c r="E215">
        <v>18.596129999999999</v>
      </c>
      <c r="F215">
        <v>1264.2305699999999</v>
      </c>
      <c r="G215">
        <v>170.31341</v>
      </c>
      <c r="H215">
        <v>162.81563</v>
      </c>
      <c r="I215">
        <v>111.30837</v>
      </c>
      <c r="J215">
        <v>501.92532</v>
      </c>
      <c r="K215">
        <v>293.89010000000002</v>
      </c>
      <c r="L215">
        <v>32.121459999999999</v>
      </c>
      <c r="M215">
        <v>28.269410000000001</v>
      </c>
      <c r="N215">
        <v>18.903890000000001</v>
      </c>
      <c r="O215">
        <v>28.715669999999999</v>
      </c>
      <c r="P215">
        <v>25.821729999999999</v>
      </c>
      <c r="Q215">
        <v>25.85474</v>
      </c>
      <c r="R215">
        <v>23.406220000000001</v>
      </c>
      <c r="S215">
        <v>22.8749</v>
      </c>
      <c r="T215">
        <v>21.984069999999999</v>
      </c>
      <c r="U215">
        <v>24.144020000000001</v>
      </c>
      <c r="V215">
        <v>25.93892</v>
      </c>
      <c r="W215">
        <v>19.07638</v>
      </c>
      <c r="X215">
        <v>22.60191</v>
      </c>
      <c r="Y215">
        <v>23.977699999999999</v>
      </c>
      <c r="Z215">
        <v>24.070679999999999</v>
      </c>
      <c r="AA215">
        <v>1344.7326499999999</v>
      </c>
    </row>
    <row r="216" spans="1:27" x14ac:dyDescent="0.25">
      <c r="A216" s="7" t="s">
        <v>22</v>
      </c>
      <c r="B216">
        <v>1344.7326499999999</v>
      </c>
      <c r="C216">
        <v>47.664960000000001</v>
      </c>
      <c r="D216">
        <v>1344.72992</v>
      </c>
      <c r="E216">
        <v>18.596129999999999</v>
      </c>
      <c r="F216">
        <v>1264.2305699999999</v>
      </c>
      <c r="G216">
        <v>170.31341</v>
      </c>
      <c r="H216">
        <v>162.81563</v>
      </c>
      <c r="I216">
        <v>111.30837</v>
      </c>
      <c r="J216">
        <v>501.92532</v>
      </c>
      <c r="K216">
        <v>293.89010000000002</v>
      </c>
      <c r="L216">
        <v>32.121459999999999</v>
      </c>
      <c r="M216">
        <v>28.269410000000001</v>
      </c>
      <c r="N216">
        <v>18.903890000000001</v>
      </c>
      <c r="O216">
        <v>28.715669999999999</v>
      </c>
      <c r="P216">
        <v>25.821729999999999</v>
      </c>
      <c r="Q216">
        <v>25.85474</v>
      </c>
      <c r="R216">
        <v>23.406220000000001</v>
      </c>
      <c r="S216">
        <v>22.8749</v>
      </c>
      <c r="T216">
        <v>21.984069999999999</v>
      </c>
      <c r="U216">
        <v>24.144020000000001</v>
      </c>
      <c r="V216">
        <v>25.93892</v>
      </c>
      <c r="W216">
        <v>19.07638</v>
      </c>
      <c r="X216">
        <v>22.60191</v>
      </c>
      <c r="Y216">
        <v>23.977699999999999</v>
      </c>
      <c r="Z216">
        <v>24.070679999999999</v>
      </c>
      <c r="AA216">
        <v>1344.7326499999999</v>
      </c>
    </row>
    <row r="217" spans="1:27" x14ac:dyDescent="0.25">
      <c r="A217" s="5" t="s">
        <v>269</v>
      </c>
      <c r="B217">
        <v>46.048520000000003</v>
      </c>
      <c r="C217">
        <v>0.78029999999999999</v>
      </c>
      <c r="D217">
        <v>44.305149999999998</v>
      </c>
      <c r="E217">
        <v>0.29525000000000001</v>
      </c>
      <c r="F217">
        <v>20.912749999999999</v>
      </c>
      <c r="G217">
        <v>4.9226900000000002</v>
      </c>
      <c r="H217">
        <v>4.66</v>
      </c>
      <c r="I217">
        <v>4.62514</v>
      </c>
      <c r="J217">
        <v>33.757710000000003</v>
      </c>
      <c r="K217">
        <v>24.714279999999999</v>
      </c>
      <c r="L217">
        <v>1.9829000000000001</v>
      </c>
      <c r="M217">
        <v>0.54779</v>
      </c>
      <c r="N217">
        <v>0.48513000000000001</v>
      </c>
      <c r="O217">
        <v>0.55345999999999995</v>
      </c>
      <c r="P217">
        <v>0.49387999999999999</v>
      </c>
      <c r="Q217">
        <v>0.51790000000000003</v>
      </c>
      <c r="R217">
        <v>0.47665999999999997</v>
      </c>
      <c r="S217">
        <v>0.46149000000000001</v>
      </c>
      <c r="T217">
        <v>0.53852999999999995</v>
      </c>
      <c r="U217">
        <v>0.45850999999999997</v>
      </c>
      <c r="V217">
        <v>0.53483000000000003</v>
      </c>
      <c r="W217">
        <v>0.4904</v>
      </c>
      <c r="X217">
        <v>0.38599</v>
      </c>
      <c r="Y217">
        <v>0.39029000000000003</v>
      </c>
      <c r="Z217">
        <v>0.39054</v>
      </c>
      <c r="AA217">
        <v>46.048520000000003</v>
      </c>
    </row>
    <row r="218" spans="1:27" x14ac:dyDescent="0.25">
      <c r="A218" s="6" t="s">
        <v>4</v>
      </c>
      <c r="B218">
        <v>46.048520000000003</v>
      </c>
      <c r="C218">
        <v>0.78029999999999999</v>
      </c>
      <c r="D218">
        <v>44.305149999999998</v>
      </c>
      <c r="E218">
        <v>0.29525000000000001</v>
      </c>
      <c r="F218">
        <v>20.912749999999999</v>
      </c>
      <c r="G218">
        <v>4.9226900000000002</v>
      </c>
      <c r="H218">
        <v>4.66</v>
      </c>
      <c r="I218">
        <v>4.62514</v>
      </c>
      <c r="J218">
        <v>33.757710000000003</v>
      </c>
      <c r="K218">
        <v>24.714279999999999</v>
      </c>
      <c r="L218">
        <v>1.9829000000000001</v>
      </c>
      <c r="M218">
        <v>0.54779</v>
      </c>
      <c r="N218">
        <v>0.48513000000000001</v>
      </c>
      <c r="O218">
        <v>0.55345999999999995</v>
      </c>
      <c r="P218">
        <v>0.49387999999999999</v>
      </c>
      <c r="Q218">
        <v>0.51790000000000003</v>
      </c>
      <c r="R218">
        <v>0.47665999999999997</v>
      </c>
      <c r="S218">
        <v>0.46149000000000001</v>
      </c>
      <c r="T218">
        <v>0.53852999999999995</v>
      </c>
      <c r="U218">
        <v>0.45850999999999997</v>
      </c>
      <c r="V218">
        <v>0.53483000000000003</v>
      </c>
      <c r="W218">
        <v>0.4904</v>
      </c>
      <c r="X218">
        <v>0.38599</v>
      </c>
      <c r="Y218">
        <v>0.39029000000000003</v>
      </c>
      <c r="Z218">
        <v>0.39054</v>
      </c>
      <c r="AA218">
        <v>46.048520000000003</v>
      </c>
    </row>
    <row r="219" spans="1:27" x14ac:dyDescent="0.25">
      <c r="A219" s="7" t="s">
        <v>22</v>
      </c>
      <c r="B219">
        <v>46.048520000000003</v>
      </c>
      <c r="C219">
        <v>0.78029999999999999</v>
      </c>
      <c r="D219">
        <v>44.305149999999998</v>
      </c>
      <c r="E219">
        <v>0.29525000000000001</v>
      </c>
      <c r="F219">
        <v>20.912749999999999</v>
      </c>
      <c r="G219">
        <v>4.9226900000000002</v>
      </c>
      <c r="H219">
        <v>4.66</v>
      </c>
      <c r="I219">
        <v>4.62514</v>
      </c>
      <c r="J219">
        <v>33.757710000000003</v>
      </c>
      <c r="K219">
        <v>24.714279999999999</v>
      </c>
      <c r="L219">
        <v>1.9829000000000001</v>
      </c>
      <c r="M219">
        <v>0.54779</v>
      </c>
      <c r="N219">
        <v>0.48513000000000001</v>
      </c>
      <c r="O219">
        <v>0.55345999999999995</v>
      </c>
      <c r="P219">
        <v>0.49387999999999999</v>
      </c>
      <c r="Q219">
        <v>0.51790000000000003</v>
      </c>
      <c r="R219">
        <v>0.47665999999999997</v>
      </c>
      <c r="S219">
        <v>0.46149000000000001</v>
      </c>
      <c r="T219">
        <v>0.53852999999999995</v>
      </c>
      <c r="U219">
        <v>0.45850999999999997</v>
      </c>
      <c r="V219">
        <v>0.53483000000000003</v>
      </c>
      <c r="W219">
        <v>0.4904</v>
      </c>
      <c r="X219">
        <v>0.38599</v>
      </c>
      <c r="Y219">
        <v>0.39029000000000003</v>
      </c>
      <c r="Z219">
        <v>0.39054</v>
      </c>
      <c r="AA219">
        <v>46.048520000000003</v>
      </c>
    </row>
    <row r="220" spans="1:27" x14ac:dyDescent="0.25">
      <c r="A220" s="4" t="s">
        <v>56</v>
      </c>
      <c r="B220">
        <v>2040.7909299999999</v>
      </c>
      <c r="C220">
        <v>154.82624999999999</v>
      </c>
      <c r="D220">
        <v>2040.79027</v>
      </c>
      <c r="E220">
        <v>386.22284000000002</v>
      </c>
      <c r="F220">
        <v>2036.3929599999999</v>
      </c>
      <c r="G220">
        <v>549.42796999999996</v>
      </c>
      <c r="H220">
        <v>528.32065</v>
      </c>
      <c r="I220">
        <v>381.06828999999999</v>
      </c>
      <c r="J220">
        <v>1326.6444799999999</v>
      </c>
      <c r="K220">
        <v>294.00671</v>
      </c>
      <c r="L220">
        <v>178.18773999999999</v>
      </c>
      <c r="M220">
        <v>148.22761</v>
      </c>
      <c r="N220">
        <v>111.02355</v>
      </c>
      <c r="O220">
        <v>148.40012999999999</v>
      </c>
      <c r="P220">
        <v>135.65854999999999</v>
      </c>
      <c r="Q220">
        <v>137.06474</v>
      </c>
      <c r="R220">
        <v>120.86736000000001</v>
      </c>
      <c r="S220">
        <v>130.56566000000001</v>
      </c>
      <c r="T220">
        <v>114.01895</v>
      </c>
      <c r="U220">
        <v>128.44784000000001</v>
      </c>
      <c r="V220">
        <v>133.31317999999999</v>
      </c>
      <c r="W220">
        <v>109.85185</v>
      </c>
      <c r="X220">
        <v>123.01288</v>
      </c>
      <c r="Y220">
        <v>77.446070000000006</v>
      </c>
      <c r="Z220">
        <v>77.469089999999994</v>
      </c>
      <c r="AA220">
        <v>2040.7909299999999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53B4-C06B-4B8F-8645-379979F1FE4A}">
  <sheetPr>
    <tabColor rgb="FFFF0000"/>
  </sheetPr>
  <dimension ref="A1:Q1586"/>
  <sheetViews>
    <sheetView topLeftCell="A1552" workbookViewId="0">
      <selection activeCell="F76" sqref="F76"/>
    </sheetView>
  </sheetViews>
  <sheetFormatPr defaultRowHeight="15" x14ac:dyDescent="0.25"/>
  <sheetData>
    <row r="1" spans="1:17" x14ac:dyDescent="0.25">
      <c r="A1" t="s">
        <v>90</v>
      </c>
      <c r="B1" t="s">
        <v>91</v>
      </c>
      <c r="C1" t="s">
        <v>0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  <c r="K1" t="s">
        <v>99</v>
      </c>
      <c r="L1" t="s">
        <v>100</v>
      </c>
      <c r="M1" t="s">
        <v>101</v>
      </c>
      <c r="N1" t="s">
        <v>102</v>
      </c>
      <c r="O1" t="s">
        <v>103</v>
      </c>
      <c r="P1" t="s">
        <v>104</v>
      </c>
      <c r="Q1" t="s">
        <v>105</v>
      </c>
    </row>
    <row r="2" spans="1:17" x14ac:dyDescent="0.25">
      <c r="A2" t="s">
        <v>275</v>
      </c>
      <c r="B2" t="s">
        <v>276</v>
      </c>
      <c r="C2" t="s">
        <v>1</v>
      </c>
      <c r="D2" t="s">
        <v>2</v>
      </c>
      <c r="E2" t="s">
        <v>3</v>
      </c>
      <c r="F2" t="s">
        <v>4</v>
      </c>
      <c r="G2">
        <v>1326.6444799999999</v>
      </c>
      <c r="H2">
        <v>632025</v>
      </c>
      <c r="I2">
        <v>3674675</v>
      </c>
      <c r="J2">
        <v>-69.02</v>
      </c>
      <c r="K2">
        <v>-69.02</v>
      </c>
      <c r="L2">
        <v>0</v>
      </c>
      <c r="M2">
        <v>15050319</v>
      </c>
      <c r="N2" t="s">
        <v>5</v>
      </c>
      <c r="O2">
        <v>10</v>
      </c>
      <c r="P2">
        <v>7</v>
      </c>
      <c r="Q2">
        <v>5964</v>
      </c>
    </row>
    <row r="3" spans="1:17" x14ac:dyDescent="0.25">
      <c r="A3" t="s">
        <v>275</v>
      </c>
      <c r="B3" t="s">
        <v>276</v>
      </c>
      <c r="C3" t="s">
        <v>1</v>
      </c>
      <c r="D3" t="s">
        <v>2</v>
      </c>
      <c r="E3" t="s">
        <v>3</v>
      </c>
      <c r="F3" t="s">
        <v>6</v>
      </c>
      <c r="G3">
        <v>1221.1595</v>
      </c>
      <c r="H3">
        <v>632025</v>
      </c>
      <c r="I3">
        <v>3674675</v>
      </c>
      <c r="J3">
        <v>-69.02</v>
      </c>
      <c r="K3">
        <v>-69.02</v>
      </c>
      <c r="L3">
        <v>0</v>
      </c>
      <c r="M3">
        <v>15090119</v>
      </c>
      <c r="N3" t="s">
        <v>5</v>
      </c>
      <c r="O3">
        <v>10</v>
      </c>
      <c r="P3">
        <v>7</v>
      </c>
      <c r="Q3">
        <v>5964</v>
      </c>
    </row>
    <row r="4" spans="1:17" x14ac:dyDescent="0.25">
      <c r="A4" t="s">
        <v>275</v>
      </c>
      <c r="B4" t="s">
        <v>276</v>
      </c>
      <c r="C4" t="s">
        <v>1</v>
      </c>
      <c r="D4" t="s">
        <v>2</v>
      </c>
      <c r="E4" t="s">
        <v>277</v>
      </c>
      <c r="F4" t="s">
        <v>4</v>
      </c>
      <c r="G4">
        <v>1326.6444799999999</v>
      </c>
      <c r="H4">
        <v>632025</v>
      </c>
      <c r="I4">
        <v>3674675</v>
      </c>
      <c r="J4">
        <v>-69.02</v>
      </c>
      <c r="K4">
        <v>-69.02</v>
      </c>
      <c r="L4">
        <v>0</v>
      </c>
      <c r="M4">
        <v>15050319</v>
      </c>
      <c r="N4" t="s">
        <v>5</v>
      </c>
      <c r="O4">
        <v>10</v>
      </c>
      <c r="P4">
        <v>7</v>
      </c>
      <c r="Q4">
        <v>5964</v>
      </c>
    </row>
    <row r="5" spans="1:17" x14ac:dyDescent="0.25">
      <c r="A5" t="s">
        <v>275</v>
      </c>
      <c r="B5" t="s">
        <v>276</v>
      </c>
      <c r="C5" t="s">
        <v>1</v>
      </c>
      <c r="D5" t="s">
        <v>2</v>
      </c>
      <c r="E5" t="s">
        <v>277</v>
      </c>
      <c r="F5" t="s">
        <v>6</v>
      </c>
      <c r="G5">
        <v>1221.1595</v>
      </c>
      <c r="H5">
        <v>632025</v>
      </c>
      <c r="I5">
        <v>3674675</v>
      </c>
      <c r="J5">
        <v>-69.02</v>
      </c>
      <c r="K5">
        <v>-69.02</v>
      </c>
      <c r="L5">
        <v>0</v>
      </c>
      <c r="M5">
        <v>15090119</v>
      </c>
      <c r="N5" t="s">
        <v>5</v>
      </c>
      <c r="O5">
        <v>10</v>
      </c>
      <c r="P5">
        <v>7</v>
      </c>
      <c r="Q5">
        <v>5964</v>
      </c>
    </row>
    <row r="6" spans="1:17" x14ac:dyDescent="0.25">
      <c r="A6" t="s">
        <v>275</v>
      </c>
      <c r="B6" t="s">
        <v>276</v>
      </c>
      <c r="C6" t="s">
        <v>1</v>
      </c>
      <c r="D6" t="s">
        <v>2</v>
      </c>
      <c r="E6" t="s">
        <v>272</v>
      </c>
      <c r="F6" t="s">
        <v>4</v>
      </c>
      <c r="G6">
        <v>530.58622000000003</v>
      </c>
      <c r="H6">
        <v>632025</v>
      </c>
      <c r="I6">
        <v>3674675</v>
      </c>
      <c r="J6">
        <v>-69.02</v>
      </c>
      <c r="K6">
        <v>-69.02</v>
      </c>
      <c r="L6">
        <v>0</v>
      </c>
      <c r="M6">
        <v>15050319</v>
      </c>
      <c r="N6" t="s">
        <v>5</v>
      </c>
      <c r="O6">
        <v>10</v>
      </c>
      <c r="P6">
        <v>7</v>
      </c>
      <c r="Q6">
        <v>5964</v>
      </c>
    </row>
    <row r="7" spans="1:17" x14ac:dyDescent="0.25">
      <c r="A7" t="s">
        <v>275</v>
      </c>
      <c r="B7" t="s">
        <v>276</v>
      </c>
      <c r="C7" t="s">
        <v>1</v>
      </c>
      <c r="D7" t="s">
        <v>2</v>
      </c>
      <c r="E7" t="s">
        <v>272</v>
      </c>
      <c r="F7" t="s">
        <v>6</v>
      </c>
      <c r="G7">
        <v>511.84875</v>
      </c>
      <c r="H7">
        <v>632025</v>
      </c>
      <c r="I7">
        <v>3674675</v>
      </c>
      <c r="J7">
        <v>-69.02</v>
      </c>
      <c r="K7">
        <v>-69.02</v>
      </c>
      <c r="L7">
        <v>0</v>
      </c>
      <c r="M7">
        <v>15090119</v>
      </c>
      <c r="N7" t="s">
        <v>5</v>
      </c>
      <c r="O7">
        <v>10</v>
      </c>
      <c r="P7">
        <v>7</v>
      </c>
      <c r="Q7">
        <v>5964</v>
      </c>
    </row>
    <row r="8" spans="1:17" x14ac:dyDescent="0.25">
      <c r="A8" t="s">
        <v>275</v>
      </c>
      <c r="B8" t="s">
        <v>276</v>
      </c>
      <c r="C8" t="s">
        <v>1</v>
      </c>
      <c r="D8" t="s">
        <v>2</v>
      </c>
      <c r="E8" t="s">
        <v>273</v>
      </c>
      <c r="F8" t="s">
        <v>4</v>
      </c>
      <c r="G8">
        <v>521.11451</v>
      </c>
      <c r="H8">
        <v>632035.30000000005</v>
      </c>
      <c r="I8">
        <v>3674674.37</v>
      </c>
      <c r="J8">
        <v>-69.040000000000006</v>
      </c>
      <c r="K8">
        <v>-69.040000000000006</v>
      </c>
      <c r="L8">
        <v>0</v>
      </c>
      <c r="M8">
        <v>15090519</v>
      </c>
      <c r="N8" t="s">
        <v>5</v>
      </c>
      <c r="O8">
        <v>10</v>
      </c>
      <c r="P8">
        <v>7</v>
      </c>
      <c r="Q8">
        <v>5964</v>
      </c>
    </row>
    <row r="9" spans="1:17" x14ac:dyDescent="0.25">
      <c r="A9" t="s">
        <v>275</v>
      </c>
      <c r="B9" t="s">
        <v>276</v>
      </c>
      <c r="C9" t="s">
        <v>1</v>
      </c>
      <c r="D9" t="s">
        <v>2</v>
      </c>
      <c r="E9" t="s">
        <v>273</v>
      </c>
      <c r="F9" t="s">
        <v>6</v>
      </c>
      <c r="G9">
        <v>492.81017000000003</v>
      </c>
      <c r="H9">
        <v>632035.30000000005</v>
      </c>
      <c r="I9">
        <v>3674674.37</v>
      </c>
      <c r="J9">
        <v>-69.040000000000006</v>
      </c>
      <c r="K9">
        <v>-69.040000000000006</v>
      </c>
      <c r="L9">
        <v>0</v>
      </c>
      <c r="M9">
        <v>15090520</v>
      </c>
      <c r="N9" t="s">
        <v>5</v>
      </c>
      <c r="O9">
        <v>10</v>
      </c>
      <c r="P9">
        <v>7</v>
      </c>
      <c r="Q9">
        <v>5964</v>
      </c>
    </row>
    <row r="10" spans="1:17" x14ac:dyDescent="0.25">
      <c r="A10" t="s">
        <v>275</v>
      </c>
      <c r="B10" t="s">
        <v>276</v>
      </c>
      <c r="C10" t="s">
        <v>1</v>
      </c>
      <c r="D10" t="s">
        <v>2</v>
      </c>
      <c r="E10" t="s">
        <v>274</v>
      </c>
      <c r="F10" t="s">
        <v>4</v>
      </c>
      <c r="G10">
        <v>361.65687000000003</v>
      </c>
      <c r="H10">
        <v>632200</v>
      </c>
      <c r="I10">
        <v>3674675</v>
      </c>
      <c r="J10">
        <v>-68.78</v>
      </c>
      <c r="K10">
        <v>-68.78</v>
      </c>
      <c r="L10">
        <v>0</v>
      </c>
      <c r="M10">
        <v>15121322</v>
      </c>
      <c r="N10" t="s">
        <v>5</v>
      </c>
      <c r="O10">
        <v>10</v>
      </c>
      <c r="P10">
        <v>7</v>
      </c>
      <c r="Q10">
        <v>5964</v>
      </c>
    </row>
    <row r="11" spans="1:17" x14ac:dyDescent="0.25">
      <c r="A11" t="s">
        <v>275</v>
      </c>
      <c r="B11" t="s">
        <v>276</v>
      </c>
      <c r="C11" t="s">
        <v>1</v>
      </c>
      <c r="D11" t="s">
        <v>2</v>
      </c>
      <c r="E11" t="s">
        <v>274</v>
      </c>
      <c r="F11" t="s">
        <v>6</v>
      </c>
      <c r="G11">
        <v>309.59541000000002</v>
      </c>
      <c r="H11">
        <v>632025</v>
      </c>
      <c r="I11">
        <v>3674675</v>
      </c>
      <c r="J11">
        <v>-69.02</v>
      </c>
      <c r="K11">
        <v>-69.02</v>
      </c>
      <c r="L11">
        <v>0</v>
      </c>
      <c r="M11">
        <v>15090519</v>
      </c>
      <c r="N11" t="s">
        <v>5</v>
      </c>
      <c r="O11">
        <v>10</v>
      </c>
      <c r="P11">
        <v>7</v>
      </c>
      <c r="Q11">
        <v>5964</v>
      </c>
    </row>
    <row r="12" spans="1:17" x14ac:dyDescent="0.25">
      <c r="A12" t="s">
        <v>275</v>
      </c>
      <c r="B12" t="s">
        <v>276</v>
      </c>
      <c r="C12" t="s">
        <v>1</v>
      </c>
      <c r="D12" t="s">
        <v>2</v>
      </c>
      <c r="E12" t="s">
        <v>278</v>
      </c>
      <c r="F12" t="s">
        <v>4</v>
      </c>
      <c r="G12">
        <v>15.26328</v>
      </c>
      <c r="H12">
        <v>632301.9</v>
      </c>
      <c r="I12">
        <v>3674508.48</v>
      </c>
      <c r="J12">
        <v>-68.69</v>
      </c>
      <c r="K12">
        <v>-68.69</v>
      </c>
      <c r="L12">
        <v>0</v>
      </c>
      <c r="M12">
        <v>15042220</v>
      </c>
      <c r="N12" t="s">
        <v>5</v>
      </c>
      <c r="O12">
        <v>10</v>
      </c>
      <c r="P12">
        <v>7</v>
      </c>
      <c r="Q12">
        <v>5964</v>
      </c>
    </row>
    <row r="13" spans="1:17" x14ac:dyDescent="0.25">
      <c r="A13" t="s">
        <v>275</v>
      </c>
      <c r="B13" t="s">
        <v>276</v>
      </c>
      <c r="C13" t="s">
        <v>1</v>
      </c>
      <c r="D13" t="s">
        <v>2</v>
      </c>
      <c r="E13" t="s">
        <v>278</v>
      </c>
      <c r="F13" t="s">
        <v>6</v>
      </c>
      <c r="G13">
        <v>15.22776</v>
      </c>
      <c r="H13">
        <v>632301.9</v>
      </c>
      <c r="I13">
        <v>3674508.48</v>
      </c>
      <c r="J13">
        <v>-68.69</v>
      </c>
      <c r="K13">
        <v>-68.69</v>
      </c>
      <c r="L13">
        <v>0</v>
      </c>
      <c r="M13">
        <v>15050601</v>
      </c>
      <c r="N13" t="s">
        <v>5</v>
      </c>
      <c r="O13">
        <v>10</v>
      </c>
      <c r="P13">
        <v>7</v>
      </c>
      <c r="Q13">
        <v>5964</v>
      </c>
    </row>
    <row r="14" spans="1:17" x14ac:dyDescent="0.25">
      <c r="A14" t="s">
        <v>275</v>
      </c>
      <c r="B14" t="s">
        <v>276</v>
      </c>
      <c r="C14" t="s">
        <v>1</v>
      </c>
      <c r="D14" t="s">
        <v>2</v>
      </c>
      <c r="E14" t="s">
        <v>7</v>
      </c>
      <c r="F14" t="s">
        <v>4</v>
      </c>
      <c r="G14">
        <v>1326.6444799999999</v>
      </c>
      <c r="H14">
        <v>632025</v>
      </c>
      <c r="I14">
        <v>3674675</v>
      </c>
      <c r="J14">
        <v>-69.02</v>
      </c>
      <c r="K14">
        <v>-69.02</v>
      </c>
      <c r="L14">
        <v>0</v>
      </c>
      <c r="M14">
        <v>15050319</v>
      </c>
      <c r="N14" t="s">
        <v>5</v>
      </c>
      <c r="O14">
        <v>10</v>
      </c>
      <c r="P14">
        <v>7</v>
      </c>
      <c r="Q14">
        <v>5964</v>
      </c>
    </row>
    <row r="15" spans="1:17" x14ac:dyDescent="0.25">
      <c r="A15" t="s">
        <v>275</v>
      </c>
      <c r="B15" t="s">
        <v>276</v>
      </c>
      <c r="C15" t="s">
        <v>1</v>
      </c>
      <c r="D15" t="s">
        <v>2</v>
      </c>
      <c r="E15" t="s">
        <v>7</v>
      </c>
      <c r="F15" t="s">
        <v>6</v>
      </c>
      <c r="G15">
        <v>1221.1595</v>
      </c>
      <c r="H15">
        <v>632025</v>
      </c>
      <c r="I15">
        <v>3674675</v>
      </c>
      <c r="J15">
        <v>-69.02</v>
      </c>
      <c r="K15">
        <v>-69.02</v>
      </c>
      <c r="L15">
        <v>0</v>
      </c>
      <c r="M15">
        <v>15090119</v>
      </c>
      <c r="N15" t="s">
        <v>5</v>
      </c>
      <c r="O15">
        <v>10</v>
      </c>
      <c r="P15">
        <v>7</v>
      </c>
      <c r="Q15">
        <v>5964</v>
      </c>
    </row>
    <row r="16" spans="1:17" x14ac:dyDescent="0.25">
      <c r="A16" t="s">
        <v>275</v>
      </c>
      <c r="B16" t="s">
        <v>279</v>
      </c>
      <c r="C16" t="s">
        <v>1</v>
      </c>
      <c r="D16" t="s">
        <v>9</v>
      </c>
      <c r="E16" t="s">
        <v>3</v>
      </c>
      <c r="F16" t="s">
        <v>4</v>
      </c>
      <c r="G16">
        <v>76.140180000000001</v>
      </c>
      <c r="H16">
        <v>632011.06999999995</v>
      </c>
      <c r="I16">
        <v>3674674.37</v>
      </c>
      <c r="J16">
        <v>-69.02</v>
      </c>
      <c r="K16">
        <v>-69.02</v>
      </c>
      <c r="L16">
        <v>0</v>
      </c>
      <c r="M16">
        <v>15070524</v>
      </c>
      <c r="N16" t="s">
        <v>5</v>
      </c>
      <c r="O16">
        <v>10</v>
      </c>
      <c r="P16">
        <v>7</v>
      </c>
      <c r="Q16">
        <v>5964</v>
      </c>
    </row>
    <row r="17" spans="1:17" x14ac:dyDescent="0.25">
      <c r="A17" t="s">
        <v>275</v>
      </c>
      <c r="B17" t="s">
        <v>279</v>
      </c>
      <c r="C17" t="s">
        <v>1</v>
      </c>
      <c r="D17" t="s">
        <v>9</v>
      </c>
      <c r="E17" t="s">
        <v>3</v>
      </c>
      <c r="F17" t="s">
        <v>6</v>
      </c>
      <c r="G17">
        <v>66.170529999999999</v>
      </c>
      <c r="H17">
        <v>632301.9</v>
      </c>
      <c r="I17">
        <v>3674579.58</v>
      </c>
      <c r="J17">
        <v>-68.739999999999995</v>
      </c>
      <c r="K17">
        <v>-68.739999999999995</v>
      </c>
      <c r="L17">
        <v>0</v>
      </c>
      <c r="M17">
        <v>15051408</v>
      </c>
      <c r="N17" t="s">
        <v>5</v>
      </c>
      <c r="O17">
        <v>10</v>
      </c>
      <c r="P17">
        <v>7</v>
      </c>
      <c r="Q17">
        <v>5964</v>
      </c>
    </row>
    <row r="18" spans="1:17" x14ac:dyDescent="0.25">
      <c r="A18" t="s">
        <v>275</v>
      </c>
      <c r="B18" t="s">
        <v>279</v>
      </c>
      <c r="C18" t="s">
        <v>1</v>
      </c>
      <c r="D18" t="s">
        <v>9</v>
      </c>
      <c r="E18" t="s">
        <v>277</v>
      </c>
      <c r="F18" t="s">
        <v>4</v>
      </c>
      <c r="G18">
        <v>76.140180000000001</v>
      </c>
      <c r="H18">
        <v>632011.06999999995</v>
      </c>
      <c r="I18">
        <v>3674674.37</v>
      </c>
      <c r="J18">
        <v>-69.02</v>
      </c>
      <c r="K18">
        <v>-69.02</v>
      </c>
      <c r="L18">
        <v>0</v>
      </c>
      <c r="M18">
        <v>15070524</v>
      </c>
      <c r="N18" t="s">
        <v>5</v>
      </c>
      <c r="O18">
        <v>10</v>
      </c>
      <c r="P18">
        <v>7</v>
      </c>
      <c r="Q18">
        <v>5964</v>
      </c>
    </row>
    <row r="19" spans="1:17" x14ac:dyDescent="0.25">
      <c r="A19" t="s">
        <v>275</v>
      </c>
      <c r="B19" t="s">
        <v>279</v>
      </c>
      <c r="C19" t="s">
        <v>1</v>
      </c>
      <c r="D19" t="s">
        <v>9</v>
      </c>
      <c r="E19" t="s">
        <v>277</v>
      </c>
      <c r="F19" t="s">
        <v>6</v>
      </c>
      <c r="G19">
        <v>66.170529999999999</v>
      </c>
      <c r="H19">
        <v>632301.9</v>
      </c>
      <c r="I19">
        <v>3674579.58</v>
      </c>
      <c r="J19">
        <v>-68.739999999999995</v>
      </c>
      <c r="K19">
        <v>-68.739999999999995</v>
      </c>
      <c r="L19">
        <v>0</v>
      </c>
      <c r="M19">
        <v>15051408</v>
      </c>
      <c r="N19" t="s">
        <v>5</v>
      </c>
      <c r="O19">
        <v>10</v>
      </c>
      <c r="P19">
        <v>7</v>
      </c>
      <c r="Q19">
        <v>5964</v>
      </c>
    </row>
    <row r="20" spans="1:17" x14ac:dyDescent="0.25">
      <c r="A20" t="s">
        <v>275</v>
      </c>
      <c r="B20" t="s">
        <v>279</v>
      </c>
      <c r="C20" t="s">
        <v>1</v>
      </c>
      <c r="D20" t="s">
        <v>9</v>
      </c>
      <c r="E20" t="s">
        <v>272</v>
      </c>
      <c r="F20" t="s">
        <v>4</v>
      </c>
      <c r="G20">
        <v>29.122910000000001</v>
      </c>
      <c r="H20">
        <v>632011.06999999995</v>
      </c>
      <c r="I20">
        <v>3674674.37</v>
      </c>
      <c r="J20">
        <v>-69.02</v>
      </c>
      <c r="K20">
        <v>-69.02</v>
      </c>
      <c r="L20">
        <v>0</v>
      </c>
      <c r="M20">
        <v>15070524</v>
      </c>
      <c r="N20" t="s">
        <v>5</v>
      </c>
      <c r="O20">
        <v>10</v>
      </c>
      <c r="P20">
        <v>7</v>
      </c>
      <c r="Q20">
        <v>5964</v>
      </c>
    </row>
    <row r="21" spans="1:17" x14ac:dyDescent="0.25">
      <c r="A21" t="s">
        <v>275</v>
      </c>
      <c r="B21" t="s">
        <v>279</v>
      </c>
      <c r="C21" t="s">
        <v>1</v>
      </c>
      <c r="D21" t="s">
        <v>9</v>
      </c>
      <c r="E21" t="s">
        <v>272</v>
      </c>
      <c r="F21" t="s">
        <v>6</v>
      </c>
      <c r="G21">
        <v>26.313859999999998</v>
      </c>
      <c r="H21">
        <v>632011.06999999995</v>
      </c>
      <c r="I21">
        <v>3674674.37</v>
      </c>
      <c r="J21">
        <v>-69.02</v>
      </c>
      <c r="K21">
        <v>-69.02</v>
      </c>
      <c r="L21">
        <v>0</v>
      </c>
      <c r="M21">
        <v>15070424</v>
      </c>
      <c r="N21" t="s">
        <v>5</v>
      </c>
      <c r="O21">
        <v>10</v>
      </c>
      <c r="P21">
        <v>7</v>
      </c>
      <c r="Q21">
        <v>5964</v>
      </c>
    </row>
    <row r="22" spans="1:17" x14ac:dyDescent="0.25">
      <c r="A22" t="s">
        <v>275</v>
      </c>
      <c r="B22" t="s">
        <v>279</v>
      </c>
      <c r="C22" t="s">
        <v>1</v>
      </c>
      <c r="D22" t="s">
        <v>9</v>
      </c>
      <c r="E22" t="s">
        <v>273</v>
      </c>
      <c r="F22" t="s">
        <v>4</v>
      </c>
      <c r="G22">
        <v>29.180299999999999</v>
      </c>
      <c r="H22">
        <v>632011.06999999995</v>
      </c>
      <c r="I22">
        <v>3674674.37</v>
      </c>
      <c r="J22">
        <v>-69.02</v>
      </c>
      <c r="K22">
        <v>-69.02</v>
      </c>
      <c r="L22">
        <v>0</v>
      </c>
      <c r="M22">
        <v>15070524</v>
      </c>
      <c r="N22" t="s">
        <v>5</v>
      </c>
      <c r="O22">
        <v>10</v>
      </c>
      <c r="P22">
        <v>7</v>
      </c>
      <c r="Q22">
        <v>5964</v>
      </c>
    </row>
    <row r="23" spans="1:17" x14ac:dyDescent="0.25">
      <c r="A23" t="s">
        <v>275</v>
      </c>
      <c r="B23" t="s">
        <v>279</v>
      </c>
      <c r="C23" t="s">
        <v>1</v>
      </c>
      <c r="D23" t="s">
        <v>9</v>
      </c>
      <c r="E23" t="s">
        <v>273</v>
      </c>
      <c r="F23" t="s">
        <v>6</v>
      </c>
      <c r="G23">
        <v>24.067910000000001</v>
      </c>
      <c r="H23">
        <v>632000</v>
      </c>
      <c r="I23">
        <v>3674675</v>
      </c>
      <c r="J23">
        <v>-69</v>
      </c>
      <c r="K23">
        <v>-69</v>
      </c>
      <c r="L23">
        <v>0</v>
      </c>
      <c r="M23">
        <v>15070424</v>
      </c>
      <c r="N23" t="s">
        <v>5</v>
      </c>
      <c r="O23">
        <v>10</v>
      </c>
      <c r="P23">
        <v>7</v>
      </c>
      <c r="Q23">
        <v>5964</v>
      </c>
    </row>
    <row r="24" spans="1:17" x14ac:dyDescent="0.25">
      <c r="A24" t="s">
        <v>275</v>
      </c>
      <c r="B24" t="s">
        <v>279</v>
      </c>
      <c r="C24" t="s">
        <v>1</v>
      </c>
      <c r="D24" t="s">
        <v>9</v>
      </c>
      <c r="E24" t="s">
        <v>274</v>
      </c>
      <c r="F24" t="s">
        <v>4</v>
      </c>
      <c r="G24">
        <v>25.794170000000001</v>
      </c>
      <c r="H24">
        <v>632301.9</v>
      </c>
      <c r="I24">
        <v>3674603.27</v>
      </c>
      <c r="J24">
        <v>-68.73</v>
      </c>
      <c r="K24">
        <v>-68.73</v>
      </c>
      <c r="L24">
        <v>0</v>
      </c>
      <c r="M24">
        <v>15122324</v>
      </c>
      <c r="N24" t="s">
        <v>5</v>
      </c>
      <c r="O24">
        <v>10</v>
      </c>
      <c r="P24">
        <v>7</v>
      </c>
      <c r="Q24">
        <v>5964</v>
      </c>
    </row>
    <row r="25" spans="1:17" x14ac:dyDescent="0.25">
      <c r="A25" t="s">
        <v>275</v>
      </c>
      <c r="B25" t="s">
        <v>279</v>
      </c>
      <c r="C25" t="s">
        <v>1</v>
      </c>
      <c r="D25" t="s">
        <v>9</v>
      </c>
      <c r="E25" t="s">
        <v>274</v>
      </c>
      <c r="F25" t="s">
        <v>6</v>
      </c>
      <c r="G25">
        <v>22.646809999999999</v>
      </c>
      <c r="H25">
        <v>632301.9</v>
      </c>
      <c r="I25">
        <v>3674603.27</v>
      </c>
      <c r="J25">
        <v>-68.73</v>
      </c>
      <c r="K25">
        <v>-68.73</v>
      </c>
      <c r="L25">
        <v>0</v>
      </c>
      <c r="M25">
        <v>15111524</v>
      </c>
      <c r="N25" t="s">
        <v>5</v>
      </c>
      <c r="O25">
        <v>10</v>
      </c>
      <c r="P25">
        <v>7</v>
      </c>
      <c r="Q25">
        <v>5964</v>
      </c>
    </row>
    <row r="26" spans="1:17" x14ac:dyDescent="0.25">
      <c r="A26" t="s">
        <v>275</v>
      </c>
      <c r="B26" t="s">
        <v>279</v>
      </c>
      <c r="C26" t="s">
        <v>1</v>
      </c>
      <c r="D26" t="s">
        <v>9</v>
      </c>
      <c r="E26" t="s">
        <v>278</v>
      </c>
      <c r="F26" t="s">
        <v>4</v>
      </c>
      <c r="G26">
        <v>1.3628899999999999</v>
      </c>
      <c r="H26">
        <v>632301.9</v>
      </c>
      <c r="I26">
        <v>3674532.18</v>
      </c>
      <c r="J26">
        <v>-68.72</v>
      </c>
      <c r="K26">
        <v>-68.72</v>
      </c>
      <c r="L26">
        <v>0</v>
      </c>
      <c r="M26">
        <v>15102008</v>
      </c>
      <c r="N26" t="s">
        <v>5</v>
      </c>
      <c r="O26">
        <v>10</v>
      </c>
      <c r="P26">
        <v>7</v>
      </c>
      <c r="Q26">
        <v>5964</v>
      </c>
    </row>
    <row r="27" spans="1:17" x14ac:dyDescent="0.25">
      <c r="A27" t="s">
        <v>275</v>
      </c>
      <c r="B27" t="s">
        <v>279</v>
      </c>
      <c r="C27" t="s">
        <v>1</v>
      </c>
      <c r="D27" t="s">
        <v>9</v>
      </c>
      <c r="E27" t="s">
        <v>278</v>
      </c>
      <c r="F27" t="s">
        <v>6</v>
      </c>
      <c r="G27">
        <v>1.3024</v>
      </c>
      <c r="H27">
        <v>632301.9</v>
      </c>
      <c r="I27">
        <v>3674532.18</v>
      </c>
      <c r="J27">
        <v>-68.72</v>
      </c>
      <c r="K27">
        <v>-68.72</v>
      </c>
      <c r="L27">
        <v>0</v>
      </c>
      <c r="M27">
        <v>15050708</v>
      </c>
      <c r="N27" t="s">
        <v>5</v>
      </c>
      <c r="O27">
        <v>10</v>
      </c>
      <c r="P27">
        <v>7</v>
      </c>
      <c r="Q27">
        <v>5964</v>
      </c>
    </row>
    <row r="28" spans="1:17" x14ac:dyDescent="0.25">
      <c r="A28" t="s">
        <v>275</v>
      </c>
      <c r="B28" t="s">
        <v>279</v>
      </c>
      <c r="C28" t="s">
        <v>1</v>
      </c>
      <c r="D28" t="s">
        <v>9</v>
      </c>
      <c r="E28" t="s">
        <v>7</v>
      </c>
      <c r="F28" t="s">
        <v>4</v>
      </c>
      <c r="G28">
        <v>76.140180000000001</v>
      </c>
      <c r="H28">
        <v>632011.06999999995</v>
      </c>
      <c r="I28">
        <v>3674674.37</v>
      </c>
      <c r="J28">
        <v>-69.02</v>
      </c>
      <c r="K28">
        <v>-69.02</v>
      </c>
      <c r="L28">
        <v>0</v>
      </c>
      <c r="M28">
        <v>15070524</v>
      </c>
      <c r="N28" t="s">
        <v>5</v>
      </c>
      <c r="O28">
        <v>10</v>
      </c>
      <c r="P28">
        <v>7</v>
      </c>
      <c r="Q28">
        <v>5964</v>
      </c>
    </row>
    <row r="29" spans="1:17" x14ac:dyDescent="0.25">
      <c r="A29" t="s">
        <v>275</v>
      </c>
      <c r="B29" t="s">
        <v>279</v>
      </c>
      <c r="C29" t="s">
        <v>1</v>
      </c>
      <c r="D29" t="s">
        <v>9</v>
      </c>
      <c r="E29" t="s">
        <v>7</v>
      </c>
      <c r="F29" t="s">
        <v>6</v>
      </c>
      <c r="G29">
        <v>66.170529999999999</v>
      </c>
      <c r="H29">
        <v>632301.9</v>
      </c>
      <c r="I29">
        <v>3674579.58</v>
      </c>
      <c r="J29">
        <v>-68.739999999999995</v>
      </c>
      <c r="K29">
        <v>-68.739999999999995</v>
      </c>
      <c r="L29">
        <v>0</v>
      </c>
      <c r="M29">
        <v>15051408</v>
      </c>
      <c r="N29" t="s">
        <v>5</v>
      </c>
      <c r="O29">
        <v>10</v>
      </c>
      <c r="P29">
        <v>7</v>
      </c>
      <c r="Q29">
        <v>5964</v>
      </c>
    </row>
    <row r="30" spans="1:17" x14ac:dyDescent="0.25">
      <c r="A30" t="s">
        <v>275</v>
      </c>
      <c r="B30" t="s">
        <v>280</v>
      </c>
      <c r="C30" t="s">
        <v>10</v>
      </c>
      <c r="D30" t="s">
        <v>2</v>
      </c>
      <c r="E30" t="s">
        <v>3</v>
      </c>
      <c r="F30" t="s">
        <v>4</v>
      </c>
      <c r="G30">
        <v>319.07587999999998</v>
      </c>
      <c r="H30">
        <v>631841.41</v>
      </c>
      <c r="I30">
        <v>3674295.19</v>
      </c>
      <c r="J30">
        <v>-68.7</v>
      </c>
      <c r="K30">
        <v>-68.7</v>
      </c>
      <c r="L30">
        <v>0</v>
      </c>
      <c r="M30">
        <v>15041505</v>
      </c>
      <c r="N30" t="s">
        <v>5</v>
      </c>
      <c r="O30">
        <v>29</v>
      </c>
      <c r="P30">
        <v>20</v>
      </c>
      <c r="Q30">
        <v>5964</v>
      </c>
    </row>
    <row r="31" spans="1:17" x14ac:dyDescent="0.25">
      <c r="A31" t="s">
        <v>275</v>
      </c>
      <c r="B31" t="s">
        <v>280</v>
      </c>
      <c r="C31" t="s">
        <v>10</v>
      </c>
      <c r="D31" t="s">
        <v>2</v>
      </c>
      <c r="E31" t="s">
        <v>3</v>
      </c>
      <c r="F31" t="s">
        <v>6</v>
      </c>
      <c r="G31">
        <v>245.76939999999999</v>
      </c>
      <c r="H31">
        <v>631817.18000000005</v>
      </c>
      <c r="I31">
        <v>3674295.19</v>
      </c>
      <c r="J31">
        <v>-68.540000000000006</v>
      </c>
      <c r="K31">
        <v>-68.540000000000006</v>
      </c>
      <c r="L31">
        <v>0</v>
      </c>
      <c r="M31">
        <v>15030613</v>
      </c>
      <c r="N31" t="s">
        <v>5</v>
      </c>
      <c r="O31">
        <v>29</v>
      </c>
      <c r="P31">
        <v>20</v>
      </c>
      <c r="Q31">
        <v>5964</v>
      </c>
    </row>
    <row r="32" spans="1:17" x14ac:dyDescent="0.25">
      <c r="A32" t="s">
        <v>275</v>
      </c>
      <c r="B32" t="s">
        <v>280</v>
      </c>
      <c r="C32" t="s">
        <v>10</v>
      </c>
      <c r="D32" t="s">
        <v>2</v>
      </c>
      <c r="E32" t="s">
        <v>271</v>
      </c>
      <c r="F32" t="s">
        <v>4</v>
      </c>
      <c r="G32">
        <v>20.03791</v>
      </c>
      <c r="H32">
        <v>631300</v>
      </c>
      <c r="I32">
        <v>3673600</v>
      </c>
      <c r="J32">
        <v>-69.27</v>
      </c>
      <c r="K32">
        <v>-69.27</v>
      </c>
      <c r="L32">
        <v>0</v>
      </c>
      <c r="M32">
        <v>15092818</v>
      </c>
      <c r="N32" t="s">
        <v>5</v>
      </c>
      <c r="O32">
        <v>29</v>
      </c>
      <c r="P32">
        <v>20</v>
      </c>
      <c r="Q32">
        <v>5964</v>
      </c>
    </row>
    <row r="33" spans="1:17" x14ac:dyDescent="0.25">
      <c r="A33" t="s">
        <v>275</v>
      </c>
      <c r="B33" t="s">
        <v>280</v>
      </c>
      <c r="C33" t="s">
        <v>10</v>
      </c>
      <c r="D33" t="s">
        <v>2</v>
      </c>
      <c r="E33" t="s">
        <v>271</v>
      </c>
      <c r="F33" t="s">
        <v>6</v>
      </c>
      <c r="G33">
        <v>13.57056</v>
      </c>
      <c r="H33">
        <v>632000</v>
      </c>
      <c r="I33">
        <v>3675400</v>
      </c>
      <c r="J33">
        <v>-68.849999999999994</v>
      </c>
      <c r="K33">
        <v>-68.22</v>
      </c>
      <c r="L33">
        <v>0</v>
      </c>
      <c r="M33">
        <v>15062520</v>
      </c>
      <c r="N33" t="s">
        <v>5</v>
      </c>
      <c r="O33">
        <v>29</v>
      </c>
      <c r="P33">
        <v>20</v>
      </c>
      <c r="Q33">
        <v>5964</v>
      </c>
    </row>
    <row r="34" spans="1:17" x14ac:dyDescent="0.25">
      <c r="A34" t="s">
        <v>275</v>
      </c>
      <c r="B34" t="s">
        <v>280</v>
      </c>
      <c r="C34" t="s">
        <v>10</v>
      </c>
      <c r="D34" t="s">
        <v>2</v>
      </c>
      <c r="E34" t="s">
        <v>281</v>
      </c>
      <c r="F34" t="s">
        <v>4</v>
      </c>
      <c r="G34">
        <v>163.50832</v>
      </c>
      <c r="H34">
        <v>633738.18000000005</v>
      </c>
      <c r="I34">
        <v>3674484.67</v>
      </c>
      <c r="J34">
        <v>-66.180000000000007</v>
      </c>
      <c r="K34">
        <v>-64.73</v>
      </c>
      <c r="L34">
        <v>0</v>
      </c>
      <c r="M34">
        <v>15070102</v>
      </c>
      <c r="N34" t="s">
        <v>5</v>
      </c>
      <c r="O34">
        <v>29</v>
      </c>
      <c r="P34">
        <v>20</v>
      </c>
      <c r="Q34">
        <v>5964</v>
      </c>
    </row>
    <row r="35" spans="1:17" x14ac:dyDescent="0.25">
      <c r="A35" t="s">
        <v>275</v>
      </c>
      <c r="B35" t="s">
        <v>280</v>
      </c>
      <c r="C35" t="s">
        <v>10</v>
      </c>
      <c r="D35" t="s">
        <v>2</v>
      </c>
      <c r="E35" t="s">
        <v>281</v>
      </c>
      <c r="F35" t="s">
        <v>6</v>
      </c>
      <c r="G35">
        <v>149.30838</v>
      </c>
      <c r="H35">
        <v>633500</v>
      </c>
      <c r="I35">
        <v>3674750</v>
      </c>
      <c r="J35">
        <v>-66.680000000000007</v>
      </c>
      <c r="K35">
        <v>-66.680000000000007</v>
      </c>
      <c r="L35">
        <v>0</v>
      </c>
      <c r="M35">
        <v>15070101</v>
      </c>
      <c r="N35" t="s">
        <v>5</v>
      </c>
      <c r="O35">
        <v>29</v>
      </c>
      <c r="P35">
        <v>20</v>
      </c>
      <c r="Q35">
        <v>5964</v>
      </c>
    </row>
    <row r="36" spans="1:17" x14ac:dyDescent="0.25">
      <c r="A36" t="s">
        <v>275</v>
      </c>
      <c r="B36" t="s">
        <v>280</v>
      </c>
      <c r="C36" t="s">
        <v>10</v>
      </c>
      <c r="D36" t="s">
        <v>2</v>
      </c>
      <c r="E36" t="s">
        <v>282</v>
      </c>
      <c r="F36" t="s">
        <v>4</v>
      </c>
      <c r="G36">
        <v>135.78832</v>
      </c>
      <c r="H36">
        <v>632050</v>
      </c>
      <c r="I36">
        <v>3674275</v>
      </c>
      <c r="J36">
        <v>-68.760000000000005</v>
      </c>
      <c r="K36">
        <v>-68.760000000000005</v>
      </c>
      <c r="L36">
        <v>0</v>
      </c>
      <c r="M36">
        <v>15050723</v>
      </c>
      <c r="N36" t="s">
        <v>5</v>
      </c>
      <c r="O36">
        <v>29</v>
      </c>
      <c r="P36">
        <v>20</v>
      </c>
      <c r="Q36">
        <v>5964</v>
      </c>
    </row>
    <row r="37" spans="1:17" x14ac:dyDescent="0.25">
      <c r="A37" t="s">
        <v>275</v>
      </c>
      <c r="B37" t="s">
        <v>280</v>
      </c>
      <c r="C37" t="s">
        <v>10</v>
      </c>
      <c r="D37" t="s">
        <v>2</v>
      </c>
      <c r="E37" t="s">
        <v>282</v>
      </c>
      <c r="F37" t="s">
        <v>6</v>
      </c>
      <c r="G37">
        <v>123.40115</v>
      </c>
      <c r="H37">
        <v>632075</v>
      </c>
      <c r="I37">
        <v>3674250</v>
      </c>
      <c r="J37">
        <v>-68.78</v>
      </c>
      <c r="K37">
        <v>-68.78</v>
      </c>
      <c r="L37">
        <v>0</v>
      </c>
      <c r="M37">
        <v>15040702</v>
      </c>
      <c r="N37" t="s">
        <v>5</v>
      </c>
      <c r="O37">
        <v>29</v>
      </c>
      <c r="P37">
        <v>20</v>
      </c>
      <c r="Q37">
        <v>5964</v>
      </c>
    </row>
    <row r="38" spans="1:17" x14ac:dyDescent="0.25">
      <c r="A38" t="s">
        <v>275</v>
      </c>
      <c r="B38" t="s">
        <v>280</v>
      </c>
      <c r="C38" t="s">
        <v>10</v>
      </c>
      <c r="D38" t="s">
        <v>2</v>
      </c>
      <c r="E38" t="s">
        <v>283</v>
      </c>
      <c r="F38" t="s">
        <v>4</v>
      </c>
      <c r="G38">
        <v>96.226749999999996</v>
      </c>
      <c r="H38">
        <v>631550</v>
      </c>
      <c r="I38">
        <v>3674725</v>
      </c>
      <c r="J38">
        <v>-69.319999999999993</v>
      </c>
      <c r="K38">
        <v>-69.319999999999993</v>
      </c>
      <c r="L38">
        <v>0</v>
      </c>
      <c r="M38">
        <v>15070102</v>
      </c>
      <c r="N38" t="s">
        <v>5</v>
      </c>
      <c r="O38">
        <v>29</v>
      </c>
      <c r="P38">
        <v>20</v>
      </c>
      <c r="Q38">
        <v>5964</v>
      </c>
    </row>
    <row r="39" spans="1:17" x14ac:dyDescent="0.25">
      <c r="A39" t="s">
        <v>275</v>
      </c>
      <c r="B39" t="s">
        <v>280</v>
      </c>
      <c r="C39" t="s">
        <v>10</v>
      </c>
      <c r="D39" t="s">
        <v>2</v>
      </c>
      <c r="E39" t="s">
        <v>283</v>
      </c>
      <c r="F39" t="s">
        <v>6</v>
      </c>
      <c r="G39">
        <v>72.718969999999999</v>
      </c>
      <c r="H39">
        <v>632035.30000000005</v>
      </c>
      <c r="I39">
        <v>3674674.37</v>
      </c>
      <c r="J39">
        <v>-69.040000000000006</v>
      </c>
      <c r="K39">
        <v>-69.040000000000006</v>
      </c>
      <c r="L39">
        <v>0</v>
      </c>
      <c r="M39">
        <v>15122217</v>
      </c>
      <c r="N39" t="s">
        <v>5</v>
      </c>
      <c r="O39">
        <v>29</v>
      </c>
      <c r="P39">
        <v>20</v>
      </c>
      <c r="Q39">
        <v>5964</v>
      </c>
    </row>
    <row r="40" spans="1:17" x14ac:dyDescent="0.25">
      <c r="A40" t="s">
        <v>275</v>
      </c>
      <c r="B40" t="s">
        <v>280</v>
      </c>
      <c r="C40" t="s">
        <v>10</v>
      </c>
      <c r="D40" t="s">
        <v>2</v>
      </c>
      <c r="E40" t="s">
        <v>284</v>
      </c>
      <c r="F40" t="s">
        <v>4</v>
      </c>
      <c r="G40">
        <v>137.8707</v>
      </c>
      <c r="H40">
        <v>631900</v>
      </c>
      <c r="I40">
        <v>3674850</v>
      </c>
      <c r="J40">
        <v>-69.14</v>
      </c>
      <c r="K40">
        <v>-69.14</v>
      </c>
      <c r="L40">
        <v>0</v>
      </c>
      <c r="M40">
        <v>15050723</v>
      </c>
      <c r="N40" t="s">
        <v>5</v>
      </c>
      <c r="O40">
        <v>29</v>
      </c>
      <c r="P40">
        <v>20</v>
      </c>
      <c r="Q40">
        <v>5964</v>
      </c>
    </row>
    <row r="41" spans="1:17" x14ac:dyDescent="0.25">
      <c r="A41" t="s">
        <v>275</v>
      </c>
      <c r="B41" t="s">
        <v>280</v>
      </c>
      <c r="C41" t="s">
        <v>10</v>
      </c>
      <c r="D41" t="s">
        <v>2</v>
      </c>
      <c r="E41" t="s">
        <v>284</v>
      </c>
      <c r="F41" t="s">
        <v>6</v>
      </c>
      <c r="G41">
        <v>125.43641</v>
      </c>
      <c r="H41">
        <v>631925</v>
      </c>
      <c r="I41">
        <v>3674825</v>
      </c>
      <c r="J41">
        <v>-69.03</v>
      </c>
      <c r="K41">
        <v>-69.03</v>
      </c>
      <c r="L41">
        <v>0</v>
      </c>
      <c r="M41">
        <v>15040702</v>
      </c>
      <c r="N41" t="s">
        <v>5</v>
      </c>
      <c r="O41">
        <v>29</v>
      </c>
      <c r="P41">
        <v>20</v>
      </c>
      <c r="Q41">
        <v>5964</v>
      </c>
    </row>
    <row r="42" spans="1:17" x14ac:dyDescent="0.25">
      <c r="A42" t="s">
        <v>275</v>
      </c>
      <c r="B42" t="s">
        <v>280</v>
      </c>
      <c r="C42" t="s">
        <v>10</v>
      </c>
      <c r="D42" t="s">
        <v>2</v>
      </c>
      <c r="E42" t="s">
        <v>285</v>
      </c>
      <c r="F42" t="s">
        <v>4</v>
      </c>
      <c r="G42">
        <v>120.12315</v>
      </c>
      <c r="H42">
        <v>634250</v>
      </c>
      <c r="I42">
        <v>3673750</v>
      </c>
      <c r="J42">
        <v>-65.260000000000005</v>
      </c>
      <c r="K42">
        <v>-65.260000000000005</v>
      </c>
      <c r="L42">
        <v>0</v>
      </c>
      <c r="M42">
        <v>15110220</v>
      </c>
      <c r="N42" t="s">
        <v>5</v>
      </c>
      <c r="O42">
        <v>29</v>
      </c>
      <c r="P42">
        <v>20</v>
      </c>
      <c r="Q42">
        <v>5964</v>
      </c>
    </row>
    <row r="43" spans="1:17" x14ac:dyDescent="0.25">
      <c r="A43" t="s">
        <v>275</v>
      </c>
      <c r="B43" t="s">
        <v>280</v>
      </c>
      <c r="C43" t="s">
        <v>10</v>
      </c>
      <c r="D43" t="s">
        <v>2</v>
      </c>
      <c r="E43" t="s">
        <v>285</v>
      </c>
      <c r="F43" t="s">
        <v>6</v>
      </c>
      <c r="G43">
        <v>118.64977</v>
      </c>
      <c r="H43">
        <v>634250</v>
      </c>
      <c r="I43">
        <v>3673750</v>
      </c>
      <c r="J43">
        <v>-65.260000000000005</v>
      </c>
      <c r="K43">
        <v>-65.260000000000005</v>
      </c>
      <c r="L43">
        <v>0</v>
      </c>
      <c r="M43">
        <v>15040702</v>
      </c>
      <c r="N43" t="s">
        <v>5</v>
      </c>
      <c r="O43">
        <v>29</v>
      </c>
      <c r="P43">
        <v>20</v>
      </c>
      <c r="Q43">
        <v>5964</v>
      </c>
    </row>
    <row r="44" spans="1:17" x14ac:dyDescent="0.25">
      <c r="A44" t="s">
        <v>275</v>
      </c>
      <c r="B44" t="s">
        <v>280</v>
      </c>
      <c r="C44" t="s">
        <v>10</v>
      </c>
      <c r="D44" t="s">
        <v>2</v>
      </c>
      <c r="E44" t="s">
        <v>286</v>
      </c>
      <c r="F44" t="s">
        <v>4</v>
      </c>
      <c r="G44">
        <v>131.60874000000001</v>
      </c>
      <c r="H44">
        <v>632100</v>
      </c>
      <c r="I44">
        <v>3675300</v>
      </c>
      <c r="J44">
        <v>-69.19</v>
      </c>
      <c r="K44">
        <v>-69.19</v>
      </c>
      <c r="L44">
        <v>0</v>
      </c>
      <c r="M44">
        <v>15110220</v>
      </c>
      <c r="N44" t="s">
        <v>5</v>
      </c>
      <c r="O44">
        <v>29</v>
      </c>
      <c r="P44">
        <v>20</v>
      </c>
      <c r="Q44">
        <v>5964</v>
      </c>
    </row>
    <row r="45" spans="1:17" x14ac:dyDescent="0.25">
      <c r="A45" t="s">
        <v>275</v>
      </c>
      <c r="B45" t="s">
        <v>280</v>
      </c>
      <c r="C45" t="s">
        <v>10</v>
      </c>
      <c r="D45" t="s">
        <v>2</v>
      </c>
      <c r="E45" t="s">
        <v>286</v>
      </c>
      <c r="F45" t="s">
        <v>6</v>
      </c>
      <c r="G45">
        <v>125.89454000000001</v>
      </c>
      <c r="H45">
        <v>632100</v>
      </c>
      <c r="I45">
        <v>3675300</v>
      </c>
      <c r="J45">
        <v>-69.19</v>
      </c>
      <c r="K45">
        <v>-69.19</v>
      </c>
      <c r="L45">
        <v>0</v>
      </c>
      <c r="M45">
        <v>15040702</v>
      </c>
      <c r="N45" t="s">
        <v>5</v>
      </c>
      <c r="O45">
        <v>29</v>
      </c>
      <c r="P45">
        <v>20</v>
      </c>
      <c r="Q45">
        <v>5964</v>
      </c>
    </row>
    <row r="46" spans="1:17" x14ac:dyDescent="0.25">
      <c r="A46" t="s">
        <v>275</v>
      </c>
      <c r="B46" t="s">
        <v>280</v>
      </c>
      <c r="C46" t="s">
        <v>10</v>
      </c>
      <c r="D46" t="s">
        <v>2</v>
      </c>
      <c r="E46" t="s">
        <v>287</v>
      </c>
      <c r="F46" t="s">
        <v>4</v>
      </c>
      <c r="G46">
        <v>87.125659999999996</v>
      </c>
      <c r="H46">
        <v>632400</v>
      </c>
      <c r="I46">
        <v>3675600</v>
      </c>
      <c r="J46">
        <v>-68.569999999999993</v>
      </c>
      <c r="K46">
        <v>-68.569999999999993</v>
      </c>
      <c r="L46">
        <v>0</v>
      </c>
      <c r="M46">
        <v>15042424</v>
      </c>
      <c r="N46" t="s">
        <v>5</v>
      </c>
      <c r="O46">
        <v>29</v>
      </c>
      <c r="P46">
        <v>20</v>
      </c>
      <c r="Q46">
        <v>5964</v>
      </c>
    </row>
    <row r="47" spans="1:17" x14ac:dyDescent="0.25">
      <c r="A47" t="s">
        <v>275</v>
      </c>
      <c r="B47" t="s">
        <v>280</v>
      </c>
      <c r="C47" t="s">
        <v>10</v>
      </c>
      <c r="D47" t="s">
        <v>2</v>
      </c>
      <c r="E47" t="s">
        <v>287</v>
      </c>
      <c r="F47" t="s">
        <v>6</v>
      </c>
      <c r="G47">
        <v>86.000609999999995</v>
      </c>
      <c r="H47">
        <v>632400</v>
      </c>
      <c r="I47">
        <v>3675600</v>
      </c>
      <c r="J47">
        <v>-68.569999999999993</v>
      </c>
      <c r="K47">
        <v>-68.569999999999993</v>
      </c>
      <c r="L47">
        <v>0</v>
      </c>
      <c r="M47">
        <v>15060301</v>
      </c>
      <c r="N47" t="s">
        <v>5</v>
      </c>
      <c r="O47">
        <v>29</v>
      </c>
      <c r="P47">
        <v>20</v>
      </c>
      <c r="Q47">
        <v>5964</v>
      </c>
    </row>
    <row r="48" spans="1:17" x14ac:dyDescent="0.25">
      <c r="A48" t="s">
        <v>275</v>
      </c>
      <c r="B48" t="s">
        <v>280</v>
      </c>
      <c r="C48" t="s">
        <v>10</v>
      </c>
      <c r="D48" t="s">
        <v>2</v>
      </c>
      <c r="E48" t="s">
        <v>288</v>
      </c>
      <c r="F48" t="s">
        <v>4</v>
      </c>
      <c r="G48">
        <v>89.622100000000003</v>
      </c>
      <c r="H48">
        <v>633646.75</v>
      </c>
      <c r="I48">
        <v>3674393.25</v>
      </c>
      <c r="J48">
        <v>-66.459999999999994</v>
      </c>
      <c r="K48">
        <v>-66.459999999999994</v>
      </c>
      <c r="L48">
        <v>0</v>
      </c>
      <c r="M48">
        <v>15050721</v>
      </c>
      <c r="N48" t="s">
        <v>5</v>
      </c>
      <c r="O48">
        <v>29</v>
      </c>
      <c r="P48">
        <v>20</v>
      </c>
      <c r="Q48">
        <v>5964</v>
      </c>
    </row>
    <row r="49" spans="1:17" x14ac:dyDescent="0.25">
      <c r="A49" t="s">
        <v>275</v>
      </c>
      <c r="B49" t="s">
        <v>280</v>
      </c>
      <c r="C49" t="s">
        <v>10</v>
      </c>
      <c r="D49" t="s">
        <v>2</v>
      </c>
      <c r="E49" t="s">
        <v>288</v>
      </c>
      <c r="F49" t="s">
        <v>6</v>
      </c>
      <c r="G49">
        <v>89.198210000000003</v>
      </c>
      <c r="H49">
        <v>633646.75</v>
      </c>
      <c r="I49">
        <v>3674393.25</v>
      </c>
      <c r="J49">
        <v>-66.459999999999994</v>
      </c>
      <c r="K49">
        <v>-66.459999999999994</v>
      </c>
      <c r="L49">
        <v>0</v>
      </c>
      <c r="M49">
        <v>15060319</v>
      </c>
      <c r="N49" t="s">
        <v>5</v>
      </c>
      <c r="O49">
        <v>29</v>
      </c>
      <c r="P49">
        <v>20</v>
      </c>
      <c r="Q49">
        <v>5964</v>
      </c>
    </row>
    <row r="50" spans="1:17" x14ac:dyDescent="0.25">
      <c r="A50" t="s">
        <v>275</v>
      </c>
      <c r="B50" t="s">
        <v>280</v>
      </c>
      <c r="C50" t="s">
        <v>10</v>
      </c>
      <c r="D50" t="s">
        <v>2</v>
      </c>
      <c r="E50" t="s">
        <v>289</v>
      </c>
      <c r="F50" t="s">
        <v>4</v>
      </c>
      <c r="G50">
        <v>111.90582999999999</v>
      </c>
      <c r="H50">
        <v>634000</v>
      </c>
      <c r="I50">
        <v>3674500</v>
      </c>
      <c r="J50">
        <v>-65.47</v>
      </c>
      <c r="K50">
        <v>-65.47</v>
      </c>
      <c r="L50">
        <v>0</v>
      </c>
      <c r="M50">
        <v>15050723</v>
      </c>
      <c r="N50" t="s">
        <v>5</v>
      </c>
      <c r="O50">
        <v>29</v>
      </c>
      <c r="P50">
        <v>20</v>
      </c>
      <c r="Q50">
        <v>5964</v>
      </c>
    </row>
    <row r="51" spans="1:17" x14ac:dyDescent="0.25">
      <c r="A51" t="s">
        <v>275</v>
      </c>
      <c r="B51" t="s">
        <v>280</v>
      </c>
      <c r="C51" t="s">
        <v>10</v>
      </c>
      <c r="D51" t="s">
        <v>2</v>
      </c>
      <c r="E51" t="s">
        <v>289</v>
      </c>
      <c r="F51" t="s">
        <v>6</v>
      </c>
      <c r="G51">
        <v>111.33329000000001</v>
      </c>
      <c r="H51">
        <v>634000</v>
      </c>
      <c r="I51">
        <v>3674500</v>
      </c>
      <c r="J51">
        <v>-65.47</v>
      </c>
      <c r="K51">
        <v>-65.47</v>
      </c>
      <c r="L51">
        <v>0</v>
      </c>
      <c r="M51">
        <v>15072619</v>
      </c>
      <c r="N51" t="s">
        <v>5</v>
      </c>
      <c r="O51">
        <v>29</v>
      </c>
      <c r="P51">
        <v>20</v>
      </c>
      <c r="Q51">
        <v>5964</v>
      </c>
    </row>
    <row r="52" spans="1:17" x14ac:dyDescent="0.25">
      <c r="A52" t="s">
        <v>275</v>
      </c>
      <c r="B52" t="s">
        <v>280</v>
      </c>
      <c r="C52" t="s">
        <v>10</v>
      </c>
      <c r="D52" t="s">
        <v>2</v>
      </c>
      <c r="E52" t="s">
        <v>290</v>
      </c>
      <c r="F52" t="s">
        <v>4</v>
      </c>
      <c r="G52">
        <v>92.481229999999996</v>
      </c>
      <c r="H52">
        <v>633925.53</v>
      </c>
      <c r="I52">
        <v>3674233.47</v>
      </c>
      <c r="J52">
        <v>-65.8</v>
      </c>
      <c r="K52">
        <v>-64.349999999999994</v>
      </c>
      <c r="L52">
        <v>0</v>
      </c>
      <c r="M52">
        <v>15070102</v>
      </c>
      <c r="N52" t="s">
        <v>5</v>
      </c>
      <c r="O52">
        <v>29</v>
      </c>
      <c r="P52">
        <v>20</v>
      </c>
      <c r="Q52">
        <v>5964</v>
      </c>
    </row>
    <row r="53" spans="1:17" x14ac:dyDescent="0.25">
      <c r="A53" t="s">
        <v>275</v>
      </c>
      <c r="B53" t="s">
        <v>280</v>
      </c>
      <c r="C53" t="s">
        <v>10</v>
      </c>
      <c r="D53" t="s">
        <v>2</v>
      </c>
      <c r="E53" t="s">
        <v>290</v>
      </c>
      <c r="F53" t="s">
        <v>6</v>
      </c>
      <c r="G53">
        <v>69.195049999999995</v>
      </c>
      <c r="H53">
        <v>633834.11</v>
      </c>
      <c r="I53">
        <v>3674323</v>
      </c>
      <c r="J53">
        <v>-65.430000000000007</v>
      </c>
      <c r="K53">
        <v>-64.89</v>
      </c>
      <c r="L53">
        <v>0</v>
      </c>
      <c r="M53">
        <v>15070101</v>
      </c>
      <c r="N53" t="s">
        <v>5</v>
      </c>
      <c r="O53">
        <v>29</v>
      </c>
      <c r="P53">
        <v>20</v>
      </c>
      <c r="Q53">
        <v>5964</v>
      </c>
    </row>
    <row r="54" spans="1:17" x14ac:dyDescent="0.25">
      <c r="A54" t="s">
        <v>275</v>
      </c>
      <c r="B54" t="s">
        <v>280</v>
      </c>
      <c r="C54" t="s">
        <v>10</v>
      </c>
      <c r="D54" t="s">
        <v>2</v>
      </c>
      <c r="E54" t="s">
        <v>291</v>
      </c>
      <c r="F54" t="s">
        <v>4</v>
      </c>
      <c r="G54">
        <v>114.40779999999999</v>
      </c>
      <c r="H54">
        <v>630900</v>
      </c>
      <c r="I54">
        <v>3674400</v>
      </c>
      <c r="J54">
        <v>-69.510000000000005</v>
      </c>
      <c r="K54">
        <v>-69.510000000000005</v>
      </c>
      <c r="L54">
        <v>0</v>
      </c>
      <c r="M54">
        <v>15050721</v>
      </c>
      <c r="N54" t="s">
        <v>5</v>
      </c>
      <c r="O54">
        <v>29</v>
      </c>
      <c r="P54">
        <v>20</v>
      </c>
      <c r="Q54">
        <v>5964</v>
      </c>
    </row>
    <row r="55" spans="1:17" x14ac:dyDescent="0.25">
      <c r="A55" t="s">
        <v>275</v>
      </c>
      <c r="B55" t="s">
        <v>280</v>
      </c>
      <c r="C55" t="s">
        <v>10</v>
      </c>
      <c r="D55" t="s">
        <v>2</v>
      </c>
      <c r="E55" t="s">
        <v>291</v>
      </c>
      <c r="F55" t="s">
        <v>6</v>
      </c>
      <c r="G55">
        <v>101.74235</v>
      </c>
      <c r="H55">
        <v>631000</v>
      </c>
      <c r="I55">
        <v>3674400</v>
      </c>
      <c r="J55">
        <v>-69.05</v>
      </c>
      <c r="K55">
        <v>-67.47</v>
      </c>
      <c r="L55">
        <v>0</v>
      </c>
      <c r="M55">
        <v>15070819</v>
      </c>
      <c r="N55" t="s">
        <v>5</v>
      </c>
      <c r="O55">
        <v>29</v>
      </c>
      <c r="P55">
        <v>20</v>
      </c>
      <c r="Q55">
        <v>5964</v>
      </c>
    </row>
    <row r="56" spans="1:17" x14ac:dyDescent="0.25">
      <c r="A56" t="s">
        <v>275</v>
      </c>
      <c r="B56" t="s">
        <v>280</v>
      </c>
      <c r="C56" t="s">
        <v>10</v>
      </c>
      <c r="D56" t="s">
        <v>2</v>
      </c>
      <c r="E56" t="s">
        <v>292</v>
      </c>
      <c r="F56" t="s">
        <v>4</v>
      </c>
      <c r="G56">
        <v>97.104749999999996</v>
      </c>
      <c r="H56">
        <v>633738.18000000005</v>
      </c>
      <c r="I56">
        <v>3674484.67</v>
      </c>
      <c r="J56">
        <v>-66.180000000000007</v>
      </c>
      <c r="K56">
        <v>-64.73</v>
      </c>
      <c r="L56">
        <v>0</v>
      </c>
      <c r="M56">
        <v>15070102</v>
      </c>
      <c r="N56" t="s">
        <v>5</v>
      </c>
      <c r="O56">
        <v>29</v>
      </c>
      <c r="P56">
        <v>20</v>
      </c>
      <c r="Q56">
        <v>5964</v>
      </c>
    </row>
    <row r="57" spans="1:17" x14ac:dyDescent="0.25">
      <c r="A57" t="s">
        <v>275</v>
      </c>
      <c r="B57" t="s">
        <v>280</v>
      </c>
      <c r="C57" t="s">
        <v>10</v>
      </c>
      <c r="D57" t="s">
        <v>2</v>
      </c>
      <c r="E57" t="s">
        <v>292</v>
      </c>
      <c r="F57" t="s">
        <v>6</v>
      </c>
      <c r="G57">
        <v>84.818709999999996</v>
      </c>
      <c r="H57">
        <v>634210.39</v>
      </c>
      <c r="I57">
        <v>3674214.18</v>
      </c>
      <c r="J57">
        <v>-65.92</v>
      </c>
      <c r="K57">
        <v>-63.99</v>
      </c>
      <c r="L57">
        <v>0</v>
      </c>
      <c r="M57">
        <v>15060301</v>
      </c>
      <c r="N57" t="s">
        <v>5</v>
      </c>
      <c r="O57">
        <v>29</v>
      </c>
      <c r="P57">
        <v>20</v>
      </c>
      <c r="Q57">
        <v>5964</v>
      </c>
    </row>
    <row r="58" spans="1:17" x14ac:dyDescent="0.25">
      <c r="A58" t="s">
        <v>275</v>
      </c>
      <c r="B58" t="s">
        <v>280</v>
      </c>
      <c r="C58" t="s">
        <v>10</v>
      </c>
      <c r="D58" t="s">
        <v>2</v>
      </c>
      <c r="E58" t="s">
        <v>293</v>
      </c>
      <c r="F58" t="s">
        <v>4</v>
      </c>
      <c r="G58">
        <v>78.479680000000002</v>
      </c>
      <c r="H58">
        <v>634250</v>
      </c>
      <c r="I58">
        <v>3673500</v>
      </c>
      <c r="J58">
        <v>-65.33</v>
      </c>
      <c r="K58">
        <v>-65.33</v>
      </c>
      <c r="L58">
        <v>0</v>
      </c>
      <c r="M58">
        <v>15110220</v>
      </c>
      <c r="N58" t="s">
        <v>5</v>
      </c>
      <c r="O58">
        <v>29</v>
      </c>
      <c r="P58">
        <v>20</v>
      </c>
      <c r="Q58">
        <v>5964</v>
      </c>
    </row>
    <row r="59" spans="1:17" x14ac:dyDescent="0.25">
      <c r="A59" t="s">
        <v>275</v>
      </c>
      <c r="B59" t="s">
        <v>280</v>
      </c>
      <c r="C59" t="s">
        <v>10</v>
      </c>
      <c r="D59" t="s">
        <v>2</v>
      </c>
      <c r="E59" t="s">
        <v>293</v>
      </c>
      <c r="F59" t="s">
        <v>6</v>
      </c>
      <c r="G59">
        <v>70.040379999999999</v>
      </c>
      <c r="H59">
        <v>634500</v>
      </c>
      <c r="I59">
        <v>3673500</v>
      </c>
      <c r="J59">
        <v>-64.64</v>
      </c>
      <c r="K59">
        <v>-64.64</v>
      </c>
      <c r="L59">
        <v>0</v>
      </c>
      <c r="M59">
        <v>15070822</v>
      </c>
      <c r="N59" t="s">
        <v>5</v>
      </c>
      <c r="O59">
        <v>29</v>
      </c>
      <c r="P59">
        <v>20</v>
      </c>
      <c r="Q59">
        <v>5964</v>
      </c>
    </row>
    <row r="60" spans="1:17" x14ac:dyDescent="0.25">
      <c r="A60" t="s">
        <v>275</v>
      </c>
      <c r="B60" t="s">
        <v>280</v>
      </c>
      <c r="C60" t="s">
        <v>10</v>
      </c>
      <c r="D60" t="s">
        <v>2</v>
      </c>
      <c r="E60" t="s">
        <v>8</v>
      </c>
      <c r="F60" t="s">
        <v>4</v>
      </c>
      <c r="G60">
        <v>138.17170999999999</v>
      </c>
      <c r="H60">
        <v>631962.59</v>
      </c>
      <c r="I60">
        <v>3674674.37</v>
      </c>
      <c r="J60">
        <v>-68.86</v>
      </c>
      <c r="K60">
        <v>-68.86</v>
      </c>
      <c r="L60">
        <v>0</v>
      </c>
      <c r="M60">
        <v>15050723</v>
      </c>
      <c r="N60" t="s">
        <v>5</v>
      </c>
      <c r="O60">
        <v>29</v>
      </c>
      <c r="P60">
        <v>20</v>
      </c>
      <c r="Q60">
        <v>5964</v>
      </c>
    </row>
    <row r="61" spans="1:17" x14ac:dyDescent="0.25">
      <c r="A61" t="s">
        <v>275</v>
      </c>
      <c r="B61" t="s">
        <v>280</v>
      </c>
      <c r="C61" t="s">
        <v>10</v>
      </c>
      <c r="D61" t="s">
        <v>2</v>
      </c>
      <c r="E61" t="s">
        <v>8</v>
      </c>
      <c r="F61" t="s">
        <v>6</v>
      </c>
      <c r="G61">
        <v>113.06447</v>
      </c>
      <c r="H61">
        <v>631986.82999999996</v>
      </c>
      <c r="I61">
        <v>3674674.37</v>
      </c>
      <c r="J61">
        <v>-68.98</v>
      </c>
      <c r="K61">
        <v>-68.98</v>
      </c>
      <c r="L61">
        <v>0</v>
      </c>
      <c r="M61">
        <v>15070819</v>
      </c>
      <c r="N61" t="s">
        <v>5</v>
      </c>
      <c r="O61">
        <v>29</v>
      </c>
      <c r="P61">
        <v>20</v>
      </c>
      <c r="Q61">
        <v>5964</v>
      </c>
    </row>
    <row r="62" spans="1:17" x14ac:dyDescent="0.25">
      <c r="A62" t="s">
        <v>275</v>
      </c>
      <c r="B62" t="s">
        <v>280</v>
      </c>
      <c r="C62" t="s">
        <v>10</v>
      </c>
      <c r="D62" t="s">
        <v>2</v>
      </c>
      <c r="E62" t="s">
        <v>294</v>
      </c>
      <c r="F62" t="s">
        <v>4</v>
      </c>
      <c r="G62">
        <v>69.168310000000005</v>
      </c>
      <c r="H62">
        <v>631962.59</v>
      </c>
      <c r="I62">
        <v>3674674.37</v>
      </c>
      <c r="J62">
        <v>-68.86</v>
      </c>
      <c r="K62">
        <v>-68.86</v>
      </c>
      <c r="L62">
        <v>0</v>
      </c>
      <c r="M62">
        <v>15050723</v>
      </c>
      <c r="N62" t="s">
        <v>5</v>
      </c>
      <c r="O62">
        <v>29</v>
      </c>
      <c r="P62">
        <v>20</v>
      </c>
      <c r="Q62">
        <v>5964</v>
      </c>
    </row>
    <row r="63" spans="1:17" x14ac:dyDescent="0.25">
      <c r="A63" t="s">
        <v>275</v>
      </c>
      <c r="B63" t="s">
        <v>280</v>
      </c>
      <c r="C63" t="s">
        <v>10</v>
      </c>
      <c r="D63" t="s">
        <v>2</v>
      </c>
      <c r="E63" t="s">
        <v>294</v>
      </c>
      <c r="F63" t="s">
        <v>6</v>
      </c>
      <c r="G63">
        <v>56.546979999999998</v>
      </c>
      <c r="H63">
        <v>631986.82999999996</v>
      </c>
      <c r="I63">
        <v>3674674.37</v>
      </c>
      <c r="J63">
        <v>-68.98</v>
      </c>
      <c r="K63">
        <v>-68.98</v>
      </c>
      <c r="L63">
        <v>0</v>
      </c>
      <c r="M63">
        <v>15070819</v>
      </c>
      <c r="N63" t="s">
        <v>5</v>
      </c>
      <c r="O63">
        <v>29</v>
      </c>
      <c r="P63">
        <v>20</v>
      </c>
      <c r="Q63">
        <v>5964</v>
      </c>
    </row>
    <row r="64" spans="1:17" x14ac:dyDescent="0.25">
      <c r="A64" t="s">
        <v>275</v>
      </c>
      <c r="B64" t="s">
        <v>280</v>
      </c>
      <c r="C64" t="s">
        <v>10</v>
      </c>
      <c r="D64" t="s">
        <v>2</v>
      </c>
      <c r="E64" t="s">
        <v>295</v>
      </c>
      <c r="F64" t="s">
        <v>4</v>
      </c>
      <c r="G64">
        <v>69.003399999999999</v>
      </c>
      <c r="H64">
        <v>631962.59</v>
      </c>
      <c r="I64">
        <v>3674674.37</v>
      </c>
      <c r="J64">
        <v>-68.86</v>
      </c>
      <c r="K64">
        <v>-68.86</v>
      </c>
      <c r="L64">
        <v>0</v>
      </c>
      <c r="M64">
        <v>15050723</v>
      </c>
      <c r="N64" t="s">
        <v>5</v>
      </c>
      <c r="O64">
        <v>29</v>
      </c>
      <c r="P64">
        <v>20</v>
      </c>
      <c r="Q64">
        <v>5964</v>
      </c>
    </row>
    <row r="65" spans="1:17" x14ac:dyDescent="0.25">
      <c r="A65" t="s">
        <v>275</v>
      </c>
      <c r="B65" t="s">
        <v>280</v>
      </c>
      <c r="C65" t="s">
        <v>10</v>
      </c>
      <c r="D65" t="s">
        <v>2</v>
      </c>
      <c r="E65" t="s">
        <v>295</v>
      </c>
      <c r="F65" t="s">
        <v>6</v>
      </c>
      <c r="G65">
        <v>56.517490000000002</v>
      </c>
      <c r="H65">
        <v>631986.82999999996</v>
      </c>
      <c r="I65">
        <v>3674674.37</v>
      </c>
      <c r="J65">
        <v>-68.98</v>
      </c>
      <c r="K65">
        <v>-68.98</v>
      </c>
      <c r="L65">
        <v>0</v>
      </c>
      <c r="M65">
        <v>15070819</v>
      </c>
      <c r="N65" t="s">
        <v>5</v>
      </c>
      <c r="O65">
        <v>29</v>
      </c>
      <c r="P65">
        <v>20</v>
      </c>
      <c r="Q65">
        <v>5964</v>
      </c>
    </row>
    <row r="66" spans="1:17" x14ac:dyDescent="0.25">
      <c r="A66" t="s">
        <v>275</v>
      </c>
      <c r="B66" t="s">
        <v>280</v>
      </c>
      <c r="C66" t="s">
        <v>10</v>
      </c>
      <c r="D66" t="s">
        <v>2</v>
      </c>
      <c r="E66" t="s">
        <v>7</v>
      </c>
      <c r="F66" t="s">
        <v>4</v>
      </c>
      <c r="G66">
        <v>20.03791</v>
      </c>
      <c r="H66">
        <v>631300</v>
      </c>
      <c r="I66">
        <v>3673600</v>
      </c>
      <c r="J66">
        <v>-69.27</v>
      </c>
      <c r="K66">
        <v>-69.27</v>
      </c>
      <c r="L66">
        <v>0</v>
      </c>
      <c r="M66">
        <v>15092818</v>
      </c>
      <c r="N66" t="s">
        <v>5</v>
      </c>
      <c r="O66">
        <v>29</v>
      </c>
      <c r="P66">
        <v>20</v>
      </c>
      <c r="Q66">
        <v>5964</v>
      </c>
    </row>
    <row r="67" spans="1:17" x14ac:dyDescent="0.25">
      <c r="A67" t="s">
        <v>275</v>
      </c>
      <c r="B67" t="s">
        <v>280</v>
      </c>
      <c r="C67" t="s">
        <v>10</v>
      </c>
      <c r="D67" t="s">
        <v>2</v>
      </c>
      <c r="E67" t="s">
        <v>7</v>
      </c>
      <c r="F67" t="s">
        <v>6</v>
      </c>
      <c r="G67">
        <v>13.57056</v>
      </c>
      <c r="H67">
        <v>632000</v>
      </c>
      <c r="I67">
        <v>3675400</v>
      </c>
      <c r="J67">
        <v>-68.849999999999994</v>
      </c>
      <c r="K67">
        <v>-68.22</v>
      </c>
      <c r="L67">
        <v>0</v>
      </c>
      <c r="M67">
        <v>15062520</v>
      </c>
      <c r="N67" t="s">
        <v>5</v>
      </c>
      <c r="O67">
        <v>29</v>
      </c>
      <c r="P67">
        <v>20</v>
      </c>
      <c r="Q67">
        <v>5964</v>
      </c>
    </row>
    <row r="68" spans="1:17" x14ac:dyDescent="0.25">
      <c r="A68" t="s">
        <v>275</v>
      </c>
      <c r="B68" t="s">
        <v>280</v>
      </c>
      <c r="C68" t="s">
        <v>10</v>
      </c>
      <c r="D68" t="s">
        <v>2</v>
      </c>
      <c r="E68" t="s">
        <v>165</v>
      </c>
      <c r="F68" t="s">
        <v>4</v>
      </c>
      <c r="G68">
        <v>318.87333000000001</v>
      </c>
      <c r="H68">
        <v>631841.41</v>
      </c>
      <c r="I68">
        <v>3674295.19</v>
      </c>
      <c r="J68">
        <v>-68.7</v>
      </c>
      <c r="K68">
        <v>-68.7</v>
      </c>
      <c r="L68">
        <v>0</v>
      </c>
      <c r="M68">
        <v>15041505</v>
      </c>
      <c r="N68" t="s">
        <v>5</v>
      </c>
      <c r="O68">
        <v>29</v>
      </c>
      <c r="P68">
        <v>20</v>
      </c>
      <c r="Q68">
        <v>5964</v>
      </c>
    </row>
    <row r="69" spans="1:17" x14ac:dyDescent="0.25">
      <c r="A69" t="s">
        <v>275</v>
      </c>
      <c r="B69" t="s">
        <v>280</v>
      </c>
      <c r="C69" t="s">
        <v>10</v>
      </c>
      <c r="D69" t="s">
        <v>2</v>
      </c>
      <c r="E69" t="s">
        <v>165</v>
      </c>
      <c r="F69" t="s">
        <v>6</v>
      </c>
      <c r="G69">
        <v>244.89981</v>
      </c>
      <c r="H69">
        <v>631817.18000000005</v>
      </c>
      <c r="I69">
        <v>3674295.19</v>
      </c>
      <c r="J69">
        <v>-68.540000000000006</v>
      </c>
      <c r="K69">
        <v>-68.540000000000006</v>
      </c>
      <c r="L69">
        <v>0</v>
      </c>
      <c r="M69">
        <v>15030613</v>
      </c>
      <c r="N69" t="s">
        <v>5</v>
      </c>
      <c r="O69">
        <v>29</v>
      </c>
      <c r="P69">
        <v>20</v>
      </c>
      <c r="Q69">
        <v>5964</v>
      </c>
    </row>
    <row r="70" spans="1:17" x14ac:dyDescent="0.25">
      <c r="A70" t="s">
        <v>275</v>
      </c>
      <c r="B70" t="s">
        <v>296</v>
      </c>
      <c r="C70" t="s">
        <v>178</v>
      </c>
      <c r="D70" t="s">
        <v>12</v>
      </c>
      <c r="E70" t="s">
        <v>3</v>
      </c>
      <c r="F70" t="s">
        <v>4</v>
      </c>
      <c r="G70">
        <v>98.684920000000005</v>
      </c>
      <c r="H70">
        <v>632301.9</v>
      </c>
      <c r="I70">
        <v>3674437.38</v>
      </c>
      <c r="J70">
        <v>-68.569999999999993</v>
      </c>
      <c r="K70">
        <v>-68.569999999999993</v>
      </c>
      <c r="L70">
        <v>0</v>
      </c>
      <c r="M70" t="s">
        <v>106</v>
      </c>
      <c r="N70" t="s">
        <v>5</v>
      </c>
      <c r="O70">
        <v>39</v>
      </c>
      <c r="P70">
        <v>25</v>
      </c>
      <c r="Q70">
        <v>5964</v>
      </c>
    </row>
    <row r="71" spans="1:17" x14ac:dyDescent="0.25">
      <c r="A71" t="s">
        <v>275</v>
      </c>
      <c r="B71" t="s">
        <v>296</v>
      </c>
      <c r="C71" t="s">
        <v>178</v>
      </c>
      <c r="D71" t="s">
        <v>12</v>
      </c>
      <c r="E71" t="s">
        <v>271</v>
      </c>
      <c r="F71" t="s">
        <v>4</v>
      </c>
      <c r="G71">
        <v>98.558109999999999</v>
      </c>
      <c r="H71">
        <v>632301.9</v>
      </c>
      <c r="I71">
        <v>3674437.38</v>
      </c>
      <c r="J71">
        <v>-68.569999999999993</v>
      </c>
      <c r="K71">
        <v>-68.569999999999993</v>
      </c>
      <c r="L71">
        <v>0</v>
      </c>
      <c r="M71" t="s">
        <v>106</v>
      </c>
      <c r="N71" t="s">
        <v>5</v>
      </c>
      <c r="O71">
        <v>39</v>
      </c>
      <c r="P71">
        <v>25</v>
      </c>
      <c r="Q71">
        <v>5964</v>
      </c>
    </row>
    <row r="72" spans="1:17" x14ac:dyDescent="0.25">
      <c r="A72" t="s">
        <v>275</v>
      </c>
      <c r="B72" t="s">
        <v>296</v>
      </c>
      <c r="C72" t="s">
        <v>178</v>
      </c>
      <c r="D72" t="s">
        <v>12</v>
      </c>
      <c r="E72" t="s">
        <v>277</v>
      </c>
      <c r="F72" t="s">
        <v>4</v>
      </c>
      <c r="G72">
        <v>0.32440999999999998</v>
      </c>
      <c r="H72">
        <v>632301.9</v>
      </c>
      <c r="I72">
        <v>3674555.88</v>
      </c>
      <c r="J72">
        <v>-68.75</v>
      </c>
      <c r="K72">
        <v>-68.75</v>
      </c>
      <c r="L72">
        <v>0</v>
      </c>
      <c r="M72" t="s">
        <v>106</v>
      </c>
      <c r="N72" t="s">
        <v>5</v>
      </c>
      <c r="O72">
        <v>39</v>
      </c>
      <c r="P72">
        <v>25</v>
      </c>
      <c r="Q72">
        <v>5964</v>
      </c>
    </row>
    <row r="73" spans="1:17" x14ac:dyDescent="0.25">
      <c r="A73" t="s">
        <v>275</v>
      </c>
      <c r="B73" t="s">
        <v>296</v>
      </c>
      <c r="C73" t="s">
        <v>178</v>
      </c>
      <c r="D73" t="s">
        <v>12</v>
      </c>
      <c r="E73" t="s">
        <v>281</v>
      </c>
      <c r="F73" t="s">
        <v>4</v>
      </c>
      <c r="G73">
        <v>2.0199999999999999E-2</v>
      </c>
      <c r="H73">
        <v>633646.75</v>
      </c>
      <c r="I73">
        <v>3674393.25</v>
      </c>
      <c r="J73">
        <v>-66.459999999999994</v>
      </c>
      <c r="K73">
        <v>-66.459999999999994</v>
      </c>
      <c r="L73">
        <v>0</v>
      </c>
      <c r="M73" t="s">
        <v>106</v>
      </c>
      <c r="N73" t="s">
        <v>5</v>
      </c>
      <c r="O73">
        <v>39</v>
      </c>
      <c r="P73">
        <v>25</v>
      </c>
      <c r="Q73">
        <v>5964</v>
      </c>
    </row>
    <row r="74" spans="1:17" x14ac:dyDescent="0.25">
      <c r="A74" t="s">
        <v>275</v>
      </c>
      <c r="B74" t="s">
        <v>296</v>
      </c>
      <c r="C74" t="s">
        <v>178</v>
      </c>
      <c r="D74" t="s">
        <v>12</v>
      </c>
      <c r="E74" t="s">
        <v>282</v>
      </c>
      <c r="F74" t="s">
        <v>4</v>
      </c>
      <c r="G74">
        <v>6.2899999999999996E-3</v>
      </c>
      <c r="H74">
        <v>632150</v>
      </c>
      <c r="I74">
        <v>3674275</v>
      </c>
      <c r="J74">
        <v>-68.760000000000005</v>
      </c>
      <c r="K74">
        <v>-68.760000000000005</v>
      </c>
      <c r="L74">
        <v>0</v>
      </c>
      <c r="M74" t="s">
        <v>106</v>
      </c>
      <c r="N74" t="s">
        <v>5</v>
      </c>
      <c r="O74">
        <v>39</v>
      </c>
      <c r="P74">
        <v>25</v>
      </c>
      <c r="Q74">
        <v>5964</v>
      </c>
    </row>
    <row r="75" spans="1:17" x14ac:dyDescent="0.25">
      <c r="A75" t="s">
        <v>275</v>
      </c>
      <c r="B75" t="s">
        <v>296</v>
      </c>
      <c r="C75" t="s">
        <v>178</v>
      </c>
      <c r="D75" t="s">
        <v>12</v>
      </c>
      <c r="E75" t="s">
        <v>283</v>
      </c>
      <c r="F75" t="s">
        <v>4</v>
      </c>
      <c r="G75">
        <v>4.4799999999999996E-3</v>
      </c>
      <c r="H75">
        <v>631500</v>
      </c>
      <c r="I75">
        <v>3674625</v>
      </c>
      <c r="J75">
        <v>-69.430000000000007</v>
      </c>
      <c r="K75">
        <v>-69.430000000000007</v>
      </c>
      <c r="L75">
        <v>0</v>
      </c>
      <c r="M75" t="s">
        <v>106</v>
      </c>
      <c r="N75" t="s">
        <v>5</v>
      </c>
      <c r="O75">
        <v>39</v>
      </c>
      <c r="P75">
        <v>25</v>
      </c>
      <c r="Q75">
        <v>5964</v>
      </c>
    </row>
    <row r="76" spans="1:17" x14ac:dyDescent="0.25">
      <c r="A76" t="s">
        <v>275</v>
      </c>
      <c r="B76" t="s">
        <v>296</v>
      </c>
      <c r="C76" t="s">
        <v>178</v>
      </c>
      <c r="D76" t="s">
        <v>12</v>
      </c>
      <c r="E76" t="s">
        <v>284</v>
      </c>
      <c r="F76" t="s">
        <v>4</v>
      </c>
      <c r="G76">
        <v>6.3499999999999997E-3</v>
      </c>
      <c r="H76">
        <v>632000</v>
      </c>
      <c r="I76">
        <v>3674850</v>
      </c>
      <c r="J76">
        <v>-68.97</v>
      </c>
      <c r="K76">
        <v>-68.97</v>
      </c>
      <c r="L76">
        <v>0</v>
      </c>
      <c r="M76" t="s">
        <v>106</v>
      </c>
      <c r="N76" t="s">
        <v>5</v>
      </c>
      <c r="O76">
        <v>39</v>
      </c>
      <c r="P76">
        <v>25</v>
      </c>
      <c r="Q76">
        <v>5964</v>
      </c>
    </row>
    <row r="77" spans="1:17" x14ac:dyDescent="0.25">
      <c r="A77" t="s">
        <v>275</v>
      </c>
      <c r="B77" t="s">
        <v>296</v>
      </c>
      <c r="C77" t="s">
        <v>178</v>
      </c>
      <c r="D77" t="s">
        <v>12</v>
      </c>
      <c r="E77" t="s">
        <v>285</v>
      </c>
      <c r="F77" t="s">
        <v>4</v>
      </c>
      <c r="G77">
        <v>5.4999999999999997E-3</v>
      </c>
      <c r="H77">
        <v>634250</v>
      </c>
      <c r="I77">
        <v>3673750</v>
      </c>
      <c r="J77">
        <v>-65.260000000000005</v>
      </c>
      <c r="K77">
        <v>-65.260000000000005</v>
      </c>
      <c r="L77">
        <v>0</v>
      </c>
      <c r="M77" t="s">
        <v>106</v>
      </c>
      <c r="N77" t="s">
        <v>5</v>
      </c>
      <c r="O77">
        <v>39</v>
      </c>
      <c r="P77">
        <v>25</v>
      </c>
      <c r="Q77">
        <v>5964</v>
      </c>
    </row>
    <row r="78" spans="1:17" x14ac:dyDescent="0.25">
      <c r="A78" t="s">
        <v>275</v>
      </c>
      <c r="B78" t="s">
        <v>296</v>
      </c>
      <c r="C78" t="s">
        <v>178</v>
      </c>
      <c r="D78" t="s">
        <v>12</v>
      </c>
      <c r="E78" t="s">
        <v>286</v>
      </c>
      <c r="F78" t="s">
        <v>4</v>
      </c>
      <c r="G78">
        <v>5.8599999999999998E-3</v>
      </c>
      <c r="H78">
        <v>632200</v>
      </c>
      <c r="I78">
        <v>3675300</v>
      </c>
      <c r="J78">
        <v>-69.23</v>
      </c>
      <c r="K78">
        <v>-69.23</v>
      </c>
      <c r="L78">
        <v>0</v>
      </c>
      <c r="M78" t="s">
        <v>106</v>
      </c>
      <c r="N78" t="s">
        <v>5</v>
      </c>
      <c r="O78">
        <v>39</v>
      </c>
      <c r="P78">
        <v>25</v>
      </c>
      <c r="Q78">
        <v>5964</v>
      </c>
    </row>
    <row r="79" spans="1:17" x14ac:dyDescent="0.25">
      <c r="A79" t="s">
        <v>275</v>
      </c>
      <c r="B79" t="s">
        <v>296</v>
      </c>
      <c r="C79" t="s">
        <v>178</v>
      </c>
      <c r="D79" t="s">
        <v>12</v>
      </c>
      <c r="E79" t="s">
        <v>287</v>
      </c>
      <c r="F79" t="s">
        <v>4</v>
      </c>
      <c r="G79">
        <v>5.6600000000000001E-3</v>
      </c>
      <c r="H79">
        <v>632500</v>
      </c>
      <c r="I79">
        <v>3675750</v>
      </c>
      <c r="J79">
        <v>-68.47</v>
      </c>
      <c r="K79">
        <v>-68.47</v>
      </c>
      <c r="L79">
        <v>0</v>
      </c>
      <c r="M79" t="s">
        <v>106</v>
      </c>
      <c r="N79" t="s">
        <v>5</v>
      </c>
      <c r="O79">
        <v>39</v>
      </c>
      <c r="P79">
        <v>25</v>
      </c>
      <c r="Q79">
        <v>5964</v>
      </c>
    </row>
    <row r="80" spans="1:17" x14ac:dyDescent="0.25">
      <c r="A80" t="s">
        <v>275</v>
      </c>
      <c r="B80" t="s">
        <v>296</v>
      </c>
      <c r="C80" t="s">
        <v>178</v>
      </c>
      <c r="D80" t="s">
        <v>12</v>
      </c>
      <c r="E80" t="s">
        <v>288</v>
      </c>
      <c r="F80" t="s">
        <v>4</v>
      </c>
      <c r="G80">
        <v>5.4000000000000003E-3</v>
      </c>
      <c r="H80">
        <v>633669.61</v>
      </c>
      <c r="I80">
        <v>3674393.25</v>
      </c>
      <c r="J80">
        <v>-66.41</v>
      </c>
      <c r="K80">
        <v>-66.41</v>
      </c>
      <c r="L80">
        <v>0</v>
      </c>
      <c r="M80" t="s">
        <v>106</v>
      </c>
      <c r="N80" t="s">
        <v>5</v>
      </c>
      <c r="O80">
        <v>39</v>
      </c>
      <c r="P80">
        <v>25</v>
      </c>
      <c r="Q80">
        <v>5964</v>
      </c>
    </row>
    <row r="81" spans="1:17" x14ac:dyDescent="0.25">
      <c r="A81" t="s">
        <v>275</v>
      </c>
      <c r="B81" t="s">
        <v>296</v>
      </c>
      <c r="C81" t="s">
        <v>178</v>
      </c>
      <c r="D81" t="s">
        <v>12</v>
      </c>
      <c r="E81" t="s">
        <v>289</v>
      </c>
      <c r="F81" t="s">
        <v>4</v>
      </c>
      <c r="G81">
        <v>6.2100000000000002E-3</v>
      </c>
      <c r="H81">
        <v>634000</v>
      </c>
      <c r="I81">
        <v>3674500</v>
      </c>
      <c r="J81">
        <v>-65.47</v>
      </c>
      <c r="K81">
        <v>-65.47</v>
      </c>
      <c r="L81">
        <v>0</v>
      </c>
      <c r="M81" t="s">
        <v>106</v>
      </c>
      <c r="N81" t="s">
        <v>5</v>
      </c>
      <c r="O81">
        <v>39</v>
      </c>
      <c r="P81">
        <v>25</v>
      </c>
      <c r="Q81">
        <v>5964</v>
      </c>
    </row>
    <row r="82" spans="1:17" x14ac:dyDescent="0.25">
      <c r="A82" t="s">
        <v>275</v>
      </c>
      <c r="B82" t="s">
        <v>296</v>
      </c>
      <c r="C82" t="s">
        <v>178</v>
      </c>
      <c r="D82" t="s">
        <v>12</v>
      </c>
      <c r="E82" t="s">
        <v>290</v>
      </c>
      <c r="F82" t="s">
        <v>4</v>
      </c>
      <c r="G82">
        <v>4.1099999999999999E-3</v>
      </c>
      <c r="H82">
        <v>633811.26</v>
      </c>
      <c r="I82">
        <v>3674233.47</v>
      </c>
      <c r="J82">
        <v>-65.58</v>
      </c>
      <c r="K82">
        <v>-64.959999999999994</v>
      </c>
      <c r="L82">
        <v>0</v>
      </c>
      <c r="M82" t="s">
        <v>106</v>
      </c>
      <c r="N82" t="s">
        <v>5</v>
      </c>
      <c r="O82">
        <v>39</v>
      </c>
      <c r="P82">
        <v>25</v>
      </c>
      <c r="Q82">
        <v>5964</v>
      </c>
    </row>
    <row r="83" spans="1:17" x14ac:dyDescent="0.25">
      <c r="A83" t="s">
        <v>275</v>
      </c>
      <c r="B83" t="s">
        <v>296</v>
      </c>
      <c r="C83" t="s">
        <v>178</v>
      </c>
      <c r="D83" t="s">
        <v>12</v>
      </c>
      <c r="E83" t="s">
        <v>291</v>
      </c>
      <c r="F83" t="s">
        <v>4</v>
      </c>
      <c r="G83">
        <v>6.2199999999999998E-3</v>
      </c>
      <c r="H83">
        <v>631000</v>
      </c>
      <c r="I83">
        <v>3674400</v>
      </c>
      <c r="J83">
        <v>-69.05</v>
      </c>
      <c r="K83">
        <v>-67.47</v>
      </c>
      <c r="L83">
        <v>0</v>
      </c>
      <c r="M83" t="s">
        <v>106</v>
      </c>
      <c r="N83" t="s">
        <v>5</v>
      </c>
      <c r="O83">
        <v>39</v>
      </c>
      <c r="P83">
        <v>25</v>
      </c>
      <c r="Q83">
        <v>5964</v>
      </c>
    </row>
    <row r="84" spans="1:17" x14ac:dyDescent="0.25">
      <c r="A84" t="s">
        <v>275</v>
      </c>
      <c r="B84" t="s">
        <v>296</v>
      </c>
      <c r="C84" t="s">
        <v>178</v>
      </c>
      <c r="D84" t="s">
        <v>12</v>
      </c>
      <c r="E84" t="s">
        <v>292</v>
      </c>
      <c r="F84" t="s">
        <v>4</v>
      </c>
      <c r="G84">
        <v>4.5399999999999998E-3</v>
      </c>
      <c r="H84">
        <v>633692.46</v>
      </c>
      <c r="I84">
        <v>3674393.25</v>
      </c>
      <c r="J84">
        <v>-66.040000000000006</v>
      </c>
      <c r="K84">
        <v>-65.13</v>
      </c>
      <c r="L84">
        <v>0</v>
      </c>
      <c r="M84" t="s">
        <v>106</v>
      </c>
      <c r="N84" t="s">
        <v>5</v>
      </c>
      <c r="O84">
        <v>39</v>
      </c>
      <c r="P84">
        <v>25</v>
      </c>
      <c r="Q84">
        <v>5964</v>
      </c>
    </row>
    <row r="85" spans="1:17" x14ac:dyDescent="0.25">
      <c r="A85" t="s">
        <v>275</v>
      </c>
      <c r="B85" t="s">
        <v>296</v>
      </c>
      <c r="C85" t="s">
        <v>178</v>
      </c>
      <c r="D85" t="s">
        <v>12</v>
      </c>
      <c r="E85" t="s">
        <v>293</v>
      </c>
      <c r="F85" t="s">
        <v>4</v>
      </c>
      <c r="G85">
        <v>4.1999999999999997E-3</v>
      </c>
      <c r="H85">
        <v>634500</v>
      </c>
      <c r="I85">
        <v>3673500</v>
      </c>
      <c r="J85">
        <v>-64.64</v>
      </c>
      <c r="K85">
        <v>-64.64</v>
      </c>
      <c r="L85">
        <v>0</v>
      </c>
      <c r="M85" t="s">
        <v>106</v>
      </c>
      <c r="N85" t="s">
        <v>5</v>
      </c>
      <c r="O85">
        <v>39</v>
      </c>
      <c r="P85">
        <v>25</v>
      </c>
      <c r="Q85">
        <v>5964</v>
      </c>
    </row>
    <row r="86" spans="1:17" x14ac:dyDescent="0.25">
      <c r="A86" t="s">
        <v>275</v>
      </c>
      <c r="B86" t="s">
        <v>296</v>
      </c>
      <c r="C86" t="s">
        <v>178</v>
      </c>
      <c r="D86" t="s">
        <v>12</v>
      </c>
      <c r="E86" t="s">
        <v>8</v>
      </c>
      <c r="F86" t="s">
        <v>4</v>
      </c>
      <c r="G86">
        <v>4.2500000000000003E-3</v>
      </c>
      <c r="H86">
        <v>632050</v>
      </c>
      <c r="I86">
        <v>3674675</v>
      </c>
      <c r="J86">
        <v>-69.08</v>
      </c>
      <c r="K86">
        <v>-69.08</v>
      </c>
      <c r="L86">
        <v>0</v>
      </c>
      <c r="M86" t="s">
        <v>106</v>
      </c>
      <c r="N86" t="s">
        <v>5</v>
      </c>
      <c r="O86">
        <v>39</v>
      </c>
      <c r="P86">
        <v>25</v>
      </c>
      <c r="Q86">
        <v>5964</v>
      </c>
    </row>
    <row r="87" spans="1:17" x14ac:dyDescent="0.25">
      <c r="A87" t="s">
        <v>275</v>
      </c>
      <c r="B87" t="s">
        <v>296</v>
      </c>
      <c r="C87" t="s">
        <v>178</v>
      </c>
      <c r="D87" t="s">
        <v>12</v>
      </c>
      <c r="E87" t="s">
        <v>294</v>
      </c>
      <c r="F87" t="s">
        <v>4</v>
      </c>
      <c r="G87">
        <v>2.1199999999999999E-3</v>
      </c>
      <c r="H87">
        <v>632050</v>
      </c>
      <c r="I87">
        <v>3674675</v>
      </c>
      <c r="J87">
        <v>-69.08</v>
      </c>
      <c r="K87">
        <v>-69.08</v>
      </c>
      <c r="L87">
        <v>0</v>
      </c>
      <c r="M87" t="s">
        <v>106</v>
      </c>
      <c r="N87" t="s">
        <v>5</v>
      </c>
      <c r="O87">
        <v>39</v>
      </c>
      <c r="P87">
        <v>25</v>
      </c>
      <c r="Q87">
        <v>5964</v>
      </c>
    </row>
    <row r="88" spans="1:17" x14ac:dyDescent="0.25">
      <c r="A88" t="s">
        <v>275</v>
      </c>
      <c r="B88" t="s">
        <v>296</v>
      </c>
      <c r="C88" t="s">
        <v>178</v>
      </c>
      <c r="D88" t="s">
        <v>12</v>
      </c>
      <c r="E88" t="s">
        <v>295</v>
      </c>
      <c r="F88" t="s">
        <v>4</v>
      </c>
      <c r="G88">
        <v>2.1199999999999999E-3</v>
      </c>
      <c r="H88">
        <v>632050</v>
      </c>
      <c r="I88">
        <v>3674675</v>
      </c>
      <c r="J88">
        <v>-69.08</v>
      </c>
      <c r="K88">
        <v>-69.08</v>
      </c>
      <c r="L88">
        <v>0</v>
      </c>
      <c r="M88" t="s">
        <v>106</v>
      </c>
      <c r="N88" t="s">
        <v>5</v>
      </c>
      <c r="O88">
        <v>39</v>
      </c>
      <c r="P88">
        <v>25</v>
      </c>
      <c r="Q88">
        <v>5964</v>
      </c>
    </row>
    <row r="89" spans="1:17" x14ac:dyDescent="0.25">
      <c r="A89" t="s">
        <v>275</v>
      </c>
      <c r="B89" t="s">
        <v>296</v>
      </c>
      <c r="C89" t="s">
        <v>178</v>
      </c>
      <c r="D89" t="s">
        <v>12</v>
      </c>
      <c r="E89" t="s">
        <v>272</v>
      </c>
      <c r="F89" t="s">
        <v>4</v>
      </c>
      <c r="G89">
        <v>8.4400000000000003E-2</v>
      </c>
      <c r="H89">
        <v>632301.9</v>
      </c>
      <c r="I89">
        <v>3674603.27</v>
      </c>
      <c r="J89">
        <v>-68.73</v>
      </c>
      <c r="K89">
        <v>-68.73</v>
      </c>
      <c r="L89">
        <v>0</v>
      </c>
      <c r="M89" t="s">
        <v>106</v>
      </c>
      <c r="N89" t="s">
        <v>5</v>
      </c>
      <c r="O89">
        <v>39</v>
      </c>
      <c r="P89">
        <v>25</v>
      </c>
      <c r="Q89">
        <v>5964</v>
      </c>
    </row>
    <row r="90" spans="1:17" x14ac:dyDescent="0.25">
      <c r="A90" t="s">
        <v>275</v>
      </c>
      <c r="B90" t="s">
        <v>296</v>
      </c>
      <c r="C90" t="s">
        <v>178</v>
      </c>
      <c r="D90" t="s">
        <v>12</v>
      </c>
      <c r="E90" t="s">
        <v>273</v>
      </c>
      <c r="F90" t="s">
        <v>4</v>
      </c>
      <c r="G90">
        <v>8.4159999999999999E-2</v>
      </c>
      <c r="H90">
        <v>632301.9</v>
      </c>
      <c r="I90">
        <v>3674603.27</v>
      </c>
      <c r="J90">
        <v>-68.73</v>
      </c>
      <c r="K90">
        <v>-68.73</v>
      </c>
      <c r="L90">
        <v>0</v>
      </c>
      <c r="M90" t="s">
        <v>106</v>
      </c>
      <c r="N90" t="s">
        <v>5</v>
      </c>
      <c r="O90">
        <v>39</v>
      </c>
      <c r="P90">
        <v>25</v>
      </c>
      <c r="Q90">
        <v>5964</v>
      </c>
    </row>
    <row r="91" spans="1:17" x14ac:dyDescent="0.25">
      <c r="A91" t="s">
        <v>275</v>
      </c>
      <c r="B91" t="s">
        <v>296</v>
      </c>
      <c r="C91" t="s">
        <v>178</v>
      </c>
      <c r="D91" t="s">
        <v>12</v>
      </c>
      <c r="E91" t="s">
        <v>274</v>
      </c>
      <c r="F91" t="s">
        <v>4</v>
      </c>
      <c r="G91">
        <v>8.4110000000000004E-2</v>
      </c>
      <c r="H91">
        <v>632301.9</v>
      </c>
      <c r="I91">
        <v>3674579.58</v>
      </c>
      <c r="J91">
        <v>-68.739999999999995</v>
      </c>
      <c r="K91">
        <v>-68.739999999999995</v>
      </c>
      <c r="L91">
        <v>0</v>
      </c>
      <c r="M91" t="s">
        <v>106</v>
      </c>
      <c r="N91" t="s">
        <v>5</v>
      </c>
      <c r="O91">
        <v>39</v>
      </c>
      <c r="P91">
        <v>25</v>
      </c>
      <c r="Q91">
        <v>5964</v>
      </c>
    </row>
    <row r="92" spans="1:17" x14ac:dyDescent="0.25">
      <c r="A92" t="s">
        <v>275</v>
      </c>
      <c r="B92" t="s">
        <v>296</v>
      </c>
      <c r="C92" t="s">
        <v>178</v>
      </c>
      <c r="D92" t="s">
        <v>12</v>
      </c>
      <c r="E92" t="s">
        <v>278</v>
      </c>
      <c r="F92" t="s">
        <v>4</v>
      </c>
      <c r="G92">
        <v>0.14433000000000001</v>
      </c>
      <c r="H92">
        <v>632301.9</v>
      </c>
      <c r="I92">
        <v>3674532.18</v>
      </c>
      <c r="J92">
        <v>-68.72</v>
      </c>
      <c r="K92">
        <v>-68.72</v>
      </c>
      <c r="L92">
        <v>0</v>
      </c>
      <c r="M92" t="s">
        <v>106</v>
      </c>
      <c r="N92" t="s">
        <v>5</v>
      </c>
      <c r="O92">
        <v>39</v>
      </c>
      <c r="P92">
        <v>25</v>
      </c>
      <c r="Q92">
        <v>5964</v>
      </c>
    </row>
    <row r="93" spans="1:17" x14ac:dyDescent="0.25">
      <c r="A93" t="s">
        <v>275</v>
      </c>
      <c r="B93" t="s">
        <v>296</v>
      </c>
      <c r="C93" t="s">
        <v>178</v>
      </c>
      <c r="D93" t="s">
        <v>12</v>
      </c>
      <c r="E93" t="s">
        <v>7</v>
      </c>
      <c r="F93" t="s">
        <v>4</v>
      </c>
      <c r="G93">
        <v>98.6648</v>
      </c>
      <c r="H93">
        <v>632301.9</v>
      </c>
      <c r="I93">
        <v>3674437.38</v>
      </c>
      <c r="J93">
        <v>-68.569999999999993</v>
      </c>
      <c r="K93">
        <v>-68.569999999999993</v>
      </c>
      <c r="L93">
        <v>0</v>
      </c>
      <c r="M93" t="s">
        <v>106</v>
      </c>
      <c r="N93" t="s">
        <v>5</v>
      </c>
      <c r="O93">
        <v>39</v>
      </c>
      <c r="P93">
        <v>25</v>
      </c>
      <c r="Q93">
        <v>5964</v>
      </c>
    </row>
    <row r="94" spans="1:17" x14ac:dyDescent="0.25">
      <c r="A94" t="s">
        <v>275</v>
      </c>
      <c r="B94" t="s">
        <v>296</v>
      </c>
      <c r="C94" t="s">
        <v>178</v>
      </c>
      <c r="D94" t="s">
        <v>12</v>
      </c>
      <c r="E94" t="s">
        <v>165</v>
      </c>
      <c r="F94" t="s">
        <v>4</v>
      </c>
      <c r="G94">
        <v>1.634E-2</v>
      </c>
      <c r="H94">
        <v>632301.9</v>
      </c>
      <c r="I94">
        <v>3674555.88</v>
      </c>
      <c r="J94">
        <v>-68.75</v>
      </c>
      <c r="K94">
        <v>-68.75</v>
      </c>
      <c r="L94">
        <v>0</v>
      </c>
      <c r="M94" t="s">
        <v>106</v>
      </c>
      <c r="N94" t="s">
        <v>5</v>
      </c>
      <c r="O94">
        <v>39</v>
      </c>
      <c r="P94">
        <v>25</v>
      </c>
      <c r="Q94">
        <v>5964</v>
      </c>
    </row>
    <row r="95" spans="1:17" x14ac:dyDescent="0.25">
      <c r="A95" t="s">
        <v>275</v>
      </c>
      <c r="B95" t="s">
        <v>296</v>
      </c>
      <c r="C95" t="s">
        <v>178</v>
      </c>
      <c r="D95" t="s">
        <v>12</v>
      </c>
      <c r="E95" t="s">
        <v>3</v>
      </c>
      <c r="F95" t="s">
        <v>4</v>
      </c>
      <c r="G95">
        <v>95.844830000000002</v>
      </c>
      <c r="H95">
        <v>632301.9</v>
      </c>
      <c r="I95">
        <v>3674437.38</v>
      </c>
      <c r="J95">
        <v>-68.569999999999993</v>
      </c>
      <c r="K95">
        <v>-68.569999999999993</v>
      </c>
      <c r="L95">
        <v>0</v>
      </c>
      <c r="M95" t="s">
        <v>106</v>
      </c>
      <c r="N95" t="s">
        <v>5</v>
      </c>
      <c r="O95">
        <v>39</v>
      </c>
      <c r="P95">
        <v>25</v>
      </c>
      <c r="Q95">
        <v>5964</v>
      </c>
    </row>
    <row r="96" spans="1:17" x14ac:dyDescent="0.25">
      <c r="A96" t="s">
        <v>275</v>
      </c>
      <c r="B96" t="s">
        <v>296</v>
      </c>
      <c r="C96" t="s">
        <v>178</v>
      </c>
      <c r="D96" t="s">
        <v>12</v>
      </c>
      <c r="E96" t="s">
        <v>271</v>
      </c>
      <c r="F96" t="s">
        <v>4</v>
      </c>
      <c r="G96">
        <v>95.76437</v>
      </c>
      <c r="H96">
        <v>632301.9</v>
      </c>
      <c r="I96">
        <v>3674437.38</v>
      </c>
      <c r="J96">
        <v>-68.569999999999993</v>
      </c>
      <c r="K96">
        <v>-68.569999999999993</v>
      </c>
      <c r="L96">
        <v>0</v>
      </c>
      <c r="M96" t="s">
        <v>106</v>
      </c>
      <c r="N96" t="s">
        <v>5</v>
      </c>
      <c r="O96">
        <v>39</v>
      </c>
      <c r="P96">
        <v>25</v>
      </c>
      <c r="Q96">
        <v>5964</v>
      </c>
    </row>
    <row r="97" spans="1:17" x14ac:dyDescent="0.25">
      <c r="A97" t="s">
        <v>275</v>
      </c>
      <c r="B97" t="s">
        <v>296</v>
      </c>
      <c r="C97" t="s">
        <v>178</v>
      </c>
      <c r="D97" t="s">
        <v>12</v>
      </c>
      <c r="E97" t="s">
        <v>277</v>
      </c>
      <c r="F97" t="s">
        <v>4</v>
      </c>
      <c r="G97">
        <v>0.30864000000000003</v>
      </c>
      <c r="H97">
        <v>632301.9</v>
      </c>
      <c r="I97">
        <v>3674579.58</v>
      </c>
      <c r="J97">
        <v>-68.739999999999995</v>
      </c>
      <c r="K97">
        <v>-68.739999999999995</v>
      </c>
      <c r="L97">
        <v>0</v>
      </c>
      <c r="M97" t="s">
        <v>106</v>
      </c>
      <c r="N97" t="s">
        <v>5</v>
      </c>
      <c r="O97">
        <v>39</v>
      </c>
      <c r="P97">
        <v>25</v>
      </c>
      <c r="Q97">
        <v>5964</v>
      </c>
    </row>
    <row r="98" spans="1:17" x14ac:dyDescent="0.25">
      <c r="A98" t="s">
        <v>275</v>
      </c>
      <c r="B98" t="s">
        <v>296</v>
      </c>
      <c r="C98" t="s">
        <v>178</v>
      </c>
      <c r="D98" t="s">
        <v>12</v>
      </c>
      <c r="E98" t="s">
        <v>281</v>
      </c>
      <c r="F98" t="s">
        <v>4</v>
      </c>
      <c r="G98">
        <v>1.678E-2</v>
      </c>
      <c r="H98">
        <v>633646.75</v>
      </c>
      <c r="I98">
        <v>3674393.25</v>
      </c>
      <c r="J98">
        <v>-66.459999999999994</v>
      </c>
      <c r="K98">
        <v>-66.459999999999994</v>
      </c>
      <c r="L98">
        <v>0</v>
      </c>
      <c r="M98" t="s">
        <v>106</v>
      </c>
      <c r="N98" t="s">
        <v>5</v>
      </c>
      <c r="O98">
        <v>39</v>
      </c>
      <c r="P98">
        <v>25</v>
      </c>
      <c r="Q98">
        <v>5964</v>
      </c>
    </row>
    <row r="99" spans="1:17" x14ac:dyDescent="0.25">
      <c r="A99" t="s">
        <v>275</v>
      </c>
      <c r="B99" t="s">
        <v>296</v>
      </c>
      <c r="C99" t="s">
        <v>178</v>
      </c>
      <c r="D99" t="s">
        <v>12</v>
      </c>
      <c r="E99" t="s">
        <v>282</v>
      </c>
      <c r="F99" t="s">
        <v>4</v>
      </c>
      <c r="G99">
        <v>7.0800000000000004E-3</v>
      </c>
      <c r="H99">
        <v>632156.48</v>
      </c>
      <c r="I99">
        <v>3674295.19</v>
      </c>
      <c r="J99">
        <v>-68.760000000000005</v>
      </c>
      <c r="K99">
        <v>-68.760000000000005</v>
      </c>
      <c r="L99">
        <v>0</v>
      </c>
      <c r="M99" t="s">
        <v>106</v>
      </c>
      <c r="N99" t="s">
        <v>5</v>
      </c>
      <c r="O99">
        <v>39</v>
      </c>
      <c r="P99">
        <v>25</v>
      </c>
      <c r="Q99">
        <v>5964</v>
      </c>
    </row>
    <row r="100" spans="1:17" x14ac:dyDescent="0.25">
      <c r="A100" t="s">
        <v>275</v>
      </c>
      <c r="B100" t="s">
        <v>296</v>
      </c>
      <c r="C100" t="s">
        <v>178</v>
      </c>
      <c r="D100" t="s">
        <v>12</v>
      </c>
      <c r="E100" t="s">
        <v>283</v>
      </c>
      <c r="F100" t="s">
        <v>4</v>
      </c>
      <c r="G100">
        <v>4.8700000000000002E-3</v>
      </c>
      <c r="H100">
        <v>632301.9</v>
      </c>
      <c r="I100">
        <v>3674603.27</v>
      </c>
      <c r="J100">
        <v>-68.73</v>
      </c>
      <c r="K100">
        <v>-68.73</v>
      </c>
      <c r="L100">
        <v>0</v>
      </c>
      <c r="M100" t="s">
        <v>106</v>
      </c>
      <c r="N100" t="s">
        <v>5</v>
      </c>
      <c r="O100">
        <v>39</v>
      </c>
      <c r="P100">
        <v>25</v>
      </c>
      <c r="Q100">
        <v>5964</v>
      </c>
    </row>
    <row r="101" spans="1:17" x14ac:dyDescent="0.25">
      <c r="A101" t="s">
        <v>275</v>
      </c>
      <c r="B101" t="s">
        <v>296</v>
      </c>
      <c r="C101" t="s">
        <v>178</v>
      </c>
      <c r="D101" t="s">
        <v>12</v>
      </c>
      <c r="E101" t="s">
        <v>284</v>
      </c>
      <c r="F101" t="s">
        <v>4</v>
      </c>
      <c r="G101">
        <v>7.0800000000000004E-3</v>
      </c>
      <c r="H101">
        <v>632000</v>
      </c>
      <c r="I101">
        <v>3674850</v>
      </c>
      <c r="J101">
        <v>-68.97</v>
      </c>
      <c r="K101">
        <v>-68.97</v>
      </c>
      <c r="L101">
        <v>0</v>
      </c>
      <c r="M101" t="s">
        <v>106</v>
      </c>
      <c r="N101" t="s">
        <v>5</v>
      </c>
      <c r="O101">
        <v>39</v>
      </c>
      <c r="P101">
        <v>25</v>
      </c>
      <c r="Q101">
        <v>5964</v>
      </c>
    </row>
    <row r="102" spans="1:17" x14ac:dyDescent="0.25">
      <c r="A102" t="s">
        <v>275</v>
      </c>
      <c r="B102" t="s">
        <v>296</v>
      </c>
      <c r="C102" t="s">
        <v>178</v>
      </c>
      <c r="D102" t="s">
        <v>12</v>
      </c>
      <c r="E102" t="s">
        <v>285</v>
      </c>
      <c r="F102" t="s">
        <v>4</v>
      </c>
      <c r="G102">
        <v>5.7200000000000003E-3</v>
      </c>
      <c r="H102">
        <v>634250</v>
      </c>
      <c r="I102">
        <v>3673750</v>
      </c>
      <c r="J102">
        <v>-65.260000000000005</v>
      </c>
      <c r="K102">
        <v>-65.260000000000005</v>
      </c>
      <c r="L102">
        <v>0</v>
      </c>
      <c r="M102" t="s">
        <v>106</v>
      </c>
      <c r="N102" t="s">
        <v>5</v>
      </c>
      <c r="O102">
        <v>39</v>
      </c>
      <c r="P102">
        <v>25</v>
      </c>
      <c r="Q102">
        <v>5964</v>
      </c>
    </row>
    <row r="103" spans="1:17" x14ac:dyDescent="0.25">
      <c r="A103" t="s">
        <v>275</v>
      </c>
      <c r="B103" t="s">
        <v>296</v>
      </c>
      <c r="C103" t="s">
        <v>178</v>
      </c>
      <c r="D103" t="s">
        <v>12</v>
      </c>
      <c r="E103" t="s">
        <v>286</v>
      </c>
      <c r="F103" t="s">
        <v>4</v>
      </c>
      <c r="G103">
        <v>6.2500000000000003E-3</v>
      </c>
      <c r="H103">
        <v>632200</v>
      </c>
      <c r="I103">
        <v>3675300</v>
      </c>
      <c r="J103">
        <v>-69.23</v>
      </c>
      <c r="K103">
        <v>-69.23</v>
      </c>
      <c r="L103">
        <v>0</v>
      </c>
      <c r="M103" t="s">
        <v>106</v>
      </c>
      <c r="N103" t="s">
        <v>5</v>
      </c>
      <c r="O103">
        <v>39</v>
      </c>
      <c r="P103">
        <v>25</v>
      </c>
      <c r="Q103">
        <v>5964</v>
      </c>
    </row>
    <row r="104" spans="1:17" x14ac:dyDescent="0.25">
      <c r="A104" t="s">
        <v>275</v>
      </c>
      <c r="B104" t="s">
        <v>296</v>
      </c>
      <c r="C104" t="s">
        <v>178</v>
      </c>
      <c r="D104" t="s">
        <v>12</v>
      </c>
      <c r="E104" t="s">
        <v>287</v>
      </c>
      <c r="F104" t="s">
        <v>4</v>
      </c>
      <c r="G104">
        <v>6.4400000000000004E-3</v>
      </c>
      <c r="H104">
        <v>632500</v>
      </c>
      <c r="I104">
        <v>3675750</v>
      </c>
      <c r="J104">
        <v>-68.47</v>
      </c>
      <c r="K104">
        <v>-68.47</v>
      </c>
      <c r="L104">
        <v>0</v>
      </c>
      <c r="M104" t="s">
        <v>106</v>
      </c>
      <c r="N104" t="s">
        <v>5</v>
      </c>
      <c r="O104">
        <v>39</v>
      </c>
      <c r="P104">
        <v>25</v>
      </c>
      <c r="Q104">
        <v>5964</v>
      </c>
    </row>
    <row r="105" spans="1:17" x14ac:dyDescent="0.25">
      <c r="A105" t="s">
        <v>275</v>
      </c>
      <c r="B105" t="s">
        <v>296</v>
      </c>
      <c r="C105" t="s">
        <v>178</v>
      </c>
      <c r="D105" t="s">
        <v>12</v>
      </c>
      <c r="E105" t="s">
        <v>288</v>
      </c>
      <c r="F105" t="s">
        <v>4</v>
      </c>
      <c r="G105">
        <v>6.1199999999999996E-3</v>
      </c>
      <c r="H105">
        <v>633715.31999999995</v>
      </c>
      <c r="I105">
        <v>3674393.25</v>
      </c>
      <c r="J105">
        <v>-66.790000000000006</v>
      </c>
      <c r="K105">
        <v>-66.790000000000006</v>
      </c>
      <c r="L105">
        <v>0</v>
      </c>
      <c r="M105" t="s">
        <v>106</v>
      </c>
      <c r="N105" t="s">
        <v>5</v>
      </c>
      <c r="O105">
        <v>39</v>
      </c>
      <c r="P105">
        <v>25</v>
      </c>
      <c r="Q105">
        <v>5964</v>
      </c>
    </row>
    <row r="106" spans="1:17" x14ac:dyDescent="0.25">
      <c r="A106" t="s">
        <v>275</v>
      </c>
      <c r="B106" t="s">
        <v>296</v>
      </c>
      <c r="C106" t="s">
        <v>178</v>
      </c>
      <c r="D106" t="s">
        <v>12</v>
      </c>
      <c r="E106" t="s">
        <v>289</v>
      </c>
      <c r="F106" t="s">
        <v>4</v>
      </c>
      <c r="G106">
        <v>6.96E-3</v>
      </c>
      <c r="H106">
        <v>634000</v>
      </c>
      <c r="I106">
        <v>3674500</v>
      </c>
      <c r="J106">
        <v>-65.47</v>
      </c>
      <c r="K106">
        <v>-65.47</v>
      </c>
      <c r="L106">
        <v>0</v>
      </c>
      <c r="M106" t="s">
        <v>106</v>
      </c>
      <c r="N106" t="s">
        <v>5</v>
      </c>
      <c r="O106">
        <v>39</v>
      </c>
      <c r="P106">
        <v>25</v>
      </c>
      <c r="Q106">
        <v>5964</v>
      </c>
    </row>
    <row r="107" spans="1:17" x14ac:dyDescent="0.25">
      <c r="A107" t="s">
        <v>275</v>
      </c>
      <c r="B107" t="s">
        <v>296</v>
      </c>
      <c r="C107" t="s">
        <v>178</v>
      </c>
      <c r="D107" t="s">
        <v>12</v>
      </c>
      <c r="E107" t="s">
        <v>290</v>
      </c>
      <c r="F107" t="s">
        <v>4</v>
      </c>
      <c r="G107">
        <v>3.5899999999999999E-3</v>
      </c>
      <c r="H107">
        <v>634750</v>
      </c>
      <c r="I107">
        <v>3674250</v>
      </c>
      <c r="J107">
        <v>-64.150000000000006</v>
      </c>
      <c r="K107">
        <v>-64.150000000000006</v>
      </c>
      <c r="L107">
        <v>0</v>
      </c>
      <c r="M107" t="s">
        <v>106</v>
      </c>
      <c r="N107" t="s">
        <v>5</v>
      </c>
      <c r="O107">
        <v>39</v>
      </c>
      <c r="P107">
        <v>25</v>
      </c>
      <c r="Q107">
        <v>5964</v>
      </c>
    </row>
    <row r="108" spans="1:17" x14ac:dyDescent="0.25">
      <c r="A108" t="s">
        <v>275</v>
      </c>
      <c r="B108" t="s">
        <v>296</v>
      </c>
      <c r="C108" t="s">
        <v>178</v>
      </c>
      <c r="D108" t="s">
        <v>12</v>
      </c>
      <c r="E108" t="s">
        <v>291</v>
      </c>
      <c r="F108" t="s">
        <v>4</v>
      </c>
      <c r="G108">
        <v>7.0600000000000003E-3</v>
      </c>
      <c r="H108">
        <v>631000</v>
      </c>
      <c r="I108">
        <v>3674400</v>
      </c>
      <c r="J108">
        <v>-69.05</v>
      </c>
      <c r="K108">
        <v>-67.47</v>
      </c>
      <c r="L108">
        <v>0</v>
      </c>
      <c r="M108" t="s">
        <v>106</v>
      </c>
      <c r="N108" t="s">
        <v>5</v>
      </c>
      <c r="O108">
        <v>39</v>
      </c>
      <c r="P108">
        <v>25</v>
      </c>
      <c r="Q108">
        <v>5964</v>
      </c>
    </row>
    <row r="109" spans="1:17" x14ac:dyDescent="0.25">
      <c r="A109" t="s">
        <v>275</v>
      </c>
      <c r="B109" t="s">
        <v>296</v>
      </c>
      <c r="C109" t="s">
        <v>178</v>
      </c>
      <c r="D109" t="s">
        <v>12</v>
      </c>
      <c r="E109" t="s">
        <v>292</v>
      </c>
      <c r="F109" t="s">
        <v>4</v>
      </c>
      <c r="G109">
        <v>4.1700000000000001E-3</v>
      </c>
      <c r="H109">
        <v>634250</v>
      </c>
      <c r="I109">
        <v>3674250</v>
      </c>
      <c r="J109">
        <v>-64.739999999999995</v>
      </c>
      <c r="K109">
        <v>-64.739999999999995</v>
      </c>
      <c r="L109">
        <v>0</v>
      </c>
      <c r="M109" t="s">
        <v>106</v>
      </c>
      <c r="N109" t="s">
        <v>5</v>
      </c>
      <c r="O109">
        <v>39</v>
      </c>
      <c r="P109">
        <v>25</v>
      </c>
      <c r="Q109">
        <v>5964</v>
      </c>
    </row>
    <row r="110" spans="1:17" x14ac:dyDescent="0.25">
      <c r="A110" t="s">
        <v>275</v>
      </c>
      <c r="B110" t="s">
        <v>296</v>
      </c>
      <c r="C110" t="s">
        <v>178</v>
      </c>
      <c r="D110" t="s">
        <v>12</v>
      </c>
      <c r="E110" t="s">
        <v>293</v>
      </c>
      <c r="F110" t="s">
        <v>4</v>
      </c>
      <c r="G110">
        <v>4.2300000000000003E-3</v>
      </c>
      <c r="H110">
        <v>634500</v>
      </c>
      <c r="I110">
        <v>3673500</v>
      </c>
      <c r="J110">
        <v>-64.64</v>
      </c>
      <c r="K110">
        <v>-64.64</v>
      </c>
      <c r="L110">
        <v>0</v>
      </c>
      <c r="M110" t="s">
        <v>106</v>
      </c>
      <c r="N110" t="s">
        <v>5</v>
      </c>
      <c r="O110">
        <v>39</v>
      </c>
      <c r="P110">
        <v>25</v>
      </c>
      <c r="Q110">
        <v>5964</v>
      </c>
    </row>
    <row r="111" spans="1:17" x14ac:dyDescent="0.25">
      <c r="A111" t="s">
        <v>275</v>
      </c>
      <c r="B111" t="s">
        <v>296</v>
      </c>
      <c r="C111" t="s">
        <v>178</v>
      </c>
      <c r="D111" t="s">
        <v>12</v>
      </c>
      <c r="E111" t="s">
        <v>8</v>
      </c>
      <c r="F111" t="s">
        <v>4</v>
      </c>
      <c r="G111">
        <v>4.9399999999999999E-3</v>
      </c>
      <c r="H111">
        <v>632050</v>
      </c>
      <c r="I111">
        <v>3674675</v>
      </c>
      <c r="J111">
        <v>-69.08</v>
      </c>
      <c r="K111">
        <v>-69.08</v>
      </c>
      <c r="L111">
        <v>0</v>
      </c>
      <c r="M111" t="s">
        <v>106</v>
      </c>
      <c r="N111" t="s">
        <v>5</v>
      </c>
      <c r="O111">
        <v>39</v>
      </c>
      <c r="P111">
        <v>25</v>
      </c>
      <c r="Q111">
        <v>5964</v>
      </c>
    </row>
    <row r="112" spans="1:17" x14ac:dyDescent="0.25">
      <c r="A112" t="s">
        <v>275</v>
      </c>
      <c r="B112" t="s">
        <v>296</v>
      </c>
      <c r="C112" t="s">
        <v>178</v>
      </c>
      <c r="D112" t="s">
        <v>12</v>
      </c>
      <c r="E112" t="s">
        <v>294</v>
      </c>
      <c r="F112" t="s">
        <v>4</v>
      </c>
      <c r="G112">
        <v>2.47E-3</v>
      </c>
      <c r="H112">
        <v>632050</v>
      </c>
      <c r="I112">
        <v>3674675</v>
      </c>
      <c r="J112">
        <v>-69.08</v>
      </c>
      <c r="K112">
        <v>-69.08</v>
      </c>
      <c r="L112">
        <v>0</v>
      </c>
      <c r="M112" t="s">
        <v>106</v>
      </c>
      <c r="N112" t="s">
        <v>5</v>
      </c>
      <c r="O112">
        <v>39</v>
      </c>
      <c r="P112">
        <v>25</v>
      </c>
      <c r="Q112">
        <v>5964</v>
      </c>
    </row>
    <row r="113" spans="1:17" x14ac:dyDescent="0.25">
      <c r="A113" t="s">
        <v>275</v>
      </c>
      <c r="B113" t="s">
        <v>296</v>
      </c>
      <c r="C113" t="s">
        <v>178</v>
      </c>
      <c r="D113" t="s">
        <v>12</v>
      </c>
      <c r="E113" t="s">
        <v>295</v>
      </c>
      <c r="F113" t="s">
        <v>4</v>
      </c>
      <c r="G113">
        <v>2.47E-3</v>
      </c>
      <c r="H113">
        <v>632050</v>
      </c>
      <c r="I113">
        <v>3674675</v>
      </c>
      <c r="J113">
        <v>-69.08</v>
      </c>
      <c r="K113">
        <v>-69.08</v>
      </c>
      <c r="L113">
        <v>0</v>
      </c>
      <c r="M113" t="s">
        <v>106</v>
      </c>
      <c r="N113" t="s">
        <v>5</v>
      </c>
      <c r="O113">
        <v>39</v>
      </c>
      <c r="P113">
        <v>25</v>
      </c>
      <c r="Q113">
        <v>5964</v>
      </c>
    </row>
    <row r="114" spans="1:17" x14ac:dyDescent="0.25">
      <c r="A114" t="s">
        <v>275</v>
      </c>
      <c r="B114" t="s">
        <v>296</v>
      </c>
      <c r="C114" t="s">
        <v>178</v>
      </c>
      <c r="D114" t="s">
        <v>12</v>
      </c>
      <c r="E114" t="s">
        <v>272</v>
      </c>
      <c r="F114" t="s">
        <v>4</v>
      </c>
      <c r="G114">
        <v>8.6319999999999994E-2</v>
      </c>
      <c r="H114">
        <v>632301.9</v>
      </c>
      <c r="I114">
        <v>3674603.27</v>
      </c>
      <c r="J114">
        <v>-68.73</v>
      </c>
      <c r="K114">
        <v>-68.73</v>
      </c>
      <c r="L114">
        <v>0</v>
      </c>
      <c r="M114" t="s">
        <v>106</v>
      </c>
      <c r="N114" t="s">
        <v>5</v>
      </c>
      <c r="O114">
        <v>39</v>
      </c>
      <c r="P114">
        <v>25</v>
      </c>
      <c r="Q114">
        <v>5964</v>
      </c>
    </row>
    <row r="115" spans="1:17" x14ac:dyDescent="0.25">
      <c r="A115" t="s">
        <v>275</v>
      </c>
      <c r="B115" t="s">
        <v>296</v>
      </c>
      <c r="C115" t="s">
        <v>178</v>
      </c>
      <c r="D115" t="s">
        <v>12</v>
      </c>
      <c r="E115" t="s">
        <v>273</v>
      </c>
      <c r="F115" t="s">
        <v>4</v>
      </c>
      <c r="G115">
        <v>8.6699999999999999E-2</v>
      </c>
      <c r="H115">
        <v>632301.9</v>
      </c>
      <c r="I115">
        <v>3674603.27</v>
      </c>
      <c r="J115">
        <v>-68.73</v>
      </c>
      <c r="K115">
        <v>-68.73</v>
      </c>
      <c r="L115">
        <v>0</v>
      </c>
      <c r="M115" t="s">
        <v>106</v>
      </c>
      <c r="N115" t="s">
        <v>5</v>
      </c>
      <c r="O115">
        <v>39</v>
      </c>
      <c r="P115">
        <v>25</v>
      </c>
      <c r="Q115">
        <v>5964</v>
      </c>
    </row>
    <row r="116" spans="1:17" x14ac:dyDescent="0.25">
      <c r="A116" t="s">
        <v>275</v>
      </c>
      <c r="B116" t="s">
        <v>296</v>
      </c>
      <c r="C116" t="s">
        <v>178</v>
      </c>
      <c r="D116" t="s">
        <v>12</v>
      </c>
      <c r="E116" t="s">
        <v>274</v>
      </c>
      <c r="F116" t="s">
        <v>4</v>
      </c>
      <c r="G116">
        <v>8.566E-2</v>
      </c>
      <c r="H116">
        <v>632301.9</v>
      </c>
      <c r="I116">
        <v>3674579.58</v>
      </c>
      <c r="J116">
        <v>-68.739999999999995</v>
      </c>
      <c r="K116">
        <v>-68.739999999999995</v>
      </c>
      <c r="L116">
        <v>0</v>
      </c>
      <c r="M116" t="s">
        <v>106</v>
      </c>
      <c r="N116" t="s">
        <v>5</v>
      </c>
      <c r="O116">
        <v>39</v>
      </c>
      <c r="P116">
        <v>25</v>
      </c>
      <c r="Q116">
        <v>5964</v>
      </c>
    </row>
    <row r="117" spans="1:17" x14ac:dyDescent="0.25">
      <c r="A117" t="s">
        <v>275</v>
      </c>
      <c r="B117" t="s">
        <v>296</v>
      </c>
      <c r="C117" t="s">
        <v>178</v>
      </c>
      <c r="D117" t="s">
        <v>12</v>
      </c>
      <c r="E117" t="s">
        <v>278</v>
      </c>
      <c r="F117" t="s">
        <v>4</v>
      </c>
      <c r="G117">
        <v>0.12062</v>
      </c>
      <c r="H117">
        <v>632301.9</v>
      </c>
      <c r="I117">
        <v>3674532.18</v>
      </c>
      <c r="J117">
        <v>-68.72</v>
      </c>
      <c r="K117">
        <v>-68.72</v>
      </c>
      <c r="L117">
        <v>0</v>
      </c>
      <c r="M117" t="s">
        <v>106</v>
      </c>
      <c r="N117" t="s">
        <v>5</v>
      </c>
      <c r="O117">
        <v>39</v>
      </c>
      <c r="P117">
        <v>25</v>
      </c>
      <c r="Q117">
        <v>5964</v>
      </c>
    </row>
    <row r="118" spans="1:17" x14ac:dyDescent="0.25">
      <c r="A118" t="s">
        <v>275</v>
      </c>
      <c r="B118" t="s">
        <v>296</v>
      </c>
      <c r="C118" t="s">
        <v>178</v>
      </c>
      <c r="D118" t="s">
        <v>12</v>
      </c>
      <c r="E118" t="s">
        <v>7</v>
      </c>
      <c r="F118" t="s">
        <v>4</v>
      </c>
      <c r="G118">
        <v>95.828500000000005</v>
      </c>
      <c r="H118">
        <v>632301.9</v>
      </c>
      <c r="I118">
        <v>3674437.38</v>
      </c>
      <c r="J118">
        <v>-68.569999999999993</v>
      </c>
      <c r="K118">
        <v>-68.569999999999993</v>
      </c>
      <c r="L118">
        <v>0</v>
      </c>
      <c r="M118" t="s">
        <v>106</v>
      </c>
      <c r="N118" t="s">
        <v>5</v>
      </c>
      <c r="O118">
        <v>39</v>
      </c>
      <c r="P118">
        <v>25</v>
      </c>
      <c r="Q118">
        <v>5964</v>
      </c>
    </row>
    <row r="119" spans="1:17" x14ac:dyDescent="0.25">
      <c r="A119" t="s">
        <v>275</v>
      </c>
      <c r="B119" t="s">
        <v>296</v>
      </c>
      <c r="C119" t="s">
        <v>178</v>
      </c>
      <c r="D119" t="s">
        <v>12</v>
      </c>
      <c r="E119" t="s">
        <v>165</v>
      </c>
      <c r="F119" t="s">
        <v>4</v>
      </c>
      <c r="G119">
        <v>1.6330000000000001E-2</v>
      </c>
      <c r="H119">
        <v>632301.9</v>
      </c>
      <c r="I119">
        <v>3674555.88</v>
      </c>
      <c r="J119">
        <v>-68.75</v>
      </c>
      <c r="K119">
        <v>-68.75</v>
      </c>
      <c r="L119">
        <v>0</v>
      </c>
      <c r="M119" t="s">
        <v>106</v>
      </c>
      <c r="N119" t="s">
        <v>5</v>
      </c>
      <c r="O119">
        <v>39</v>
      </c>
      <c r="P119">
        <v>25</v>
      </c>
      <c r="Q119">
        <v>5964</v>
      </c>
    </row>
    <row r="120" spans="1:17" x14ac:dyDescent="0.25">
      <c r="A120" t="s">
        <v>275</v>
      </c>
      <c r="B120" t="s">
        <v>297</v>
      </c>
      <c r="C120" t="s">
        <v>11</v>
      </c>
      <c r="D120" t="s">
        <v>21</v>
      </c>
      <c r="E120" t="s">
        <v>3</v>
      </c>
      <c r="F120" t="s">
        <v>4</v>
      </c>
      <c r="G120">
        <v>1.39737</v>
      </c>
      <c r="H120">
        <v>632025</v>
      </c>
      <c r="I120">
        <v>3674675</v>
      </c>
      <c r="J120">
        <v>-69.02</v>
      </c>
      <c r="K120">
        <v>-69.02</v>
      </c>
      <c r="L120">
        <v>0</v>
      </c>
      <c r="M120" t="s">
        <v>106</v>
      </c>
      <c r="N120" t="s">
        <v>5</v>
      </c>
      <c r="O120">
        <v>10</v>
      </c>
      <c r="P120">
        <v>7</v>
      </c>
      <c r="Q120">
        <v>5964</v>
      </c>
    </row>
    <row r="121" spans="1:17" x14ac:dyDescent="0.25">
      <c r="A121" t="s">
        <v>275</v>
      </c>
      <c r="B121" t="s">
        <v>297</v>
      </c>
      <c r="C121" t="s">
        <v>11</v>
      </c>
      <c r="D121" t="s">
        <v>21</v>
      </c>
      <c r="E121" t="s">
        <v>277</v>
      </c>
      <c r="F121" t="s">
        <v>4</v>
      </c>
      <c r="G121">
        <v>1.39737</v>
      </c>
      <c r="H121">
        <v>632025</v>
      </c>
      <c r="I121">
        <v>3674675</v>
      </c>
      <c r="J121">
        <v>-69.02</v>
      </c>
      <c r="K121">
        <v>-69.02</v>
      </c>
      <c r="L121">
        <v>0</v>
      </c>
      <c r="M121" t="s">
        <v>106</v>
      </c>
      <c r="N121" t="s">
        <v>5</v>
      </c>
      <c r="O121">
        <v>10</v>
      </c>
      <c r="P121">
        <v>7</v>
      </c>
      <c r="Q121">
        <v>5964</v>
      </c>
    </row>
    <row r="122" spans="1:17" x14ac:dyDescent="0.25">
      <c r="A122" t="s">
        <v>275</v>
      </c>
      <c r="B122" t="s">
        <v>297</v>
      </c>
      <c r="C122" t="s">
        <v>11</v>
      </c>
      <c r="D122" t="s">
        <v>21</v>
      </c>
      <c r="E122" t="s">
        <v>272</v>
      </c>
      <c r="F122" t="s">
        <v>4</v>
      </c>
      <c r="G122">
        <v>0.52151000000000003</v>
      </c>
      <c r="H122">
        <v>632025</v>
      </c>
      <c r="I122">
        <v>3674675</v>
      </c>
      <c r="J122">
        <v>-69.02</v>
      </c>
      <c r="K122">
        <v>-69.02</v>
      </c>
      <c r="L122">
        <v>0</v>
      </c>
      <c r="M122" t="s">
        <v>106</v>
      </c>
      <c r="N122" t="s">
        <v>5</v>
      </c>
      <c r="O122">
        <v>10</v>
      </c>
      <c r="P122">
        <v>7</v>
      </c>
      <c r="Q122">
        <v>5964</v>
      </c>
    </row>
    <row r="123" spans="1:17" x14ac:dyDescent="0.25">
      <c r="A123" t="s">
        <v>275</v>
      </c>
      <c r="B123" t="s">
        <v>297</v>
      </c>
      <c r="C123" t="s">
        <v>11</v>
      </c>
      <c r="D123" t="s">
        <v>21</v>
      </c>
      <c r="E123" t="s">
        <v>273</v>
      </c>
      <c r="F123" t="s">
        <v>4</v>
      </c>
      <c r="G123">
        <v>0.51219999999999999</v>
      </c>
      <c r="H123">
        <v>632035.30000000005</v>
      </c>
      <c r="I123">
        <v>3674674.37</v>
      </c>
      <c r="J123">
        <v>-69.040000000000006</v>
      </c>
      <c r="K123">
        <v>-69.040000000000006</v>
      </c>
      <c r="L123">
        <v>0</v>
      </c>
      <c r="M123" t="s">
        <v>106</v>
      </c>
      <c r="N123" t="s">
        <v>5</v>
      </c>
      <c r="O123">
        <v>10</v>
      </c>
      <c r="P123">
        <v>7</v>
      </c>
      <c r="Q123">
        <v>5964</v>
      </c>
    </row>
    <row r="124" spans="1:17" x14ac:dyDescent="0.25">
      <c r="A124" t="s">
        <v>275</v>
      </c>
      <c r="B124" t="s">
        <v>297</v>
      </c>
      <c r="C124" t="s">
        <v>11</v>
      </c>
      <c r="D124" t="s">
        <v>21</v>
      </c>
      <c r="E124" t="s">
        <v>274</v>
      </c>
      <c r="F124" t="s">
        <v>4</v>
      </c>
      <c r="G124">
        <v>0.35547000000000001</v>
      </c>
      <c r="H124">
        <v>632200</v>
      </c>
      <c r="I124">
        <v>3674675</v>
      </c>
      <c r="J124">
        <v>-68.78</v>
      </c>
      <c r="K124">
        <v>-68.78</v>
      </c>
      <c r="L124">
        <v>0</v>
      </c>
      <c r="M124" t="s">
        <v>106</v>
      </c>
      <c r="N124" t="s">
        <v>5</v>
      </c>
      <c r="O124">
        <v>10</v>
      </c>
      <c r="P124">
        <v>7</v>
      </c>
      <c r="Q124">
        <v>5964</v>
      </c>
    </row>
    <row r="125" spans="1:17" x14ac:dyDescent="0.25">
      <c r="A125" t="s">
        <v>275</v>
      </c>
      <c r="B125" t="s">
        <v>297</v>
      </c>
      <c r="C125" t="s">
        <v>11</v>
      </c>
      <c r="D125" t="s">
        <v>21</v>
      </c>
      <c r="E125" t="s">
        <v>278</v>
      </c>
      <c r="F125" t="s">
        <v>4</v>
      </c>
      <c r="G125">
        <v>0.33682000000000001</v>
      </c>
      <c r="H125">
        <v>632301.9</v>
      </c>
      <c r="I125">
        <v>3674508.48</v>
      </c>
      <c r="J125">
        <v>-68.69</v>
      </c>
      <c r="K125">
        <v>-68.69</v>
      </c>
      <c r="L125">
        <v>0</v>
      </c>
      <c r="M125" t="s">
        <v>106</v>
      </c>
      <c r="N125" t="s">
        <v>5</v>
      </c>
      <c r="O125">
        <v>10</v>
      </c>
      <c r="P125">
        <v>7</v>
      </c>
      <c r="Q125">
        <v>5964</v>
      </c>
    </row>
    <row r="126" spans="1:17" x14ac:dyDescent="0.25">
      <c r="A126" t="s">
        <v>275</v>
      </c>
      <c r="B126" t="s">
        <v>297</v>
      </c>
      <c r="C126" t="s">
        <v>11</v>
      </c>
      <c r="D126" t="s">
        <v>21</v>
      </c>
      <c r="E126" t="s">
        <v>7</v>
      </c>
      <c r="F126" t="s">
        <v>4</v>
      </c>
      <c r="G126">
        <v>1.39737</v>
      </c>
      <c r="H126">
        <v>632025</v>
      </c>
      <c r="I126">
        <v>3674675</v>
      </c>
      <c r="J126">
        <v>-69.02</v>
      </c>
      <c r="K126">
        <v>-69.02</v>
      </c>
      <c r="L126">
        <v>0</v>
      </c>
      <c r="M126" t="s">
        <v>106</v>
      </c>
      <c r="N126" t="s">
        <v>5</v>
      </c>
      <c r="O126">
        <v>10</v>
      </c>
      <c r="P126">
        <v>7</v>
      </c>
      <c r="Q126">
        <v>5964</v>
      </c>
    </row>
    <row r="127" spans="1:17" x14ac:dyDescent="0.25">
      <c r="A127" t="s">
        <v>275</v>
      </c>
      <c r="B127" t="s">
        <v>297</v>
      </c>
      <c r="C127" t="s">
        <v>11</v>
      </c>
      <c r="D127" t="s">
        <v>23</v>
      </c>
      <c r="E127" t="s">
        <v>3</v>
      </c>
      <c r="F127" t="s">
        <v>4</v>
      </c>
      <c r="G127">
        <v>1.20556</v>
      </c>
      <c r="H127">
        <v>632011.06999999995</v>
      </c>
      <c r="I127">
        <v>3674674.37</v>
      </c>
      <c r="J127">
        <v>-69.02</v>
      </c>
      <c r="K127">
        <v>-69.02</v>
      </c>
      <c r="L127">
        <v>0</v>
      </c>
      <c r="M127" t="s">
        <v>106</v>
      </c>
      <c r="N127" t="s">
        <v>5</v>
      </c>
      <c r="O127">
        <v>10</v>
      </c>
      <c r="P127">
        <v>7</v>
      </c>
      <c r="Q127">
        <v>5964</v>
      </c>
    </row>
    <row r="128" spans="1:17" x14ac:dyDescent="0.25">
      <c r="A128" t="s">
        <v>275</v>
      </c>
      <c r="B128" t="s">
        <v>297</v>
      </c>
      <c r="C128" t="s">
        <v>11</v>
      </c>
      <c r="D128" t="s">
        <v>23</v>
      </c>
      <c r="E128" t="s">
        <v>277</v>
      </c>
      <c r="F128" t="s">
        <v>4</v>
      </c>
      <c r="G128">
        <v>1.20556</v>
      </c>
      <c r="H128">
        <v>632011.06999999995</v>
      </c>
      <c r="I128">
        <v>3674674.37</v>
      </c>
      <c r="J128">
        <v>-69.02</v>
      </c>
      <c r="K128">
        <v>-69.02</v>
      </c>
      <c r="L128">
        <v>0</v>
      </c>
      <c r="M128" t="s">
        <v>106</v>
      </c>
      <c r="N128" t="s">
        <v>5</v>
      </c>
      <c r="O128">
        <v>10</v>
      </c>
      <c r="P128">
        <v>7</v>
      </c>
      <c r="Q128">
        <v>5964</v>
      </c>
    </row>
    <row r="129" spans="1:17" x14ac:dyDescent="0.25">
      <c r="A129" t="s">
        <v>275</v>
      </c>
      <c r="B129" t="s">
        <v>297</v>
      </c>
      <c r="C129" t="s">
        <v>11</v>
      </c>
      <c r="D129" t="s">
        <v>23</v>
      </c>
      <c r="E129" t="s">
        <v>272</v>
      </c>
      <c r="F129" t="s">
        <v>4</v>
      </c>
      <c r="G129">
        <v>0.45388000000000001</v>
      </c>
      <c r="H129">
        <v>632011.06999999995</v>
      </c>
      <c r="I129">
        <v>3674674.37</v>
      </c>
      <c r="J129">
        <v>-69.02</v>
      </c>
      <c r="K129">
        <v>-69.02</v>
      </c>
      <c r="L129">
        <v>0</v>
      </c>
      <c r="M129" t="s">
        <v>106</v>
      </c>
      <c r="N129" t="s">
        <v>5</v>
      </c>
      <c r="O129">
        <v>10</v>
      </c>
      <c r="P129">
        <v>7</v>
      </c>
      <c r="Q129">
        <v>5964</v>
      </c>
    </row>
    <row r="130" spans="1:17" x14ac:dyDescent="0.25">
      <c r="A130" t="s">
        <v>275</v>
      </c>
      <c r="B130" t="s">
        <v>297</v>
      </c>
      <c r="C130" t="s">
        <v>11</v>
      </c>
      <c r="D130" t="s">
        <v>23</v>
      </c>
      <c r="E130" t="s">
        <v>273</v>
      </c>
      <c r="F130" t="s">
        <v>4</v>
      </c>
      <c r="G130">
        <v>0.41861999999999999</v>
      </c>
      <c r="H130">
        <v>632011.06999999995</v>
      </c>
      <c r="I130">
        <v>3674674.37</v>
      </c>
      <c r="J130">
        <v>-69.02</v>
      </c>
      <c r="K130">
        <v>-69.02</v>
      </c>
      <c r="L130">
        <v>0</v>
      </c>
      <c r="M130" t="s">
        <v>106</v>
      </c>
      <c r="N130" t="s">
        <v>5</v>
      </c>
      <c r="O130">
        <v>10</v>
      </c>
      <c r="P130">
        <v>7</v>
      </c>
      <c r="Q130">
        <v>5964</v>
      </c>
    </row>
    <row r="131" spans="1:17" x14ac:dyDescent="0.25">
      <c r="A131" t="s">
        <v>275</v>
      </c>
      <c r="B131" t="s">
        <v>297</v>
      </c>
      <c r="C131" t="s">
        <v>11</v>
      </c>
      <c r="D131" t="s">
        <v>23</v>
      </c>
      <c r="E131" t="s">
        <v>274</v>
      </c>
      <c r="F131" t="s">
        <v>4</v>
      </c>
      <c r="G131">
        <v>0.27610000000000001</v>
      </c>
      <c r="H131">
        <v>632000</v>
      </c>
      <c r="I131">
        <v>3674675</v>
      </c>
      <c r="J131">
        <v>-69</v>
      </c>
      <c r="K131">
        <v>-69</v>
      </c>
      <c r="L131">
        <v>0</v>
      </c>
      <c r="M131" t="s">
        <v>106</v>
      </c>
      <c r="N131" t="s">
        <v>5</v>
      </c>
      <c r="O131">
        <v>10</v>
      </c>
      <c r="P131">
        <v>7</v>
      </c>
      <c r="Q131">
        <v>5964</v>
      </c>
    </row>
    <row r="132" spans="1:17" x14ac:dyDescent="0.25">
      <c r="A132" t="s">
        <v>275</v>
      </c>
      <c r="B132" t="s">
        <v>297</v>
      </c>
      <c r="C132" t="s">
        <v>11</v>
      </c>
      <c r="D132" t="s">
        <v>23</v>
      </c>
      <c r="E132" t="s">
        <v>278</v>
      </c>
      <c r="F132" t="s">
        <v>4</v>
      </c>
      <c r="G132">
        <v>0.3281</v>
      </c>
      <c r="H132">
        <v>632301.9</v>
      </c>
      <c r="I132">
        <v>3674508.48</v>
      </c>
      <c r="J132">
        <v>-68.69</v>
      </c>
      <c r="K132">
        <v>-68.69</v>
      </c>
      <c r="L132">
        <v>0</v>
      </c>
      <c r="M132" t="s">
        <v>106</v>
      </c>
      <c r="N132" t="s">
        <v>5</v>
      </c>
      <c r="O132">
        <v>10</v>
      </c>
      <c r="P132">
        <v>7</v>
      </c>
      <c r="Q132">
        <v>5964</v>
      </c>
    </row>
    <row r="133" spans="1:17" x14ac:dyDescent="0.25">
      <c r="A133" t="s">
        <v>275</v>
      </c>
      <c r="B133" t="s">
        <v>297</v>
      </c>
      <c r="C133" t="s">
        <v>11</v>
      </c>
      <c r="D133" t="s">
        <v>23</v>
      </c>
      <c r="E133" t="s">
        <v>7</v>
      </c>
      <c r="F133" t="s">
        <v>4</v>
      </c>
      <c r="G133">
        <v>1.20556</v>
      </c>
      <c r="H133">
        <v>632011.06999999995</v>
      </c>
      <c r="I133">
        <v>3674674.37</v>
      </c>
      <c r="J133">
        <v>-69.02</v>
      </c>
      <c r="K133">
        <v>-69.02</v>
      </c>
      <c r="L133">
        <v>0</v>
      </c>
      <c r="M133" t="s">
        <v>106</v>
      </c>
      <c r="N133" t="s">
        <v>5</v>
      </c>
      <c r="O133">
        <v>10</v>
      </c>
      <c r="P133">
        <v>7</v>
      </c>
      <c r="Q133">
        <v>5964</v>
      </c>
    </row>
    <row r="134" spans="1:17" x14ac:dyDescent="0.25">
      <c r="A134" t="s">
        <v>275</v>
      </c>
      <c r="B134" t="s">
        <v>298</v>
      </c>
      <c r="C134" t="s">
        <v>11</v>
      </c>
      <c r="D134" t="s">
        <v>12</v>
      </c>
      <c r="E134" t="s">
        <v>3</v>
      </c>
      <c r="F134" t="s">
        <v>4</v>
      </c>
      <c r="G134">
        <v>6.2330000000000003E-2</v>
      </c>
      <c r="H134">
        <v>632301.9</v>
      </c>
      <c r="I134">
        <v>3674555.88</v>
      </c>
      <c r="J134">
        <v>-68.75</v>
      </c>
      <c r="K134">
        <v>-68.75</v>
      </c>
      <c r="L134">
        <v>0</v>
      </c>
      <c r="M134" t="s">
        <v>106</v>
      </c>
      <c r="N134" t="s">
        <v>5</v>
      </c>
      <c r="O134">
        <v>10</v>
      </c>
      <c r="P134">
        <v>7</v>
      </c>
      <c r="Q134">
        <v>5964</v>
      </c>
    </row>
    <row r="135" spans="1:17" x14ac:dyDescent="0.25">
      <c r="A135" t="s">
        <v>275</v>
      </c>
      <c r="B135" t="s">
        <v>298</v>
      </c>
      <c r="C135" t="s">
        <v>11</v>
      </c>
      <c r="D135" t="s">
        <v>12</v>
      </c>
      <c r="E135" t="s">
        <v>277</v>
      </c>
      <c r="F135" t="s">
        <v>4</v>
      </c>
      <c r="G135">
        <v>6.2330000000000003E-2</v>
      </c>
      <c r="H135">
        <v>632301.9</v>
      </c>
      <c r="I135">
        <v>3674555.88</v>
      </c>
      <c r="J135">
        <v>-68.75</v>
      </c>
      <c r="K135">
        <v>-68.75</v>
      </c>
      <c r="L135">
        <v>0</v>
      </c>
      <c r="M135" t="s">
        <v>106</v>
      </c>
      <c r="N135" t="s">
        <v>5</v>
      </c>
      <c r="O135">
        <v>10</v>
      </c>
      <c r="P135">
        <v>7</v>
      </c>
      <c r="Q135">
        <v>5964</v>
      </c>
    </row>
    <row r="136" spans="1:17" x14ac:dyDescent="0.25">
      <c r="A136" t="s">
        <v>275</v>
      </c>
      <c r="B136" t="s">
        <v>298</v>
      </c>
      <c r="C136" t="s">
        <v>11</v>
      </c>
      <c r="D136" t="s">
        <v>12</v>
      </c>
      <c r="E136" t="s">
        <v>272</v>
      </c>
      <c r="F136" t="s">
        <v>4</v>
      </c>
      <c r="G136">
        <v>1.576E-2</v>
      </c>
      <c r="H136">
        <v>632301.9</v>
      </c>
      <c r="I136">
        <v>3674603.27</v>
      </c>
      <c r="J136">
        <v>-68.73</v>
      </c>
      <c r="K136">
        <v>-68.73</v>
      </c>
      <c r="L136">
        <v>0</v>
      </c>
      <c r="M136" t="s">
        <v>106</v>
      </c>
      <c r="N136" t="s">
        <v>5</v>
      </c>
      <c r="O136">
        <v>10</v>
      </c>
      <c r="P136">
        <v>7</v>
      </c>
      <c r="Q136">
        <v>5964</v>
      </c>
    </row>
    <row r="137" spans="1:17" x14ac:dyDescent="0.25">
      <c r="A137" t="s">
        <v>275</v>
      </c>
      <c r="B137" t="s">
        <v>298</v>
      </c>
      <c r="C137" t="s">
        <v>11</v>
      </c>
      <c r="D137" t="s">
        <v>12</v>
      </c>
      <c r="E137" t="s">
        <v>273</v>
      </c>
      <c r="F137" t="s">
        <v>4</v>
      </c>
      <c r="G137">
        <v>1.5720000000000001E-2</v>
      </c>
      <c r="H137">
        <v>632301.9</v>
      </c>
      <c r="I137">
        <v>3674603.27</v>
      </c>
      <c r="J137">
        <v>-68.73</v>
      </c>
      <c r="K137">
        <v>-68.73</v>
      </c>
      <c r="L137">
        <v>0</v>
      </c>
      <c r="M137" t="s">
        <v>106</v>
      </c>
      <c r="N137" t="s">
        <v>5</v>
      </c>
      <c r="O137">
        <v>10</v>
      </c>
      <c r="P137">
        <v>7</v>
      </c>
      <c r="Q137">
        <v>5964</v>
      </c>
    </row>
    <row r="138" spans="1:17" x14ac:dyDescent="0.25">
      <c r="A138" t="s">
        <v>275</v>
      </c>
      <c r="B138" t="s">
        <v>298</v>
      </c>
      <c r="C138" t="s">
        <v>11</v>
      </c>
      <c r="D138" t="s">
        <v>12</v>
      </c>
      <c r="E138" t="s">
        <v>274</v>
      </c>
      <c r="F138" t="s">
        <v>4</v>
      </c>
      <c r="G138">
        <v>1.5709999999999998E-2</v>
      </c>
      <c r="H138">
        <v>632301.9</v>
      </c>
      <c r="I138">
        <v>3674579.58</v>
      </c>
      <c r="J138">
        <v>-68.739999999999995</v>
      </c>
      <c r="K138">
        <v>-68.739999999999995</v>
      </c>
      <c r="L138">
        <v>0</v>
      </c>
      <c r="M138" t="s">
        <v>106</v>
      </c>
      <c r="N138" t="s">
        <v>5</v>
      </c>
      <c r="O138">
        <v>10</v>
      </c>
      <c r="P138">
        <v>7</v>
      </c>
      <c r="Q138">
        <v>5964</v>
      </c>
    </row>
    <row r="139" spans="1:17" x14ac:dyDescent="0.25">
      <c r="A139" t="s">
        <v>275</v>
      </c>
      <c r="B139" t="s">
        <v>298</v>
      </c>
      <c r="C139" t="s">
        <v>11</v>
      </c>
      <c r="D139" t="s">
        <v>12</v>
      </c>
      <c r="E139" t="s">
        <v>278</v>
      </c>
      <c r="F139" t="s">
        <v>4</v>
      </c>
      <c r="G139">
        <v>2.8930000000000001E-2</v>
      </c>
      <c r="H139">
        <v>632301.9</v>
      </c>
      <c r="I139">
        <v>3674532.18</v>
      </c>
      <c r="J139">
        <v>-68.72</v>
      </c>
      <c r="K139">
        <v>-68.72</v>
      </c>
      <c r="L139">
        <v>0</v>
      </c>
      <c r="M139" t="s">
        <v>106</v>
      </c>
      <c r="N139" t="s">
        <v>5</v>
      </c>
      <c r="O139">
        <v>10</v>
      </c>
      <c r="P139">
        <v>7</v>
      </c>
      <c r="Q139">
        <v>5964</v>
      </c>
    </row>
    <row r="140" spans="1:17" x14ac:dyDescent="0.25">
      <c r="A140" t="s">
        <v>275</v>
      </c>
      <c r="B140" t="s">
        <v>298</v>
      </c>
      <c r="C140" t="s">
        <v>11</v>
      </c>
      <c r="D140" t="s">
        <v>12</v>
      </c>
      <c r="E140" t="s">
        <v>7</v>
      </c>
      <c r="F140" t="s">
        <v>4</v>
      </c>
      <c r="G140">
        <v>6.2330000000000003E-2</v>
      </c>
      <c r="H140">
        <v>632301.9</v>
      </c>
      <c r="I140">
        <v>3674555.88</v>
      </c>
      <c r="J140">
        <v>-68.75</v>
      </c>
      <c r="K140">
        <v>-68.75</v>
      </c>
      <c r="L140">
        <v>0</v>
      </c>
      <c r="M140" t="s">
        <v>106</v>
      </c>
      <c r="N140" t="s">
        <v>5</v>
      </c>
      <c r="O140">
        <v>10</v>
      </c>
      <c r="P140">
        <v>7</v>
      </c>
      <c r="Q140">
        <v>5964</v>
      </c>
    </row>
    <row r="141" spans="1:17" x14ac:dyDescent="0.25">
      <c r="A141" t="s">
        <v>275</v>
      </c>
      <c r="B141" t="s">
        <v>299</v>
      </c>
      <c r="C141" t="s">
        <v>11</v>
      </c>
      <c r="D141" t="s">
        <v>21</v>
      </c>
      <c r="E141" t="s">
        <v>3</v>
      </c>
      <c r="F141" t="s">
        <v>4</v>
      </c>
      <c r="G141">
        <v>141.30291</v>
      </c>
      <c r="H141">
        <v>632025</v>
      </c>
      <c r="I141">
        <v>3674675</v>
      </c>
      <c r="J141">
        <v>-69.02</v>
      </c>
      <c r="K141">
        <v>-69.02</v>
      </c>
      <c r="L141">
        <v>0</v>
      </c>
      <c r="M141" t="s">
        <v>106</v>
      </c>
      <c r="N141" t="s">
        <v>5</v>
      </c>
      <c r="O141">
        <v>10</v>
      </c>
      <c r="P141">
        <v>7</v>
      </c>
      <c r="Q141">
        <v>5964</v>
      </c>
    </row>
    <row r="142" spans="1:17" x14ac:dyDescent="0.25">
      <c r="A142" t="s">
        <v>275</v>
      </c>
      <c r="B142" t="s">
        <v>299</v>
      </c>
      <c r="C142" t="s">
        <v>11</v>
      </c>
      <c r="D142" t="s">
        <v>21</v>
      </c>
      <c r="E142" t="s">
        <v>277</v>
      </c>
      <c r="F142" t="s">
        <v>4</v>
      </c>
      <c r="G142">
        <v>141.30291</v>
      </c>
      <c r="H142">
        <v>632025</v>
      </c>
      <c r="I142">
        <v>3674675</v>
      </c>
      <c r="J142">
        <v>-69.02</v>
      </c>
      <c r="K142">
        <v>-69.02</v>
      </c>
      <c r="L142">
        <v>0</v>
      </c>
      <c r="M142" t="s">
        <v>106</v>
      </c>
      <c r="N142" t="s">
        <v>5</v>
      </c>
      <c r="O142">
        <v>10</v>
      </c>
      <c r="P142">
        <v>7</v>
      </c>
      <c r="Q142">
        <v>5964</v>
      </c>
    </row>
    <row r="143" spans="1:17" x14ac:dyDescent="0.25">
      <c r="A143" t="s">
        <v>275</v>
      </c>
      <c r="B143" t="s">
        <v>299</v>
      </c>
      <c r="C143" t="s">
        <v>11</v>
      </c>
      <c r="D143" t="s">
        <v>21</v>
      </c>
      <c r="E143" t="s">
        <v>272</v>
      </c>
      <c r="F143" t="s">
        <v>4</v>
      </c>
      <c r="G143">
        <v>59.213270000000001</v>
      </c>
      <c r="H143">
        <v>632035.30000000005</v>
      </c>
      <c r="I143">
        <v>3674674.37</v>
      </c>
      <c r="J143">
        <v>-69.040000000000006</v>
      </c>
      <c r="K143">
        <v>-69.040000000000006</v>
      </c>
      <c r="L143">
        <v>0</v>
      </c>
      <c r="M143" t="s">
        <v>106</v>
      </c>
      <c r="N143" t="s">
        <v>5</v>
      </c>
      <c r="O143">
        <v>10</v>
      </c>
      <c r="P143">
        <v>7</v>
      </c>
      <c r="Q143">
        <v>5964</v>
      </c>
    </row>
    <row r="144" spans="1:17" x14ac:dyDescent="0.25">
      <c r="A144" t="s">
        <v>275</v>
      </c>
      <c r="B144" t="s">
        <v>299</v>
      </c>
      <c r="C144" t="s">
        <v>11</v>
      </c>
      <c r="D144" t="s">
        <v>21</v>
      </c>
      <c r="E144" t="s">
        <v>273</v>
      </c>
      <c r="F144" t="s">
        <v>4</v>
      </c>
      <c r="G144">
        <v>68.877080000000007</v>
      </c>
      <c r="H144">
        <v>632075</v>
      </c>
      <c r="I144">
        <v>3674675</v>
      </c>
      <c r="J144">
        <v>-69.099999999999994</v>
      </c>
      <c r="K144">
        <v>-69.099999999999994</v>
      </c>
      <c r="L144">
        <v>0</v>
      </c>
      <c r="M144" t="s">
        <v>106</v>
      </c>
      <c r="N144" t="s">
        <v>5</v>
      </c>
      <c r="O144">
        <v>10</v>
      </c>
      <c r="P144">
        <v>7</v>
      </c>
      <c r="Q144">
        <v>5964</v>
      </c>
    </row>
    <row r="145" spans="1:17" x14ac:dyDescent="0.25">
      <c r="A145" t="s">
        <v>275</v>
      </c>
      <c r="B145" t="s">
        <v>299</v>
      </c>
      <c r="C145" t="s">
        <v>11</v>
      </c>
      <c r="D145" t="s">
        <v>21</v>
      </c>
      <c r="E145" t="s">
        <v>274</v>
      </c>
      <c r="F145" t="s">
        <v>4</v>
      </c>
      <c r="G145">
        <v>52.674509999999998</v>
      </c>
      <c r="H145">
        <v>632200</v>
      </c>
      <c r="I145">
        <v>3674675</v>
      </c>
      <c r="J145">
        <v>-68.78</v>
      </c>
      <c r="K145">
        <v>-68.78</v>
      </c>
      <c r="L145">
        <v>0</v>
      </c>
      <c r="M145" t="s">
        <v>106</v>
      </c>
      <c r="N145" t="s">
        <v>5</v>
      </c>
      <c r="O145">
        <v>10</v>
      </c>
      <c r="P145">
        <v>7</v>
      </c>
      <c r="Q145">
        <v>5964</v>
      </c>
    </row>
    <row r="146" spans="1:17" x14ac:dyDescent="0.25">
      <c r="A146" t="s">
        <v>275</v>
      </c>
      <c r="B146" t="s">
        <v>299</v>
      </c>
      <c r="C146" t="s">
        <v>11</v>
      </c>
      <c r="D146" t="s">
        <v>21</v>
      </c>
      <c r="E146" t="s">
        <v>278</v>
      </c>
      <c r="F146" t="s">
        <v>4</v>
      </c>
      <c r="G146">
        <v>58.778309999999998</v>
      </c>
      <c r="H146">
        <v>632301.9</v>
      </c>
      <c r="I146">
        <v>3674508.48</v>
      </c>
      <c r="J146">
        <v>-68.69</v>
      </c>
      <c r="K146">
        <v>-68.69</v>
      </c>
      <c r="L146">
        <v>0</v>
      </c>
      <c r="M146" t="s">
        <v>106</v>
      </c>
      <c r="N146" t="s">
        <v>5</v>
      </c>
      <c r="O146">
        <v>10</v>
      </c>
      <c r="P146">
        <v>7</v>
      </c>
      <c r="Q146">
        <v>5964</v>
      </c>
    </row>
    <row r="147" spans="1:17" x14ac:dyDescent="0.25">
      <c r="A147" t="s">
        <v>275</v>
      </c>
      <c r="B147" t="s">
        <v>299</v>
      </c>
      <c r="C147" t="s">
        <v>11</v>
      </c>
      <c r="D147" t="s">
        <v>21</v>
      </c>
      <c r="E147" t="s">
        <v>7</v>
      </c>
      <c r="F147" t="s">
        <v>4</v>
      </c>
      <c r="G147">
        <v>141.30291</v>
      </c>
      <c r="H147">
        <v>632025</v>
      </c>
      <c r="I147">
        <v>3674675</v>
      </c>
      <c r="J147">
        <v>-69.02</v>
      </c>
      <c r="K147">
        <v>-69.02</v>
      </c>
      <c r="L147">
        <v>0</v>
      </c>
      <c r="M147" t="s">
        <v>106</v>
      </c>
      <c r="N147" t="s">
        <v>5</v>
      </c>
      <c r="O147">
        <v>10</v>
      </c>
      <c r="P147">
        <v>7</v>
      </c>
      <c r="Q147">
        <v>5964</v>
      </c>
    </row>
    <row r="148" spans="1:17" x14ac:dyDescent="0.25">
      <c r="A148" t="s">
        <v>275</v>
      </c>
      <c r="B148" t="s">
        <v>299</v>
      </c>
      <c r="C148" t="s">
        <v>11</v>
      </c>
      <c r="D148" t="s">
        <v>252</v>
      </c>
      <c r="E148" t="s">
        <v>3</v>
      </c>
      <c r="F148" t="s">
        <v>4</v>
      </c>
      <c r="G148">
        <v>140.46677</v>
      </c>
      <c r="H148">
        <v>632025</v>
      </c>
      <c r="I148">
        <v>3674675</v>
      </c>
      <c r="J148">
        <v>-69.02</v>
      </c>
      <c r="K148">
        <v>-69.02</v>
      </c>
      <c r="L148">
        <v>0</v>
      </c>
      <c r="M148" t="s">
        <v>106</v>
      </c>
      <c r="N148" t="s">
        <v>5</v>
      </c>
      <c r="O148">
        <v>10</v>
      </c>
      <c r="P148">
        <v>7</v>
      </c>
      <c r="Q148">
        <v>5964</v>
      </c>
    </row>
    <row r="149" spans="1:17" x14ac:dyDescent="0.25">
      <c r="A149" t="s">
        <v>275</v>
      </c>
      <c r="B149" t="s">
        <v>299</v>
      </c>
      <c r="C149" t="s">
        <v>11</v>
      </c>
      <c r="D149" t="s">
        <v>252</v>
      </c>
      <c r="E149" t="s">
        <v>277</v>
      </c>
      <c r="F149" t="s">
        <v>4</v>
      </c>
      <c r="G149">
        <v>140.46677</v>
      </c>
      <c r="H149">
        <v>632025</v>
      </c>
      <c r="I149">
        <v>3674675</v>
      </c>
      <c r="J149">
        <v>-69.02</v>
      </c>
      <c r="K149">
        <v>-69.02</v>
      </c>
      <c r="L149">
        <v>0</v>
      </c>
      <c r="M149" t="s">
        <v>106</v>
      </c>
      <c r="N149" t="s">
        <v>5</v>
      </c>
      <c r="O149">
        <v>10</v>
      </c>
      <c r="P149">
        <v>7</v>
      </c>
      <c r="Q149">
        <v>5964</v>
      </c>
    </row>
    <row r="150" spans="1:17" x14ac:dyDescent="0.25">
      <c r="A150" t="s">
        <v>275</v>
      </c>
      <c r="B150" t="s">
        <v>299</v>
      </c>
      <c r="C150" t="s">
        <v>11</v>
      </c>
      <c r="D150" t="s">
        <v>252</v>
      </c>
      <c r="E150" t="s">
        <v>272</v>
      </c>
      <c r="F150" t="s">
        <v>4</v>
      </c>
      <c r="G150">
        <v>59.024039999999999</v>
      </c>
      <c r="H150">
        <v>632035.30000000005</v>
      </c>
      <c r="I150">
        <v>3674674.37</v>
      </c>
      <c r="J150">
        <v>-69.040000000000006</v>
      </c>
      <c r="K150">
        <v>-69.040000000000006</v>
      </c>
      <c r="L150">
        <v>0</v>
      </c>
      <c r="M150" t="s">
        <v>106</v>
      </c>
      <c r="N150" t="s">
        <v>5</v>
      </c>
      <c r="O150">
        <v>10</v>
      </c>
      <c r="P150">
        <v>7</v>
      </c>
      <c r="Q150">
        <v>5964</v>
      </c>
    </row>
    <row r="151" spans="1:17" x14ac:dyDescent="0.25">
      <c r="A151" t="s">
        <v>275</v>
      </c>
      <c r="B151" t="s">
        <v>299</v>
      </c>
      <c r="C151" t="s">
        <v>11</v>
      </c>
      <c r="D151" t="s">
        <v>252</v>
      </c>
      <c r="E151" t="s">
        <v>273</v>
      </c>
      <c r="F151" t="s">
        <v>4</v>
      </c>
      <c r="G151">
        <v>64.376819999999995</v>
      </c>
      <c r="H151">
        <v>632075</v>
      </c>
      <c r="I151">
        <v>3674675</v>
      </c>
      <c r="J151">
        <v>-69.099999999999994</v>
      </c>
      <c r="K151">
        <v>-69.099999999999994</v>
      </c>
      <c r="L151">
        <v>0</v>
      </c>
      <c r="M151" t="s">
        <v>106</v>
      </c>
      <c r="N151" t="s">
        <v>5</v>
      </c>
      <c r="O151">
        <v>10</v>
      </c>
      <c r="P151">
        <v>7</v>
      </c>
      <c r="Q151">
        <v>5964</v>
      </c>
    </row>
    <row r="152" spans="1:17" x14ac:dyDescent="0.25">
      <c r="A152" t="s">
        <v>275</v>
      </c>
      <c r="B152" t="s">
        <v>299</v>
      </c>
      <c r="C152" t="s">
        <v>11</v>
      </c>
      <c r="D152" t="s">
        <v>252</v>
      </c>
      <c r="E152" t="s">
        <v>274</v>
      </c>
      <c r="F152" t="s">
        <v>4</v>
      </c>
      <c r="G152">
        <v>45.831060000000001</v>
      </c>
      <c r="H152">
        <v>632204.96</v>
      </c>
      <c r="I152">
        <v>3674674.37</v>
      </c>
      <c r="J152">
        <v>-68.8</v>
      </c>
      <c r="K152">
        <v>-68.8</v>
      </c>
      <c r="L152">
        <v>0</v>
      </c>
      <c r="M152" t="s">
        <v>106</v>
      </c>
      <c r="N152" t="s">
        <v>5</v>
      </c>
      <c r="O152">
        <v>10</v>
      </c>
      <c r="P152">
        <v>7</v>
      </c>
      <c r="Q152">
        <v>5964</v>
      </c>
    </row>
    <row r="153" spans="1:17" x14ac:dyDescent="0.25">
      <c r="A153" t="s">
        <v>275</v>
      </c>
      <c r="B153" t="s">
        <v>299</v>
      </c>
      <c r="C153" t="s">
        <v>11</v>
      </c>
      <c r="D153" t="s">
        <v>252</v>
      </c>
      <c r="E153" t="s">
        <v>278</v>
      </c>
      <c r="F153" t="s">
        <v>4</v>
      </c>
      <c r="G153">
        <v>58.64152</v>
      </c>
      <c r="H153">
        <v>632301.9</v>
      </c>
      <c r="I153">
        <v>3674508.48</v>
      </c>
      <c r="J153">
        <v>-68.69</v>
      </c>
      <c r="K153">
        <v>-68.69</v>
      </c>
      <c r="L153">
        <v>0</v>
      </c>
      <c r="M153" t="s">
        <v>106</v>
      </c>
      <c r="N153" t="s">
        <v>5</v>
      </c>
      <c r="O153">
        <v>10</v>
      </c>
      <c r="P153">
        <v>7</v>
      </c>
      <c r="Q153">
        <v>5964</v>
      </c>
    </row>
    <row r="154" spans="1:17" x14ac:dyDescent="0.25">
      <c r="A154" t="s">
        <v>275</v>
      </c>
      <c r="B154" t="s">
        <v>299</v>
      </c>
      <c r="C154" t="s">
        <v>11</v>
      </c>
      <c r="D154" t="s">
        <v>252</v>
      </c>
      <c r="E154" t="s">
        <v>7</v>
      </c>
      <c r="F154" t="s">
        <v>4</v>
      </c>
      <c r="G154">
        <v>140.46677</v>
      </c>
      <c r="H154">
        <v>632025</v>
      </c>
      <c r="I154">
        <v>3674675</v>
      </c>
      <c r="J154">
        <v>-69.02</v>
      </c>
      <c r="K154">
        <v>-69.02</v>
      </c>
      <c r="L154">
        <v>0</v>
      </c>
      <c r="M154" t="s">
        <v>106</v>
      </c>
      <c r="N154" t="s">
        <v>5</v>
      </c>
      <c r="O154">
        <v>10</v>
      </c>
      <c r="P154">
        <v>7</v>
      </c>
      <c r="Q154">
        <v>5964</v>
      </c>
    </row>
    <row r="155" spans="1:17" x14ac:dyDescent="0.25">
      <c r="A155" t="s">
        <v>275</v>
      </c>
      <c r="B155" t="s">
        <v>300</v>
      </c>
      <c r="C155" t="s">
        <v>13</v>
      </c>
      <c r="D155" t="s">
        <v>14</v>
      </c>
      <c r="E155" t="s">
        <v>3</v>
      </c>
      <c r="F155" t="s">
        <v>4</v>
      </c>
      <c r="G155">
        <v>7.2263099999999998</v>
      </c>
      <c r="H155">
        <v>632180.72</v>
      </c>
      <c r="I155">
        <v>3674295.19</v>
      </c>
      <c r="J155">
        <v>-68.739999999999995</v>
      </c>
      <c r="K155">
        <v>-68.739999999999995</v>
      </c>
      <c r="L155">
        <v>0</v>
      </c>
      <c r="M155">
        <v>15122624</v>
      </c>
      <c r="N155" t="s">
        <v>5</v>
      </c>
      <c r="O155">
        <v>24</v>
      </c>
      <c r="P155">
        <v>8</v>
      </c>
      <c r="Q155">
        <v>5964</v>
      </c>
    </row>
    <row r="156" spans="1:17" x14ac:dyDescent="0.25">
      <c r="A156" t="s">
        <v>275</v>
      </c>
      <c r="B156" t="s">
        <v>300</v>
      </c>
      <c r="C156" t="s">
        <v>13</v>
      </c>
      <c r="D156" t="s">
        <v>14</v>
      </c>
      <c r="E156" t="s">
        <v>3</v>
      </c>
      <c r="F156" t="s">
        <v>6</v>
      </c>
      <c r="G156">
        <v>7.1291599999999997</v>
      </c>
      <c r="H156">
        <v>632204.96</v>
      </c>
      <c r="I156">
        <v>3674295.19</v>
      </c>
      <c r="J156">
        <v>-68.040000000000006</v>
      </c>
      <c r="K156">
        <v>-68.040000000000006</v>
      </c>
      <c r="L156">
        <v>0</v>
      </c>
      <c r="M156">
        <v>15122624</v>
      </c>
      <c r="N156" t="s">
        <v>5</v>
      </c>
      <c r="O156">
        <v>24</v>
      </c>
      <c r="P156">
        <v>8</v>
      </c>
      <c r="Q156">
        <v>5964</v>
      </c>
    </row>
    <row r="157" spans="1:17" x14ac:dyDescent="0.25">
      <c r="A157" t="s">
        <v>275</v>
      </c>
      <c r="B157" t="s">
        <v>300</v>
      </c>
      <c r="C157" t="s">
        <v>13</v>
      </c>
      <c r="D157" t="s">
        <v>14</v>
      </c>
      <c r="E157" t="s">
        <v>3</v>
      </c>
      <c r="F157" t="s">
        <v>15</v>
      </c>
      <c r="G157">
        <v>5.25786</v>
      </c>
      <c r="H157">
        <v>632156.48</v>
      </c>
      <c r="I157">
        <v>3674295.19</v>
      </c>
      <c r="J157">
        <v>-68.760000000000005</v>
      </c>
      <c r="K157">
        <v>-68.760000000000005</v>
      </c>
      <c r="L157">
        <v>0</v>
      </c>
      <c r="M157">
        <v>15103024</v>
      </c>
      <c r="N157" t="s">
        <v>5</v>
      </c>
      <c r="O157">
        <v>24</v>
      </c>
      <c r="P157">
        <v>8</v>
      </c>
      <c r="Q157">
        <v>5964</v>
      </c>
    </row>
    <row r="158" spans="1:17" x14ac:dyDescent="0.25">
      <c r="A158" t="s">
        <v>275</v>
      </c>
      <c r="B158" t="s">
        <v>300</v>
      </c>
      <c r="C158" t="s">
        <v>13</v>
      </c>
      <c r="D158" t="s">
        <v>14</v>
      </c>
      <c r="E158" t="s">
        <v>3</v>
      </c>
      <c r="F158" t="s">
        <v>16</v>
      </c>
      <c r="G158">
        <v>4.7007599999999998</v>
      </c>
      <c r="H158">
        <v>632204.96</v>
      </c>
      <c r="I158">
        <v>3674295.19</v>
      </c>
      <c r="J158">
        <v>-68.040000000000006</v>
      </c>
      <c r="K158">
        <v>-68.040000000000006</v>
      </c>
      <c r="L158">
        <v>0</v>
      </c>
      <c r="M158">
        <v>15031224</v>
      </c>
      <c r="N158" t="s">
        <v>5</v>
      </c>
      <c r="O158">
        <v>24</v>
      </c>
      <c r="P158">
        <v>8</v>
      </c>
      <c r="Q158">
        <v>5964</v>
      </c>
    </row>
    <row r="159" spans="1:17" x14ac:dyDescent="0.25">
      <c r="A159" t="s">
        <v>275</v>
      </c>
      <c r="B159" t="s">
        <v>300</v>
      </c>
      <c r="C159" t="s">
        <v>13</v>
      </c>
      <c r="D159" t="s">
        <v>14</v>
      </c>
      <c r="E159" t="s">
        <v>3</v>
      </c>
      <c r="F159" t="s">
        <v>17</v>
      </c>
      <c r="G159">
        <v>4.6448400000000003</v>
      </c>
      <c r="H159">
        <v>632204.96</v>
      </c>
      <c r="I159">
        <v>3674295.19</v>
      </c>
      <c r="J159">
        <v>-68.040000000000006</v>
      </c>
      <c r="K159">
        <v>-68.040000000000006</v>
      </c>
      <c r="L159">
        <v>0</v>
      </c>
      <c r="M159">
        <v>15102924</v>
      </c>
      <c r="N159" t="s">
        <v>5</v>
      </c>
      <c r="O159">
        <v>24</v>
      </c>
      <c r="P159">
        <v>8</v>
      </c>
      <c r="Q159">
        <v>5964</v>
      </c>
    </row>
    <row r="160" spans="1:17" x14ac:dyDescent="0.25">
      <c r="A160" t="s">
        <v>275</v>
      </c>
      <c r="B160" t="s">
        <v>300</v>
      </c>
      <c r="C160" t="s">
        <v>13</v>
      </c>
      <c r="D160" t="s">
        <v>14</v>
      </c>
      <c r="E160" t="s">
        <v>3</v>
      </c>
      <c r="F160" t="s">
        <v>18</v>
      </c>
      <c r="G160">
        <v>3.8948100000000001</v>
      </c>
      <c r="H160">
        <v>632204.96</v>
      </c>
      <c r="I160">
        <v>3674295.19</v>
      </c>
      <c r="J160">
        <v>-68.040000000000006</v>
      </c>
      <c r="K160">
        <v>-68.040000000000006</v>
      </c>
      <c r="L160">
        <v>0</v>
      </c>
      <c r="M160">
        <v>15031324</v>
      </c>
      <c r="N160" t="s">
        <v>5</v>
      </c>
      <c r="O160">
        <v>24</v>
      </c>
      <c r="P160">
        <v>8</v>
      </c>
      <c r="Q160">
        <v>5964</v>
      </c>
    </row>
    <row r="161" spans="1:17" x14ac:dyDescent="0.25">
      <c r="A161" t="s">
        <v>275</v>
      </c>
      <c r="B161" t="s">
        <v>300</v>
      </c>
      <c r="C161" t="s">
        <v>13</v>
      </c>
      <c r="D161" t="s">
        <v>14</v>
      </c>
      <c r="E161" t="s">
        <v>271</v>
      </c>
      <c r="F161" t="s">
        <v>4</v>
      </c>
      <c r="G161">
        <v>7.1256399999999998</v>
      </c>
      <c r="H161">
        <v>632204.96</v>
      </c>
      <c r="I161">
        <v>3674295.19</v>
      </c>
      <c r="J161">
        <v>-68.040000000000006</v>
      </c>
      <c r="K161">
        <v>-68.040000000000006</v>
      </c>
      <c r="L161">
        <v>0</v>
      </c>
      <c r="M161">
        <v>15103024</v>
      </c>
      <c r="N161" t="s">
        <v>5</v>
      </c>
      <c r="O161">
        <v>24</v>
      </c>
      <c r="P161">
        <v>8</v>
      </c>
      <c r="Q161">
        <v>5964</v>
      </c>
    </row>
    <row r="162" spans="1:17" x14ac:dyDescent="0.25">
      <c r="A162" t="s">
        <v>275</v>
      </c>
      <c r="B162" t="s">
        <v>300</v>
      </c>
      <c r="C162" t="s">
        <v>13</v>
      </c>
      <c r="D162" t="s">
        <v>14</v>
      </c>
      <c r="E162" t="s">
        <v>271</v>
      </c>
      <c r="F162" t="s">
        <v>6</v>
      </c>
      <c r="G162">
        <v>6.96807</v>
      </c>
      <c r="H162">
        <v>632204.96</v>
      </c>
      <c r="I162">
        <v>3674295.19</v>
      </c>
      <c r="J162">
        <v>-68.040000000000006</v>
      </c>
      <c r="K162">
        <v>-68.040000000000006</v>
      </c>
      <c r="L162">
        <v>0</v>
      </c>
      <c r="M162">
        <v>15122624</v>
      </c>
      <c r="N162" t="s">
        <v>5</v>
      </c>
      <c r="O162">
        <v>24</v>
      </c>
      <c r="P162">
        <v>8</v>
      </c>
      <c r="Q162">
        <v>5964</v>
      </c>
    </row>
    <row r="163" spans="1:17" x14ac:dyDescent="0.25">
      <c r="A163" t="s">
        <v>275</v>
      </c>
      <c r="B163" t="s">
        <v>300</v>
      </c>
      <c r="C163" t="s">
        <v>13</v>
      </c>
      <c r="D163" t="s">
        <v>14</v>
      </c>
      <c r="E163" t="s">
        <v>271</v>
      </c>
      <c r="F163" t="s">
        <v>15</v>
      </c>
      <c r="G163">
        <v>5.1825400000000004</v>
      </c>
      <c r="H163">
        <v>632156.48</v>
      </c>
      <c r="I163">
        <v>3674295.19</v>
      </c>
      <c r="J163">
        <v>-68.760000000000005</v>
      </c>
      <c r="K163">
        <v>-68.760000000000005</v>
      </c>
      <c r="L163">
        <v>0</v>
      </c>
      <c r="M163">
        <v>15103024</v>
      </c>
      <c r="N163" t="s">
        <v>5</v>
      </c>
      <c r="O163">
        <v>24</v>
      </c>
      <c r="P163">
        <v>8</v>
      </c>
      <c r="Q163">
        <v>5964</v>
      </c>
    </row>
    <row r="164" spans="1:17" x14ac:dyDescent="0.25">
      <c r="A164" t="s">
        <v>275</v>
      </c>
      <c r="B164" t="s">
        <v>300</v>
      </c>
      <c r="C164" t="s">
        <v>13</v>
      </c>
      <c r="D164" t="s">
        <v>14</v>
      </c>
      <c r="E164" t="s">
        <v>271</v>
      </c>
      <c r="F164" t="s">
        <v>16</v>
      </c>
      <c r="G164">
        <v>4.6375200000000003</v>
      </c>
      <c r="H164">
        <v>632204.96</v>
      </c>
      <c r="I164">
        <v>3674295.19</v>
      </c>
      <c r="J164">
        <v>-68.040000000000006</v>
      </c>
      <c r="K164">
        <v>-68.040000000000006</v>
      </c>
      <c r="L164">
        <v>0</v>
      </c>
      <c r="M164">
        <v>15101524</v>
      </c>
      <c r="N164" t="s">
        <v>5</v>
      </c>
      <c r="O164">
        <v>24</v>
      </c>
      <c r="P164">
        <v>8</v>
      </c>
      <c r="Q164">
        <v>5964</v>
      </c>
    </row>
    <row r="165" spans="1:17" x14ac:dyDescent="0.25">
      <c r="A165" t="s">
        <v>275</v>
      </c>
      <c r="B165" t="s">
        <v>300</v>
      </c>
      <c r="C165" t="s">
        <v>13</v>
      </c>
      <c r="D165" t="s">
        <v>14</v>
      </c>
      <c r="E165" t="s">
        <v>271</v>
      </c>
      <c r="F165" t="s">
        <v>17</v>
      </c>
      <c r="G165">
        <v>4.5837599999999998</v>
      </c>
      <c r="H165">
        <v>632204.96</v>
      </c>
      <c r="I165">
        <v>3674295.19</v>
      </c>
      <c r="J165">
        <v>-68.040000000000006</v>
      </c>
      <c r="K165">
        <v>-68.040000000000006</v>
      </c>
      <c r="L165">
        <v>0</v>
      </c>
      <c r="M165">
        <v>15102924</v>
      </c>
      <c r="N165" t="s">
        <v>5</v>
      </c>
      <c r="O165">
        <v>24</v>
      </c>
      <c r="P165">
        <v>8</v>
      </c>
      <c r="Q165">
        <v>5964</v>
      </c>
    </row>
    <row r="166" spans="1:17" x14ac:dyDescent="0.25">
      <c r="A166" t="s">
        <v>275</v>
      </c>
      <c r="B166" t="s">
        <v>300</v>
      </c>
      <c r="C166" t="s">
        <v>13</v>
      </c>
      <c r="D166" t="s">
        <v>14</v>
      </c>
      <c r="E166" t="s">
        <v>271</v>
      </c>
      <c r="F166" t="s">
        <v>18</v>
      </c>
      <c r="G166">
        <v>3.8561700000000001</v>
      </c>
      <c r="H166">
        <v>632301.9</v>
      </c>
      <c r="I166">
        <v>3674461.08</v>
      </c>
      <c r="J166">
        <v>-68.62</v>
      </c>
      <c r="K166">
        <v>-68.62</v>
      </c>
      <c r="L166">
        <v>0</v>
      </c>
      <c r="M166">
        <v>15051424</v>
      </c>
      <c r="N166" t="s">
        <v>5</v>
      </c>
      <c r="O166">
        <v>24</v>
      </c>
      <c r="P166">
        <v>8</v>
      </c>
      <c r="Q166">
        <v>5964</v>
      </c>
    </row>
    <row r="167" spans="1:17" x14ac:dyDescent="0.25">
      <c r="A167" t="s">
        <v>275</v>
      </c>
      <c r="B167" t="s">
        <v>300</v>
      </c>
      <c r="C167" t="s">
        <v>13</v>
      </c>
      <c r="D167" t="s">
        <v>14</v>
      </c>
      <c r="E167" t="s">
        <v>277</v>
      </c>
      <c r="F167" t="s">
        <v>4</v>
      </c>
      <c r="G167">
        <v>0.33732000000000001</v>
      </c>
      <c r="H167">
        <v>632301.9</v>
      </c>
      <c r="I167">
        <v>3674603.27</v>
      </c>
      <c r="J167">
        <v>-68.73</v>
      </c>
      <c r="K167">
        <v>-68.73</v>
      </c>
      <c r="L167">
        <v>0</v>
      </c>
      <c r="M167">
        <v>15122324</v>
      </c>
      <c r="N167" t="s">
        <v>5</v>
      </c>
      <c r="O167">
        <v>24</v>
      </c>
      <c r="P167">
        <v>8</v>
      </c>
      <c r="Q167">
        <v>5964</v>
      </c>
    </row>
    <row r="168" spans="1:17" x14ac:dyDescent="0.25">
      <c r="A168" t="s">
        <v>275</v>
      </c>
      <c r="B168" t="s">
        <v>300</v>
      </c>
      <c r="C168" t="s">
        <v>13</v>
      </c>
      <c r="D168" t="s">
        <v>14</v>
      </c>
      <c r="E168" t="s">
        <v>277</v>
      </c>
      <c r="F168" t="s">
        <v>6</v>
      </c>
      <c r="G168">
        <v>0.29892999999999997</v>
      </c>
      <c r="H168">
        <v>632301.9</v>
      </c>
      <c r="I168">
        <v>3674603.27</v>
      </c>
      <c r="J168">
        <v>-68.73</v>
      </c>
      <c r="K168">
        <v>-68.73</v>
      </c>
      <c r="L168">
        <v>0</v>
      </c>
      <c r="M168">
        <v>15052224</v>
      </c>
      <c r="N168" t="s">
        <v>5</v>
      </c>
      <c r="O168">
        <v>24</v>
      </c>
      <c r="P168">
        <v>8</v>
      </c>
      <c r="Q168">
        <v>5964</v>
      </c>
    </row>
    <row r="169" spans="1:17" x14ac:dyDescent="0.25">
      <c r="A169" t="s">
        <v>275</v>
      </c>
      <c r="B169" t="s">
        <v>300</v>
      </c>
      <c r="C169" t="s">
        <v>13</v>
      </c>
      <c r="D169" t="s">
        <v>14</v>
      </c>
      <c r="E169" t="s">
        <v>277</v>
      </c>
      <c r="F169" t="s">
        <v>15</v>
      </c>
      <c r="G169">
        <v>0.27739000000000003</v>
      </c>
      <c r="H169">
        <v>632301.9</v>
      </c>
      <c r="I169">
        <v>3674603.27</v>
      </c>
      <c r="J169">
        <v>-68.73</v>
      </c>
      <c r="K169">
        <v>-68.73</v>
      </c>
      <c r="L169">
        <v>0</v>
      </c>
      <c r="M169">
        <v>15051424</v>
      </c>
      <c r="N169" t="s">
        <v>5</v>
      </c>
      <c r="O169">
        <v>24</v>
      </c>
      <c r="P169">
        <v>8</v>
      </c>
      <c r="Q169">
        <v>5964</v>
      </c>
    </row>
    <row r="170" spans="1:17" x14ac:dyDescent="0.25">
      <c r="A170" t="s">
        <v>275</v>
      </c>
      <c r="B170" t="s">
        <v>300</v>
      </c>
      <c r="C170" t="s">
        <v>13</v>
      </c>
      <c r="D170" t="s">
        <v>14</v>
      </c>
      <c r="E170" t="s">
        <v>277</v>
      </c>
      <c r="F170" t="s">
        <v>16</v>
      </c>
      <c r="G170">
        <v>0.26640999999999998</v>
      </c>
      <c r="H170">
        <v>632301.9</v>
      </c>
      <c r="I170">
        <v>3674603.27</v>
      </c>
      <c r="J170">
        <v>-68.73</v>
      </c>
      <c r="K170">
        <v>-68.73</v>
      </c>
      <c r="L170">
        <v>0</v>
      </c>
      <c r="M170">
        <v>15040724</v>
      </c>
      <c r="N170" t="s">
        <v>5</v>
      </c>
      <c r="O170">
        <v>24</v>
      </c>
      <c r="P170">
        <v>8</v>
      </c>
      <c r="Q170">
        <v>5964</v>
      </c>
    </row>
    <row r="171" spans="1:17" x14ac:dyDescent="0.25">
      <c r="A171" t="s">
        <v>275</v>
      </c>
      <c r="B171" t="s">
        <v>300</v>
      </c>
      <c r="C171" t="s">
        <v>13</v>
      </c>
      <c r="D171" t="s">
        <v>14</v>
      </c>
      <c r="E171" t="s">
        <v>277</v>
      </c>
      <c r="F171" t="s">
        <v>17</v>
      </c>
      <c r="G171">
        <v>0.25301000000000001</v>
      </c>
      <c r="H171">
        <v>632301.9</v>
      </c>
      <c r="I171">
        <v>3674579.58</v>
      </c>
      <c r="J171">
        <v>-68.739999999999995</v>
      </c>
      <c r="K171">
        <v>-68.739999999999995</v>
      </c>
      <c r="L171">
        <v>0</v>
      </c>
      <c r="M171">
        <v>15022224</v>
      </c>
      <c r="N171" t="s">
        <v>5</v>
      </c>
      <c r="O171">
        <v>24</v>
      </c>
      <c r="P171">
        <v>8</v>
      </c>
      <c r="Q171">
        <v>5964</v>
      </c>
    </row>
    <row r="172" spans="1:17" x14ac:dyDescent="0.25">
      <c r="A172" t="s">
        <v>275</v>
      </c>
      <c r="B172" t="s">
        <v>300</v>
      </c>
      <c r="C172" t="s">
        <v>13</v>
      </c>
      <c r="D172" t="s">
        <v>14</v>
      </c>
      <c r="E172" t="s">
        <v>277</v>
      </c>
      <c r="F172" t="s">
        <v>18</v>
      </c>
      <c r="G172">
        <v>0.23843</v>
      </c>
      <c r="H172">
        <v>632301.9</v>
      </c>
      <c r="I172">
        <v>3674579.58</v>
      </c>
      <c r="J172">
        <v>-68.739999999999995</v>
      </c>
      <c r="K172">
        <v>-68.739999999999995</v>
      </c>
      <c r="L172">
        <v>0</v>
      </c>
      <c r="M172">
        <v>15050724</v>
      </c>
      <c r="N172" t="s">
        <v>5</v>
      </c>
      <c r="O172">
        <v>24</v>
      </c>
      <c r="P172">
        <v>8</v>
      </c>
      <c r="Q172">
        <v>5964</v>
      </c>
    </row>
    <row r="173" spans="1:17" x14ac:dyDescent="0.25">
      <c r="A173" t="s">
        <v>275</v>
      </c>
      <c r="B173" t="s">
        <v>300</v>
      </c>
      <c r="C173" t="s">
        <v>13</v>
      </c>
      <c r="D173" t="s">
        <v>14</v>
      </c>
      <c r="E173" t="s">
        <v>272</v>
      </c>
      <c r="F173" t="s">
        <v>4</v>
      </c>
      <c r="G173">
        <v>0.11149000000000001</v>
      </c>
      <c r="H173">
        <v>632301.9</v>
      </c>
      <c r="I173">
        <v>3674626.97</v>
      </c>
      <c r="J173">
        <v>-68.760000000000005</v>
      </c>
      <c r="K173">
        <v>-68.760000000000005</v>
      </c>
      <c r="L173">
        <v>0</v>
      </c>
      <c r="M173">
        <v>15122324</v>
      </c>
      <c r="N173" t="s">
        <v>5</v>
      </c>
      <c r="O173">
        <v>24</v>
      </c>
      <c r="P173">
        <v>8</v>
      </c>
      <c r="Q173">
        <v>5964</v>
      </c>
    </row>
    <row r="174" spans="1:17" x14ac:dyDescent="0.25">
      <c r="A174" t="s">
        <v>275</v>
      </c>
      <c r="B174" t="s">
        <v>300</v>
      </c>
      <c r="C174" t="s">
        <v>13</v>
      </c>
      <c r="D174" t="s">
        <v>14</v>
      </c>
      <c r="E174" t="s">
        <v>272</v>
      </c>
      <c r="F174" t="s">
        <v>6</v>
      </c>
      <c r="G174">
        <v>9.783E-2</v>
      </c>
      <c r="H174">
        <v>632301.9</v>
      </c>
      <c r="I174">
        <v>3674603.27</v>
      </c>
      <c r="J174">
        <v>-68.73</v>
      </c>
      <c r="K174">
        <v>-68.73</v>
      </c>
      <c r="L174">
        <v>0</v>
      </c>
      <c r="M174">
        <v>15122324</v>
      </c>
      <c r="N174" t="s">
        <v>5</v>
      </c>
      <c r="O174">
        <v>24</v>
      </c>
      <c r="P174">
        <v>8</v>
      </c>
      <c r="Q174">
        <v>5964</v>
      </c>
    </row>
    <row r="175" spans="1:17" x14ac:dyDescent="0.25">
      <c r="A175" t="s">
        <v>275</v>
      </c>
      <c r="B175" t="s">
        <v>300</v>
      </c>
      <c r="C175" t="s">
        <v>13</v>
      </c>
      <c r="D175" t="s">
        <v>14</v>
      </c>
      <c r="E175" t="s">
        <v>272</v>
      </c>
      <c r="F175" t="s">
        <v>15</v>
      </c>
      <c r="G175">
        <v>9.2069999999999999E-2</v>
      </c>
      <c r="H175">
        <v>632301.9</v>
      </c>
      <c r="I175">
        <v>3674603.27</v>
      </c>
      <c r="J175">
        <v>-68.73</v>
      </c>
      <c r="K175">
        <v>-68.73</v>
      </c>
      <c r="L175">
        <v>0</v>
      </c>
      <c r="M175">
        <v>15040724</v>
      </c>
      <c r="N175" t="s">
        <v>5</v>
      </c>
      <c r="O175">
        <v>24</v>
      </c>
      <c r="P175">
        <v>8</v>
      </c>
      <c r="Q175">
        <v>5964</v>
      </c>
    </row>
    <row r="176" spans="1:17" x14ac:dyDescent="0.25">
      <c r="A176" t="s">
        <v>275</v>
      </c>
      <c r="B176" t="s">
        <v>300</v>
      </c>
      <c r="C176" t="s">
        <v>13</v>
      </c>
      <c r="D176" t="s">
        <v>14</v>
      </c>
      <c r="E176" t="s">
        <v>272</v>
      </c>
      <c r="F176" t="s">
        <v>16</v>
      </c>
      <c r="G176">
        <v>9.0939999999999993E-2</v>
      </c>
      <c r="H176">
        <v>632301.9</v>
      </c>
      <c r="I176">
        <v>3674603.27</v>
      </c>
      <c r="J176">
        <v>-68.73</v>
      </c>
      <c r="K176">
        <v>-68.73</v>
      </c>
      <c r="L176">
        <v>0</v>
      </c>
      <c r="M176">
        <v>15051424</v>
      </c>
      <c r="N176" t="s">
        <v>5</v>
      </c>
      <c r="O176">
        <v>24</v>
      </c>
      <c r="P176">
        <v>8</v>
      </c>
      <c r="Q176">
        <v>5964</v>
      </c>
    </row>
    <row r="177" spans="1:17" x14ac:dyDescent="0.25">
      <c r="A177" t="s">
        <v>275</v>
      </c>
      <c r="B177" t="s">
        <v>300</v>
      </c>
      <c r="C177" t="s">
        <v>13</v>
      </c>
      <c r="D177" t="s">
        <v>14</v>
      </c>
      <c r="E177" t="s">
        <v>272</v>
      </c>
      <c r="F177" t="s">
        <v>17</v>
      </c>
      <c r="G177">
        <v>8.1439999999999999E-2</v>
      </c>
      <c r="H177">
        <v>632301.9</v>
      </c>
      <c r="I177">
        <v>3674603.27</v>
      </c>
      <c r="J177">
        <v>-68.73</v>
      </c>
      <c r="K177">
        <v>-68.73</v>
      </c>
      <c r="L177">
        <v>0</v>
      </c>
      <c r="M177">
        <v>15022224</v>
      </c>
      <c r="N177" t="s">
        <v>5</v>
      </c>
      <c r="O177">
        <v>24</v>
      </c>
      <c r="P177">
        <v>8</v>
      </c>
      <c r="Q177">
        <v>5964</v>
      </c>
    </row>
    <row r="178" spans="1:17" x14ac:dyDescent="0.25">
      <c r="A178" t="s">
        <v>275</v>
      </c>
      <c r="B178" t="s">
        <v>300</v>
      </c>
      <c r="C178" t="s">
        <v>13</v>
      </c>
      <c r="D178" t="s">
        <v>14</v>
      </c>
      <c r="E178" t="s">
        <v>272</v>
      </c>
      <c r="F178" t="s">
        <v>18</v>
      </c>
      <c r="G178">
        <v>7.85E-2</v>
      </c>
      <c r="H178">
        <v>632301.9</v>
      </c>
      <c r="I178">
        <v>3674603.27</v>
      </c>
      <c r="J178">
        <v>-68.73</v>
      </c>
      <c r="K178">
        <v>-68.73</v>
      </c>
      <c r="L178">
        <v>0</v>
      </c>
      <c r="M178">
        <v>15052124</v>
      </c>
      <c r="N178" t="s">
        <v>5</v>
      </c>
      <c r="O178">
        <v>24</v>
      </c>
      <c r="P178">
        <v>8</v>
      </c>
      <c r="Q178">
        <v>5964</v>
      </c>
    </row>
    <row r="179" spans="1:17" x14ac:dyDescent="0.25">
      <c r="A179" t="s">
        <v>275</v>
      </c>
      <c r="B179" t="s">
        <v>300</v>
      </c>
      <c r="C179" t="s">
        <v>13</v>
      </c>
      <c r="D179" t="s">
        <v>14</v>
      </c>
      <c r="E179" t="s">
        <v>273</v>
      </c>
      <c r="F179" t="s">
        <v>4</v>
      </c>
      <c r="G179">
        <v>0.11269</v>
      </c>
      <c r="H179">
        <v>632301.9</v>
      </c>
      <c r="I179">
        <v>3674603.27</v>
      </c>
      <c r="J179">
        <v>-68.73</v>
      </c>
      <c r="K179">
        <v>-68.73</v>
      </c>
      <c r="L179">
        <v>0</v>
      </c>
      <c r="M179">
        <v>15122324</v>
      </c>
      <c r="N179" t="s">
        <v>5</v>
      </c>
      <c r="O179">
        <v>24</v>
      </c>
      <c r="P179">
        <v>8</v>
      </c>
      <c r="Q179">
        <v>5964</v>
      </c>
    </row>
    <row r="180" spans="1:17" x14ac:dyDescent="0.25">
      <c r="A180" t="s">
        <v>275</v>
      </c>
      <c r="B180" t="s">
        <v>300</v>
      </c>
      <c r="C180" t="s">
        <v>13</v>
      </c>
      <c r="D180" t="s">
        <v>14</v>
      </c>
      <c r="E180" t="s">
        <v>273</v>
      </c>
      <c r="F180" t="s">
        <v>6</v>
      </c>
      <c r="G180">
        <v>0.10015</v>
      </c>
      <c r="H180">
        <v>632301.9</v>
      </c>
      <c r="I180">
        <v>3674603.27</v>
      </c>
      <c r="J180">
        <v>-68.73</v>
      </c>
      <c r="K180">
        <v>-68.73</v>
      </c>
      <c r="L180">
        <v>0</v>
      </c>
      <c r="M180">
        <v>15052224</v>
      </c>
      <c r="N180" t="s">
        <v>5</v>
      </c>
      <c r="O180">
        <v>24</v>
      </c>
      <c r="P180">
        <v>8</v>
      </c>
      <c r="Q180">
        <v>5964</v>
      </c>
    </row>
    <row r="181" spans="1:17" x14ac:dyDescent="0.25">
      <c r="A181" t="s">
        <v>275</v>
      </c>
      <c r="B181" t="s">
        <v>300</v>
      </c>
      <c r="C181" t="s">
        <v>13</v>
      </c>
      <c r="D181" t="s">
        <v>14</v>
      </c>
      <c r="E181" t="s">
        <v>273</v>
      </c>
      <c r="F181" t="s">
        <v>15</v>
      </c>
      <c r="G181">
        <v>9.2219999999999996E-2</v>
      </c>
      <c r="H181">
        <v>632301.9</v>
      </c>
      <c r="I181">
        <v>3674603.27</v>
      </c>
      <c r="J181">
        <v>-68.73</v>
      </c>
      <c r="K181">
        <v>-68.73</v>
      </c>
      <c r="L181">
        <v>0</v>
      </c>
      <c r="M181">
        <v>15051424</v>
      </c>
      <c r="N181" t="s">
        <v>5</v>
      </c>
      <c r="O181">
        <v>24</v>
      </c>
      <c r="P181">
        <v>8</v>
      </c>
      <c r="Q181">
        <v>5964</v>
      </c>
    </row>
    <row r="182" spans="1:17" x14ac:dyDescent="0.25">
      <c r="A182" t="s">
        <v>275</v>
      </c>
      <c r="B182" t="s">
        <v>300</v>
      </c>
      <c r="C182" t="s">
        <v>13</v>
      </c>
      <c r="D182" t="s">
        <v>14</v>
      </c>
      <c r="E182" t="s">
        <v>273</v>
      </c>
      <c r="F182" t="s">
        <v>16</v>
      </c>
      <c r="G182">
        <v>8.9730000000000004E-2</v>
      </c>
      <c r="H182">
        <v>632301.9</v>
      </c>
      <c r="I182">
        <v>3674603.27</v>
      </c>
      <c r="J182">
        <v>-68.73</v>
      </c>
      <c r="K182">
        <v>-68.73</v>
      </c>
      <c r="L182">
        <v>0</v>
      </c>
      <c r="M182">
        <v>15040724</v>
      </c>
      <c r="N182" t="s">
        <v>5</v>
      </c>
      <c r="O182">
        <v>24</v>
      </c>
      <c r="P182">
        <v>8</v>
      </c>
      <c r="Q182">
        <v>5964</v>
      </c>
    </row>
    <row r="183" spans="1:17" x14ac:dyDescent="0.25">
      <c r="A183" t="s">
        <v>275</v>
      </c>
      <c r="B183" t="s">
        <v>300</v>
      </c>
      <c r="C183" t="s">
        <v>13</v>
      </c>
      <c r="D183" t="s">
        <v>14</v>
      </c>
      <c r="E183" t="s">
        <v>273</v>
      </c>
      <c r="F183" t="s">
        <v>17</v>
      </c>
      <c r="G183">
        <v>8.0509999999999998E-2</v>
      </c>
      <c r="H183">
        <v>632301.9</v>
      </c>
      <c r="I183">
        <v>3674579.58</v>
      </c>
      <c r="J183">
        <v>-68.739999999999995</v>
      </c>
      <c r="K183">
        <v>-68.739999999999995</v>
      </c>
      <c r="L183">
        <v>0</v>
      </c>
      <c r="M183">
        <v>15051424</v>
      </c>
      <c r="N183" t="s">
        <v>5</v>
      </c>
      <c r="O183">
        <v>24</v>
      </c>
      <c r="P183">
        <v>8</v>
      </c>
      <c r="Q183">
        <v>5964</v>
      </c>
    </row>
    <row r="184" spans="1:17" x14ac:dyDescent="0.25">
      <c r="A184" t="s">
        <v>275</v>
      </c>
      <c r="B184" t="s">
        <v>300</v>
      </c>
      <c r="C184" t="s">
        <v>13</v>
      </c>
      <c r="D184" t="s">
        <v>14</v>
      </c>
      <c r="E184" t="s">
        <v>273</v>
      </c>
      <c r="F184" t="s">
        <v>18</v>
      </c>
      <c r="G184">
        <v>7.9460000000000003E-2</v>
      </c>
      <c r="H184">
        <v>632301.9</v>
      </c>
      <c r="I184">
        <v>3674579.58</v>
      </c>
      <c r="J184">
        <v>-68.739999999999995</v>
      </c>
      <c r="K184">
        <v>-68.739999999999995</v>
      </c>
      <c r="L184">
        <v>0</v>
      </c>
      <c r="M184">
        <v>15050724</v>
      </c>
      <c r="N184" t="s">
        <v>5</v>
      </c>
      <c r="O184">
        <v>24</v>
      </c>
      <c r="P184">
        <v>8</v>
      </c>
      <c r="Q184">
        <v>5964</v>
      </c>
    </row>
    <row r="185" spans="1:17" x14ac:dyDescent="0.25">
      <c r="A185" t="s">
        <v>275</v>
      </c>
      <c r="B185" t="s">
        <v>300</v>
      </c>
      <c r="C185" t="s">
        <v>13</v>
      </c>
      <c r="D185" t="s">
        <v>14</v>
      </c>
      <c r="E185" t="s">
        <v>274</v>
      </c>
      <c r="F185" t="s">
        <v>4</v>
      </c>
      <c r="G185">
        <v>0.11854000000000001</v>
      </c>
      <c r="H185">
        <v>632301.9</v>
      </c>
      <c r="I185">
        <v>3674603.27</v>
      </c>
      <c r="J185">
        <v>-68.73</v>
      </c>
      <c r="K185">
        <v>-68.73</v>
      </c>
      <c r="L185">
        <v>0</v>
      </c>
      <c r="M185">
        <v>15122324</v>
      </c>
      <c r="N185" t="s">
        <v>5</v>
      </c>
      <c r="O185">
        <v>24</v>
      </c>
      <c r="P185">
        <v>8</v>
      </c>
      <c r="Q185">
        <v>5964</v>
      </c>
    </row>
    <row r="186" spans="1:17" x14ac:dyDescent="0.25">
      <c r="A186" t="s">
        <v>275</v>
      </c>
      <c r="B186" t="s">
        <v>300</v>
      </c>
      <c r="C186" t="s">
        <v>13</v>
      </c>
      <c r="D186" t="s">
        <v>14</v>
      </c>
      <c r="E186" t="s">
        <v>274</v>
      </c>
      <c r="F186" t="s">
        <v>6</v>
      </c>
      <c r="G186">
        <v>9.4750000000000001E-2</v>
      </c>
      <c r="H186">
        <v>632301.9</v>
      </c>
      <c r="I186">
        <v>3674603.27</v>
      </c>
      <c r="J186">
        <v>-68.73</v>
      </c>
      <c r="K186">
        <v>-68.73</v>
      </c>
      <c r="L186">
        <v>0</v>
      </c>
      <c r="M186">
        <v>15052224</v>
      </c>
      <c r="N186" t="s">
        <v>5</v>
      </c>
      <c r="O186">
        <v>24</v>
      </c>
      <c r="P186">
        <v>8</v>
      </c>
      <c r="Q186">
        <v>5964</v>
      </c>
    </row>
    <row r="187" spans="1:17" x14ac:dyDescent="0.25">
      <c r="A187" t="s">
        <v>275</v>
      </c>
      <c r="B187" t="s">
        <v>300</v>
      </c>
      <c r="C187" t="s">
        <v>13</v>
      </c>
      <c r="D187" t="s">
        <v>14</v>
      </c>
      <c r="E187" t="s">
        <v>274</v>
      </c>
      <c r="F187" t="s">
        <v>15</v>
      </c>
      <c r="G187">
        <v>9.0490000000000001E-2</v>
      </c>
      <c r="H187">
        <v>632301.9</v>
      </c>
      <c r="I187">
        <v>3674579.58</v>
      </c>
      <c r="J187">
        <v>-68.739999999999995</v>
      </c>
      <c r="K187">
        <v>-68.739999999999995</v>
      </c>
      <c r="L187">
        <v>0</v>
      </c>
      <c r="M187">
        <v>15122324</v>
      </c>
      <c r="N187" t="s">
        <v>5</v>
      </c>
      <c r="O187">
        <v>24</v>
      </c>
      <c r="P187">
        <v>8</v>
      </c>
      <c r="Q187">
        <v>5964</v>
      </c>
    </row>
    <row r="188" spans="1:17" x14ac:dyDescent="0.25">
      <c r="A188" t="s">
        <v>275</v>
      </c>
      <c r="B188" t="s">
        <v>300</v>
      </c>
      <c r="C188" t="s">
        <v>13</v>
      </c>
      <c r="D188" t="s">
        <v>14</v>
      </c>
      <c r="E188" t="s">
        <v>274</v>
      </c>
      <c r="F188" t="s">
        <v>16</v>
      </c>
      <c r="G188">
        <v>8.8609999999999994E-2</v>
      </c>
      <c r="H188">
        <v>632301.9</v>
      </c>
      <c r="I188">
        <v>3674579.58</v>
      </c>
      <c r="J188">
        <v>-68.739999999999995</v>
      </c>
      <c r="K188">
        <v>-68.739999999999995</v>
      </c>
      <c r="L188">
        <v>0</v>
      </c>
      <c r="M188">
        <v>15051424</v>
      </c>
      <c r="N188" t="s">
        <v>5</v>
      </c>
      <c r="O188">
        <v>24</v>
      </c>
      <c r="P188">
        <v>8</v>
      </c>
      <c r="Q188">
        <v>5964</v>
      </c>
    </row>
    <row r="189" spans="1:17" x14ac:dyDescent="0.25">
      <c r="A189" t="s">
        <v>275</v>
      </c>
      <c r="B189" t="s">
        <v>300</v>
      </c>
      <c r="C189" t="s">
        <v>13</v>
      </c>
      <c r="D189" t="s">
        <v>14</v>
      </c>
      <c r="E189" t="s">
        <v>274</v>
      </c>
      <c r="F189" t="s">
        <v>17</v>
      </c>
      <c r="G189">
        <v>8.523E-2</v>
      </c>
      <c r="H189">
        <v>632301.9</v>
      </c>
      <c r="I189">
        <v>3674579.58</v>
      </c>
      <c r="J189">
        <v>-68.739999999999995</v>
      </c>
      <c r="K189">
        <v>-68.739999999999995</v>
      </c>
      <c r="L189">
        <v>0</v>
      </c>
      <c r="M189">
        <v>15052124</v>
      </c>
      <c r="N189" t="s">
        <v>5</v>
      </c>
      <c r="O189">
        <v>24</v>
      </c>
      <c r="P189">
        <v>8</v>
      </c>
      <c r="Q189">
        <v>5964</v>
      </c>
    </row>
    <row r="190" spans="1:17" x14ac:dyDescent="0.25">
      <c r="A190" t="s">
        <v>275</v>
      </c>
      <c r="B190" t="s">
        <v>300</v>
      </c>
      <c r="C190" t="s">
        <v>13</v>
      </c>
      <c r="D190" t="s">
        <v>14</v>
      </c>
      <c r="E190" t="s">
        <v>274</v>
      </c>
      <c r="F190" t="s">
        <v>18</v>
      </c>
      <c r="G190">
        <v>8.4269999999999998E-2</v>
      </c>
      <c r="H190">
        <v>632301.9</v>
      </c>
      <c r="I190">
        <v>3674579.58</v>
      </c>
      <c r="J190">
        <v>-68.739999999999995</v>
      </c>
      <c r="K190">
        <v>-68.739999999999995</v>
      </c>
      <c r="L190">
        <v>0</v>
      </c>
      <c r="M190">
        <v>15022224</v>
      </c>
      <c r="N190" t="s">
        <v>5</v>
      </c>
      <c r="O190">
        <v>24</v>
      </c>
      <c r="P190">
        <v>8</v>
      </c>
      <c r="Q190">
        <v>5964</v>
      </c>
    </row>
    <row r="191" spans="1:17" x14ac:dyDescent="0.25">
      <c r="A191" t="s">
        <v>275</v>
      </c>
      <c r="B191" t="s">
        <v>300</v>
      </c>
      <c r="C191" t="s">
        <v>13</v>
      </c>
      <c r="D191" t="s">
        <v>14</v>
      </c>
      <c r="E191" t="s">
        <v>278</v>
      </c>
      <c r="F191" t="s">
        <v>4</v>
      </c>
      <c r="G191">
        <v>4.6969999999999998E-2</v>
      </c>
      <c r="H191">
        <v>632301.9</v>
      </c>
      <c r="I191">
        <v>3674555.88</v>
      </c>
      <c r="J191">
        <v>-68.75</v>
      </c>
      <c r="K191">
        <v>-68.75</v>
      </c>
      <c r="L191">
        <v>0</v>
      </c>
      <c r="M191">
        <v>15122324</v>
      </c>
      <c r="N191" t="s">
        <v>5</v>
      </c>
      <c r="O191">
        <v>24</v>
      </c>
      <c r="P191">
        <v>8</v>
      </c>
      <c r="Q191">
        <v>5964</v>
      </c>
    </row>
    <row r="192" spans="1:17" x14ac:dyDescent="0.25">
      <c r="A192" t="s">
        <v>275</v>
      </c>
      <c r="B192" t="s">
        <v>300</v>
      </c>
      <c r="C192" t="s">
        <v>13</v>
      </c>
      <c r="D192" t="s">
        <v>14</v>
      </c>
      <c r="E192" t="s">
        <v>278</v>
      </c>
      <c r="F192" t="s">
        <v>6</v>
      </c>
      <c r="G192">
        <v>4.1390000000000003E-2</v>
      </c>
      <c r="H192">
        <v>632301.9</v>
      </c>
      <c r="I192">
        <v>3674555.88</v>
      </c>
      <c r="J192">
        <v>-68.75</v>
      </c>
      <c r="K192">
        <v>-68.75</v>
      </c>
      <c r="L192">
        <v>0</v>
      </c>
      <c r="M192">
        <v>15052324</v>
      </c>
      <c r="N192" t="s">
        <v>5</v>
      </c>
      <c r="O192">
        <v>24</v>
      </c>
      <c r="P192">
        <v>8</v>
      </c>
      <c r="Q192">
        <v>5964</v>
      </c>
    </row>
    <row r="193" spans="1:17" x14ac:dyDescent="0.25">
      <c r="A193" t="s">
        <v>275</v>
      </c>
      <c r="B193" t="s">
        <v>300</v>
      </c>
      <c r="C193" t="s">
        <v>13</v>
      </c>
      <c r="D193" t="s">
        <v>14</v>
      </c>
      <c r="E193" t="s">
        <v>278</v>
      </c>
      <c r="F193" t="s">
        <v>15</v>
      </c>
      <c r="G193">
        <v>3.9039999999999998E-2</v>
      </c>
      <c r="H193">
        <v>632301.9</v>
      </c>
      <c r="I193">
        <v>3674532.18</v>
      </c>
      <c r="J193">
        <v>-68.72</v>
      </c>
      <c r="K193">
        <v>-68.72</v>
      </c>
      <c r="L193">
        <v>0</v>
      </c>
      <c r="M193">
        <v>15050724</v>
      </c>
      <c r="N193" t="s">
        <v>5</v>
      </c>
      <c r="O193">
        <v>24</v>
      </c>
      <c r="P193">
        <v>8</v>
      </c>
      <c r="Q193">
        <v>5964</v>
      </c>
    </row>
    <row r="194" spans="1:17" x14ac:dyDescent="0.25">
      <c r="A194" t="s">
        <v>275</v>
      </c>
      <c r="B194" t="s">
        <v>300</v>
      </c>
      <c r="C194" t="s">
        <v>13</v>
      </c>
      <c r="D194" t="s">
        <v>14</v>
      </c>
      <c r="E194" t="s">
        <v>278</v>
      </c>
      <c r="F194" t="s">
        <v>16</v>
      </c>
      <c r="G194">
        <v>3.687E-2</v>
      </c>
      <c r="H194">
        <v>632301.9</v>
      </c>
      <c r="I194">
        <v>3674532.18</v>
      </c>
      <c r="J194">
        <v>-68.72</v>
      </c>
      <c r="K194">
        <v>-68.72</v>
      </c>
      <c r="L194">
        <v>0</v>
      </c>
      <c r="M194">
        <v>15052224</v>
      </c>
      <c r="N194" t="s">
        <v>5</v>
      </c>
      <c r="O194">
        <v>24</v>
      </c>
      <c r="P194">
        <v>8</v>
      </c>
      <c r="Q194">
        <v>5964</v>
      </c>
    </row>
    <row r="195" spans="1:17" x14ac:dyDescent="0.25">
      <c r="A195" t="s">
        <v>275</v>
      </c>
      <c r="B195" t="s">
        <v>300</v>
      </c>
      <c r="C195" t="s">
        <v>13</v>
      </c>
      <c r="D195" t="s">
        <v>14</v>
      </c>
      <c r="E195" t="s">
        <v>278</v>
      </c>
      <c r="F195" t="s">
        <v>17</v>
      </c>
      <c r="G195">
        <v>3.5920000000000001E-2</v>
      </c>
      <c r="H195">
        <v>632301.9</v>
      </c>
      <c r="I195">
        <v>3674532.18</v>
      </c>
      <c r="J195">
        <v>-68.72</v>
      </c>
      <c r="K195">
        <v>-68.72</v>
      </c>
      <c r="L195">
        <v>0</v>
      </c>
      <c r="M195">
        <v>15052324</v>
      </c>
      <c r="N195" t="s">
        <v>5</v>
      </c>
      <c r="O195">
        <v>24</v>
      </c>
      <c r="P195">
        <v>8</v>
      </c>
      <c r="Q195">
        <v>5964</v>
      </c>
    </row>
    <row r="196" spans="1:17" x14ac:dyDescent="0.25">
      <c r="A196" t="s">
        <v>275</v>
      </c>
      <c r="B196" t="s">
        <v>300</v>
      </c>
      <c r="C196" t="s">
        <v>13</v>
      </c>
      <c r="D196" t="s">
        <v>14</v>
      </c>
      <c r="E196" t="s">
        <v>278</v>
      </c>
      <c r="F196" t="s">
        <v>18</v>
      </c>
      <c r="G196">
        <v>3.5310000000000001E-2</v>
      </c>
      <c r="H196">
        <v>632301.9</v>
      </c>
      <c r="I196">
        <v>3674532.18</v>
      </c>
      <c r="J196">
        <v>-68.72</v>
      </c>
      <c r="K196">
        <v>-68.72</v>
      </c>
      <c r="L196">
        <v>0</v>
      </c>
      <c r="M196">
        <v>15040724</v>
      </c>
      <c r="N196" t="s">
        <v>5</v>
      </c>
      <c r="O196">
        <v>24</v>
      </c>
      <c r="P196">
        <v>8</v>
      </c>
      <c r="Q196">
        <v>5964</v>
      </c>
    </row>
    <row r="197" spans="1:17" x14ac:dyDescent="0.25">
      <c r="A197" t="s">
        <v>275</v>
      </c>
      <c r="B197" t="s">
        <v>300</v>
      </c>
      <c r="C197" t="s">
        <v>13</v>
      </c>
      <c r="D197" t="s">
        <v>14</v>
      </c>
      <c r="E197" t="s">
        <v>7</v>
      </c>
      <c r="F197" t="s">
        <v>4</v>
      </c>
      <c r="G197">
        <v>7.2263099999999998</v>
      </c>
      <c r="H197">
        <v>632180.72</v>
      </c>
      <c r="I197">
        <v>3674295.19</v>
      </c>
      <c r="J197">
        <v>-68.739999999999995</v>
      </c>
      <c r="K197">
        <v>-68.739999999999995</v>
      </c>
      <c r="L197">
        <v>0</v>
      </c>
      <c r="M197">
        <v>15122624</v>
      </c>
      <c r="N197" t="s">
        <v>5</v>
      </c>
      <c r="O197">
        <v>24</v>
      </c>
      <c r="P197">
        <v>8</v>
      </c>
      <c r="Q197">
        <v>5964</v>
      </c>
    </row>
    <row r="198" spans="1:17" x14ac:dyDescent="0.25">
      <c r="A198" t="s">
        <v>275</v>
      </c>
      <c r="B198" t="s">
        <v>300</v>
      </c>
      <c r="C198" t="s">
        <v>13</v>
      </c>
      <c r="D198" t="s">
        <v>14</v>
      </c>
      <c r="E198" t="s">
        <v>7</v>
      </c>
      <c r="F198" t="s">
        <v>6</v>
      </c>
      <c r="G198">
        <v>7.1291599999999997</v>
      </c>
      <c r="H198">
        <v>632204.96</v>
      </c>
      <c r="I198">
        <v>3674295.19</v>
      </c>
      <c r="J198">
        <v>-68.040000000000006</v>
      </c>
      <c r="K198">
        <v>-68.040000000000006</v>
      </c>
      <c r="L198">
        <v>0</v>
      </c>
      <c r="M198">
        <v>15122624</v>
      </c>
      <c r="N198" t="s">
        <v>5</v>
      </c>
      <c r="O198">
        <v>24</v>
      </c>
      <c r="P198">
        <v>8</v>
      </c>
      <c r="Q198">
        <v>5964</v>
      </c>
    </row>
    <row r="199" spans="1:17" x14ac:dyDescent="0.25">
      <c r="A199" t="s">
        <v>275</v>
      </c>
      <c r="B199" t="s">
        <v>300</v>
      </c>
      <c r="C199" t="s">
        <v>13</v>
      </c>
      <c r="D199" t="s">
        <v>14</v>
      </c>
      <c r="E199" t="s">
        <v>7</v>
      </c>
      <c r="F199" t="s">
        <v>15</v>
      </c>
      <c r="G199">
        <v>5.25786</v>
      </c>
      <c r="H199">
        <v>632156.48</v>
      </c>
      <c r="I199">
        <v>3674295.19</v>
      </c>
      <c r="J199">
        <v>-68.760000000000005</v>
      </c>
      <c r="K199">
        <v>-68.760000000000005</v>
      </c>
      <c r="L199">
        <v>0</v>
      </c>
      <c r="M199">
        <v>15103024</v>
      </c>
      <c r="N199" t="s">
        <v>5</v>
      </c>
      <c r="O199">
        <v>24</v>
      </c>
      <c r="P199">
        <v>8</v>
      </c>
      <c r="Q199">
        <v>5964</v>
      </c>
    </row>
    <row r="200" spans="1:17" x14ac:dyDescent="0.25">
      <c r="A200" t="s">
        <v>275</v>
      </c>
      <c r="B200" t="s">
        <v>300</v>
      </c>
      <c r="C200" t="s">
        <v>13</v>
      </c>
      <c r="D200" t="s">
        <v>14</v>
      </c>
      <c r="E200" t="s">
        <v>7</v>
      </c>
      <c r="F200" t="s">
        <v>16</v>
      </c>
      <c r="G200">
        <v>4.7007599999999998</v>
      </c>
      <c r="H200">
        <v>632204.96</v>
      </c>
      <c r="I200">
        <v>3674295.19</v>
      </c>
      <c r="J200">
        <v>-68.040000000000006</v>
      </c>
      <c r="K200">
        <v>-68.040000000000006</v>
      </c>
      <c r="L200">
        <v>0</v>
      </c>
      <c r="M200">
        <v>15031224</v>
      </c>
      <c r="N200" t="s">
        <v>5</v>
      </c>
      <c r="O200">
        <v>24</v>
      </c>
      <c r="P200">
        <v>8</v>
      </c>
      <c r="Q200">
        <v>5964</v>
      </c>
    </row>
    <row r="201" spans="1:17" x14ac:dyDescent="0.25">
      <c r="A201" t="s">
        <v>275</v>
      </c>
      <c r="B201" t="s">
        <v>300</v>
      </c>
      <c r="C201" t="s">
        <v>13</v>
      </c>
      <c r="D201" t="s">
        <v>14</v>
      </c>
      <c r="E201" t="s">
        <v>7</v>
      </c>
      <c r="F201" t="s">
        <v>17</v>
      </c>
      <c r="G201">
        <v>4.6448400000000003</v>
      </c>
      <c r="H201">
        <v>632204.96</v>
      </c>
      <c r="I201">
        <v>3674295.19</v>
      </c>
      <c r="J201">
        <v>-68.040000000000006</v>
      </c>
      <c r="K201">
        <v>-68.040000000000006</v>
      </c>
      <c r="L201">
        <v>0</v>
      </c>
      <c r="M201">
        <v>15102924</v>
      </c>
      <c r="N201" t="s">
        <v>5</v>
      </c>
      <c r="O201">
        <v>24</v>
      </c>
      <c r="P201">
        <v>8</v>
      </c>
      <c r="Q201">
        <v>5964</v>
      </c>
    </row>
    <row r="202" spans="1:17" x14ac:dyDescent="0.25">
      <c r="A202" t="s">
        <v>275</v>
      </c>
      <c r="B202" t="s">
        <v>300</v>
      </c>
      <c r="C202" t="s">
        <v>13</v>
      </c>
      <c r="D202" t="s">
        <v>14</v>
      </c>
      <c r="E202" t="s">
        <v>7</v>
      </c>
      <c r="F202" t="s">
        <v>18</v>
      </c>
      <c r="G202">
        <v>3.8948100000000001</v>
      </c>
      <c r="H202">
        <v>632204.96</v>
      </c>
      <c r="I202">
        <v>3674295.19</v>
      </c>
      <c r="J202">
        <v>-68.040000000000006</v>
      </c>
      <c r="K202">
        <v>-68.040000000000006</v>
      </c>
      <c r="L202">
        <v>0</v>
      </c>
      <c r="M202">
        <v>15031324</v>
      </c>
      <c r="N202" t="s">
        <v>5</v>
      </c>
      <c r="O202">
        <v>24</v>
      </c>
      <c r="P202">
        <v>8</v>
      </c>
      <c r="Q202">
        <v>5964</v>
      </c>
    </row>
    <row r="203" spans="1:17" x14ac:dyDescent="0.25">
      <c r="A203" t="s">
        <v>275</v>
      </c>
      <c r="B203" t="s">
        <v>301</v>
      </c>
      <c r="C203" t="s">
        <v>13</v>
      </c>
      <c r="D203" t="s">
        <v>12</v>
      </c>
      <c r="E203" t="s">
        <v>3</v>
      </c>
      <c r="F203" t="s">
        <v>4</v>
      </c>
      <c r="G203">
        <v>0.69789999999999996</v>
      </c>
      <c r="H203">
        <v>632301.9</v>
      </c>
      <c r="I203">
        <v>3674437.38</v>
      </c>
      <c r="J203">
        <v>-68.569999999999993</v>
      </c>
      <c r="K203">
        <v>-68.569999999999993</v>
      </c>
      <c r="L203">
        <v>0</v>
      </c>
      <c r="M203" t="s">
        <v>106</v>
      </c>
      <c r="N203" t="s">
        <v>5</v>
      </c>
      <c r="O203">
        <v>24</v>
      </c>
      <c r="P203">
        <v>8</v>
      </c>
      <c r="Q203">
        <v>5964</v>
      </c>
    </row>
    <row r="204" spans="1:17" x14ac:dyDescent="0.25">
      <c r="A204" t="s">
        <v>275</v>
      </c>
      <c r="B204" t="s">
        <v>301</v>
      </c>
      <c r="C204" t="s">
        <v>13</v>
      </c>
      <c r="D204" t="s">
        <v>12</v>
      </c>
      <c r="E204" t="s">
        <v>271</v>
      </c>
      <c r="F204" t="s">
        <v>4</v>
      </c>
      <c r="G204">
        <v>0.69699</v>
      </c>
      <c r="H204">
        <v>632301.9</v>
      </c>
      <c r="I204">
        <v>3674437.38</v>
      </c>
      <c r="J204">
        <v>-68.569999999999993</v>
      </c>
      <c r="K204">
        <v>-68.569999999999993</v>
      </c>
      <c r="L204">
        <v>0</v>
      </c>
      <c r="M204" t="s">
        <v>106</v>
      </c>
      <c r="N204" t="s">
        <v>5</v>
      </c>
      <c r="O204">
        <v>24</v>
      </c>
      <c r="P204">
        <v>8</v>
      </c>
      <c r="Q204">
        <v>5964</v>
      </c>
    </row>
    <row r="205" spans="1:17" x14ac:dyDescent="0.25">
      <c r="A205" t="s">
        <v>275</v>
      </c>
      <c r="B205" t="s">
        <v>301</v>
      </c>
      <c r="C205" t="s">
        <v>13</v>
      </c>
      <c r="D205" t="s">
        <v>12</v>
      </c>
      <c r="E205" t="s">
        <v>277</v>
      </c>
      <c r="F205" t="s">
        <v>4</v>
      </c>
      <c r="G205">
        <v>2.8300000000000001E-3</v>
      </c>
      <c r="H205">
        <v>632301.9</v>
      </c>
      <c r="I205">
        <v>3674579.58</v>
      </c>
      <c r="J205">
        <v>-68.739999999999995</v>
      </c>
      <c r="K205">
        <v>-68.739999999999995</v>
      </c>
      <c r="L205">
        <v>0</v>
      </c>
      <c r="M205" t="s">
        <v>106</v>
      </c>
      <c r="N205" t="s">
        <v>5</v>
      </c>
      <c r="O205">
        <v>24</v>
      </c>
      <c r="P205">
        <v>8</v>
      </c>
      <c r="Q205">
        <v>5964</v>
      </c>
    </row>
    <row r="206" spans="1:17" x14ac:dyDescent="0.25">
      <c r="A206" t="s">
        <v>275</v>
      </c>
      <c r="B206" t="s">
        <v>301</v>
      </c>
      <c r="C206" t="s">
        <v>13</v>
      </c>
      <c r="D206" t="s">
        <v>12</v>
      </c>
      <c r="E206" t="s">
        <v>272</v>
      </c>
      <c r="F206" t="s">
        <v>4</v>
      </c>
      <c r="G206">
        <v>7.7999999999999999E-4</v>
      </c>
      <c r="H206">
        <v>632301.9</v>
      </c>
      <c r="I206">
        <v>3674603.27</v>
      </c>
      <c r="J206">
        <v>-68.73</v>
      </c>
      <c r="K206">
        <v>-68.73</v>
      </c>
      <c r="L206">
        <v>0</v>
      </c>
      <c r="M206" t="s">
        <v>106</v>
      </c>
      <c r="N206" t="s">
        <v>5</v>
      </c>
      <c r="O206">
        <v>24</v>
      </c>
      <c r="P206">
        <v>8</v>
      </c>
      <c r="Q206">
        <v>5964</v>
      </c>
    </row>
    <row r="207" spans="1:17" x14ac:dyDescent="0.25">
      <c r="A207" t="s">
        <v>275</v>
      </c>
      <c r="B207" t="s">
        <v>301</v>
      </c>
      <c r="C207" t="s">
        <v>13</v>
      </c>
      <c r="D207" t="s">
        <v>12</v>
      </c>
      <c r="E207" t="s">
        <v>273</v>
      </c>
      <c r="F207" t="s">
        <v>4</v>
      </c>
      <c r="G207">
        <v>7.7999999999999999E-4</v>
      </c>
      <c r="H207">
        <v>632301.9</v>
      </c>
      <c r="I207">
        <v>3674603.27</v>
      </c>
      <c r="J207">
        <v>-68.73</v>
      </c>
      <c r="K207">
        <v>-68.73</v>
      </c>
      <c r="L207">
        <v>0</v>
      </c>
      <c r="M207" t="s">
        <v>106</v>
      </c>
      <c r="N207" t="s">
        <v>5</v>
      </c>
      <c r="O207">
        <v>24</v>
      </c>
      <c r="P207">
        <v>8</v>
      </c>
      <c r="Q207">
        <v>5964</v>
      </c>
    </row>
    <row r="208" spans="1:17" x14ac:dyDescent="0.25">
      <c r="A208" t="s">
        <v>275</v>
      </c>
      <c r="B208" t="s">
        <v>301</v>
      </c>
      <c r="C208" t="s">
        <v>13</v>
      </c>
      <c r="D208" t="s">
        <v>12</v>
      </c>
      <c r="E208" t="s">
        <v>274</v>
      </c>
      <c r="F208" t="s">
        <v>4</v>
      </c>
      <c r="G208">
        <v>7.7999999999999999E-4</v>
      </c>
      <c r="H208">
        <v>632301.9</v>
      </c>
      <c r="I208">
        <v>3674579.58</v>
      </c>
      <c r="J208">
        <v>-68.739999999999995</v>
      </c>
      <c r="K208">
        <v>-68.739999999999995</v>
      </c>
      <c r="L208">
        <v>0</v>
      </c>
      <c r="M208" t="s">
        <v>106</v>
      </c>
      <c r="N208" t="s">
        <v>5</v>
      </c>
      <c r="O208">
        <v>24</v>
      </c>
      <c r="P208">
        <v>8</v>
      </c>
      <c r="Q208">
        <v>5964</v>
      </c>
    </row>
    <row r="209" spans="1:17" x14ac:dyDescent="0.25">
      <c r="A209" t="s">
        <v>275</v>
      </c>
      <c r="B209" t="s">
        <v>301</v>
      </c>
      <c r="C209" t="s">
        <v>13</v>
      </c>
      <c r="D209" t="s">
        <v>12</v>
      </c>
      <c r="E209" t="s">
        <v>278</v>
      </c>
      <c r="F209" t="s">
        <v>4</v>
      </c>
      <c r="G209">
        <v>1.0300000000000001E-3</v>
      </c>
      <c r="H209">
        <v>632301.9</v>
      </c>
      <c r="I209">
        <v>3674532.18</v>
      </c>
      <c r="J209">
        <v>-68.72</v>
      </c>
      <c r="K209">
        <v>-68.72</v>
      </c>
      <c r="L209">
        <v>0</v>
      </c>
      <c r="M209" t="s">
        <v>106</v>
      </c>
      <c r="N209" t="s">
        <v>5</v>
      </c>
      <c r="O209">
        <v>24</v>
      </c>
      <c r="P209">
        <v>8</v>
      </c>
      <c r="Q209">
        <v>5964</v>
      </c>
    </row>
    <row r="210" spans="1:17" x14ac:dyDescent="0.25">
      <c r="A210" t="s">
        <v>275</v>
      </c>
      <c r="B210" t="s">
        <v>301</v>
      </c>
      <c r="C210" t="s">
        <v>13</v>
      </c>
      <c r="D210" t="s">
        <v>12</v>
      </c>
      <c r="E210" t="s">
        <v>7</v>
      </c>
      <c r="F210" t="s">
        <v>4</v>
      </c>
      <c r="G210">
        <v>0.69789999999999996</v>
      </c>
      <c r="H210">
        <v>632301.9</v>
      </c>
      <c r="I210">
        <v>3674437.38</v>
      </c>
      <c r="J210">
        <v>-68.569999999999993</v>
      </c>
      <c r="K210">
        <v>-68.569999999999993</v>
      </c>
      <c r="L210">
        <v>0</v>
      </c>
      <c r="M210" t="s">
        <v>106</v>
      </c>
      <c r="N210" t="s">
        <v>5</v>
      </c>
      <c r="O210">
        <v>24</v>
      </c>
      <c r="P210">
        <v>8</v>
      </c>
      <c r="Q210">
        <v>5964</v>
      </c>
    </row>
    <row r="211" spans="1:17" x14ac:dyDescent="0.25">
      <c r="A211" t="s">
        <v>275</v>
      </c>
      <c r="B211" t="s">
        <v>302</v>
      </c>
      <c r="C211" t="s">
        <v>24</v>
      </c>
      <c r="D211" t="s">
        <v>25</v>
      </c>
      <c r="E211" t="s">
        <v>3</v>
      </c>
      <c r="F211" t="s">
        <v>4</v>
      </c>
      <c r="G211">
        <v>4.4216699999999998</v>
      </c>
      <c r="H211">
        <v>632180.72</v>
      </c>
      <c r="I211">
        <v>3674295.19</v>
      </c>
      <c r="J211">
        <v>-68.739999999999995</v>
      </c>
      <c r="K211">
        <v>-68.739999999999995</v>
      </c>
      <c r="L211">
        <v>0</v>
      </c>
      <c r="M211" t="s">
        <v>106</v>
      </c>
      <c r="N211" t="s">
        <v>5</v>
      </c>
      <c r="O211">
        <v>24</v>
      </c>
      <c r="P211">
        <v>8</v>
      </c>
      <c r="Q211">
        <v>5964</v>
      </c>
    </row>
    <row r="212" spans="1:17" x14ac:dyDescent="0.25">
      <c r="A212" t="s">
        <v>275</v>
      </c>
      <c r="B212" t="s">
        <v>302</v>
      </c>
      <c r="C212" t="s">
        <v>24</v>
      </c>
      <c r="D212" t="s">
        <v>25</v>
      </c>
      <c r="E212" t="s">
        <v>271</v>
      </c>
      <c r="F212" t="s">
        <v>4</v>
      </c>
      <c r="G212">
        <v>4.2865200000000003</v>
      </c>
      <c r="H212">
        <v>632204.96</v>
      </c>
      <c r="I212">
        <v>3674295.19</v>
      </c>
      <c r="J212">
        <v>-68.040000000000006</v>
      </c>
      <c r="K212">
        <v>-68.040000000000006</v>
      </c>
      <c r="L212">
        <v>0</v>
      </c>
      <c r="M212" t="s">
        <v>106</v>
      </c>
      <c r="N212" t="s">
        <v>5</v>
      </c>
      <c r="O212">
        <v>24</v>
      </c>
      <c r="P212">
        <v>8</v>
      </c>
      <c r="Q212">
        <v>5964</v>
      </c>
    </row>
    <row r="213" spans="1:17" x14ac:dyDescent="0.25">
      <c r="A213" t="s">
        <v>275</v>
      </c>
      <c r="B213" t="s">
        <v>302</v>
      </c>
      <c r="C213" t="s">
        <v>24</v>
      </c>
      <c r="D213" t="s">
        <v>25</v>
      </c>
      <c r="E213" t="s">
        <v>277</v>
      </c>
      <c r="F213" t="s">
        <v>4</v>
      </c>
      <c r="G213">
        <v>0.33732000000000001</v>
      </c>
      <c r="H213">
        <v>632301.9</v>
      </c>
      <c r="I213">
        <v>3674603.27</v>
      </c>
      <c r="J213">
        <v>-68.73</v>
      </c>
      <c r="K213">
        <v>-68.73</v>
      </c>
      <c r="L213">
        <v>0</v>
      </c>
      <c r="M213" t="s">
        <v>106</v>
      </c>
      <c r="N213" t="s">
        <v>5</v>
      </c>
      <c r="O213">
        <v>24</v>
      </c>
      <c r="P213">
        <v>8</v>
      </c>
      <c r="Q213">
        <v>5964</v>
      </c>
    </row>
    <row r="214" spans="1:17" x14ac:dyDescent="0.25">
      <c r="A214" t="s">
        <v>275</v>
      </c>
      <c r="B214" t="s">
        <v>302</v>
      </c>
      <c r="C214" t="s">
        <v>24</v>
      </c>
      <c r="D214" t="s">
        <v>25</v>
      </c>
      <c r="E214" t="s">
        <v>272</v>
      </c>
      <c r="F214" t="s">
        <v>4</v>
      </c>
      <c r="G214">
        <v>0.11149000000000001</v>
      </c>
      <c r="H214">
        <v>632301.9</v>
      </c>
      <c r="I214">
        <v>3674626.97</v>
      </c>
      <c r="J214">
        <v>-68.760000000000005</v>
      </c>
      <c r="K214">
        <v>-68.760000000000005</v>
      </c>
      <c r="L214">
        <v>0</v>
      </c>
      <c r="M214" t="s">
        <v>106</v>
      </c>
      <c r="N214" t="s">
        <v>5</v>
      </c>
      <c r="O214">
        <v>24</v>
      </c>
      <c r="P214">
        <v>8</v>
      </c>
      <c r="Q214">
        <v>5964</v>
      </c>
    </row>
    <row r="215" spans="1:17" x14ac:dyDescent="0.25">
      <c r="A215" t="s">
        <v>275</v>
      </c>
      <c r="B215" t="s">
        <v>302</v>
      </c>
      <c r="C215" t="s">
        <v>24</v>
      </c>
      <c r="D215" t="s">
        <v>25</v>
      </c>
      <c r="E215" t="s">
        <v>273</v>
      </c>
      <c r="F215" t="s">
        <v>4</v>
      </c>
      <c r="G215">
        <v>0.11269</v>
      </c>
      <c r="H215">
        <v>632301.9</v>
      </c>
      <c r="I215">
        <v>3674603.27</v>
      </c>
      <c r="J215">
        <v>-68.73</v>
      </c>
      <c r="K215">
        <v>-68.73</v>
      </c>
      <c r="L215">
        <v>0</v>
      </c>
      <c r="M215" t="s">
        <v>106</v>
      </c>
      <c r="N215" t="s">
        <v>5</v>
      </c>
      <c r="O215">
        <v>24</v>
      </c>
      <c r="P215">
        <v>8</v>
      </c>
      <c r="Q215">
        <v>5964</v>
      </c>
    </row>
    <row r="216" spans="1:17" x14ac:dyDescent="0.25">
      <c r="A216" t="s">
        <v>275</v>
      </c>
      <c r="B216" t="s">
        <v>302</v>
      </c>
      <c r="C216" t="s">
        <v>24</v>
      </c>
      <c r="D216" t="s">
        <v>25</v>
      </c>
      <c r="E216" t="s">
        <v>274</v>
      </c>
      <c r="F216" t="s">
        <v>4</v>
      </c>
      <c r="G216">
        <v>0.11854000000000001</v>
      </c>
      <c r="H216">
        <v>632301.9</v>
      </c>
      <c r="I216">
        <v>3674603.27</v>
      </c>
      <c r="J216">
        <v>-68.73</v>
      </c>
      <c r="K216">
        <v>-68.73</v>
      </c>
      <c r="L216">
        <v>0</v>
      </c>
      <c r="M216" t="s">
        <v>106</v>
      </c>
      <c r="N216" t="s">
        <v>5</v>
      </c>
      <c r="O216">
        <v>24</v>
      </c>
      <c r="P216">
        <v>8</v>
      </c>
      <c r="Q216">
        <v>5964</v>
      </c>
    </row>
    <row r="217" spans="1:17" x14ac:dyDescent="0.25">
      <c r="A217" t="s">
        <v>275</v>
      </c>
      <c r="B217" t="s">
        <v>302</v>
      </c>
      <c r="C217" t="s">
        <v>24</v>
      </c>
      <c r="D217" t="s">
        <v>25</v>
      </c>
      <c r="E217" t="s">
        <v>278</v>
      </c>
      <c r="F217" t="s">
        <v>4</v>
      </c>
      <c r="G217">
        <v>4.6969999999999998E-2</v>
      </c>
      <c r="H217">
        <v>632301.9</v>
      </c>
      <c r="I217">
        <v>3674555.88</v>
      </c>
      <c r="J217">
        <v>-68.75</v>
      </c>
      <c r="K217">
        <v>-68.75</v>
      </c>
      <c r="L217">
        <v>0</v>
      </c>
      <c r="M217" t="s">
        <v>106</v>
      </c>
      <c r="N217" t="s">
        <v>5</v>
      </c>
      <c r="O217">
        <v>24</v>
      </c>
      <c r="P217">
        <v>8</v>
      </c>
      <c r="Q217">
        <v>5964</v>
      </c>
    </row>
    <row r="218" spans="1:17" x14ac:dyDescent="0.25">
      <c r="A218" t="s">
        <v>275</v>
      </c>
      <c r="B218" t="s">
        <v>302</v>
      </c>
      <c r="C218" t="s">
        <v>24</v>
      </c>
      <c r="D218" t="s">
        <v>25</v>
      </c>
      <c r="E218" t="s">
        <v>7</v>
      </c>
      <c r="F218" t="s">
        <v>4</v>
      </c>
      <c r="G218">
        <v>4.4216699999999998</v>
      </c>
      <c r="H218">
        <v>632180.72</v>
      </c>
      <c r="I218">
        <v>3674295.19</v>
      </c>
      <c r="J218">
        <v>-68.739999999999995</v>
      </c>
      <c r="K218">
        <v>-68.739999999999995</v>
      </c>
      <c r="L218">
        <v>0</v>
      </c>
      <c r="M218" t="s">
        <v>106</v>
      </c>
      <c r="N218" t="s">
        <v>5</v>
      </c>
      <c r="O218">
        <v>24</v>
      </c>
      <c r="P218">
        <v>8</v>
      </c>
      <c r="Q218">
        <v>5964</v>
      </c>
    </row>
    <row r="219" spans="1:17" x14ac:dyDescent="0.25">
      <c r="A219" t="s">
        <v>275</v>
      </c>
      <c r="B219" t="s">
        <v>302</v>
      </c>
      <c r="C219" t="s">
        <v>24</v>
      </c>
      <c r="D219" t="s">
        <v>26</v>
      </c>
      <c r="E219" t="s">
        <v>3</v>
      </c>
      <c r="F219" t="s">
        <v>4</v>
      </c>
      <c r="G219">
        <v>2.2876799999999999</v>
      </c>
      <c r="H219">
        <v>632301.9</v>
      </c>
      <c r="I219">
        <v>3674437.38</v>
      </c>
      <c r="J219">
        <v>-68.569999999999993</v>
      </c>
      <c r="K219">
        <v>-68.569999999999993</v>
      </c>
      <c r="L219">
        <v>0</v>
      </c>
      <c r="M219" t="s">
        <v>106</v>
      </c>
      <c r="N219" t="s">
        <v>5</v>
      </c>
      <c r="O219">
        <v>24</v>
      </c>
      <c r="P219">
        <v>8</v>
      </c>
      <c r="Q219">
        <v>5964</v>
      </c>
    </row>
    <row r="220" spans="1:17" x14ac:dyDescent="0.25">
      <c r="A220" t="s">
        <v>275</v>
      </c>
      <c r="B220" t="s">
        <v>302</v>
      </c>
      <c r="C220" t="s">
        <v>24</v>
      </c>
      <c r="D220" t="s">
        <v>26</v>
      </c>
      <c r="E220" t="s">
        <v>271</v>
      </c>
      <c r="F220" t="s">
        <v>4</v>
      </c>
      <c r="G220">
        <v>2.2839100000000001</v>
      </c>
      <c r="H220">
        <v>632301.9</v>
      </c>
      <c r="I220">
        <v>3674437.38</v>
      </c>
      <c r="J220">
        <v>-68.569999999999993</v>
      </c>
      <c r="K220">
        <v>-68.569999999999993</v>
      </c>
      <c r="L220">
        <v>0</v>
      </c>
      <c r="M220" t="s">
        <v>106</v>
      </c>
      <c r="N220" t="s">
        <v>5</v>
      </c>
      <c r="O220">
        <v>24</v>
      </c>
      <c r="P220">
        <v>8</v>
      </c>
      <c r="Q220">
        <v>5964</v>
      </c>
    </row>
    <row r="221" spans="1:17" x14ac:dyDescent="0.25">
      <c r="A221" t="s">
        <v>275</v>
      </c>
      <c r="B221" t="s">
        <v>302</v>
      </c>
      <c r="C221" t="s">
        <v>24</v>
      </c>
      <c r="D221" t="s">
        <v>26</v>
      </c>
      <c r="E221" t="s">
        <v>277</v>
      </c>
      <c r="F221" t="s">
        <v>4</v>
      </c>
      <c r="G221">
        <v>0.22534999999999999</v>
      </c>
      <c r="H221">
        <v>632301.9</v>
      </c>
      <c r="I221">
        <v>3674579.58</v>
      </c>
      <c r="J221">
        <v>-68.739999999999995</v>
      </c>
      <c r="K221">
        <v>-68.739999999999995</v>
      </c>
      <c r="L221">
        <v>0</v>
      </c>
      <c r="M221" t="s">
        <v>106</v>
      </c>
      <c r="N221" t="s">
        <v>5</v>
      </c>
      <c r="O221">
        <v>24</v>
      </c>
      <c r="P221">
        <v>8</v>
      </c>
      <c r="Q221">
        <v>5964</v>
      </c>
    </row>
    <row r="222" spans="1:17" x14ac:dyDescent="0.25">
      <c r="A222" t="s">
        <v>275</v>
      </c>
      <c r="B222" t="s">
        <v>302</v>
      </c>
      <c r="C222" t="s">
        <v>24</v>
      </c>
      <c r="D222" t="s">
        <v>26</v>
      </c>
      <c r="E222" t="s">
        <v>272</v>
      </c>
      <c r="F222" t="s">
        <v>4</v>
      </c>
      <c r="G222">
        <v>6.8970000000000004E-2</v>
      </c>
      <c r="H222">
        <v>632301.9</v>
      </c>
      <c r="I222">
        <v>3674603.27</v>
      </c>
      <c r="J222">
        <v>-68.73</v>
      </c>
      <c r="K222">
        <v>-68.73</v>
      </c>
      <c r="L222">
        <v>0</v>
      </c>
      <c r="M222" t="s">
        <v>106</v>
      </c>
      <c r="N222" t="s">
        <v>5</v>
      </c>
      <c r="O222">
        <v>24</v>
      </c>
      <c r="P222">
        <v>8</v>
      </c>
      <c r="Q222">
        <v>5964</v>
      </c>
    </row>
    <row r="223" spans="1:17" x14ac:dyDescent="0.25">
      <c r="A223" t="s">
        <v>275</v>
      </c>
      <c r="B223" t="s">
        <v>302</v>
      </c>
      <c r="C223" t="s">
        <v>24</v>
      </c>
      <c r="D223" t="s">
        <v>26</v>
      </c>
      <c r="E223" t="s">
        <v>273</v>
      </c>
      <c r="F223" t="s">
        <v>4</v>
      </c>
      <c r="G223">
        <v>7.0419999999999996E-2</v>
      </c>
      <c r="H223">
        <v>632301.9</v>
      </c>
      <c r="I223">
        <v>3674579.58</v>
      </c>
      <c r="J223">
        <v>-68.739999999999995</v>
      </c>
      <c r="K223">
        <v>-68.739999999999995</v>
      </c>
      <c r="L223">
        <v>0</v>
      </c>
      <c r="M223" t="s">
        <v>106</v>
      </c>
      <c r="N223" t="s">
        <v>5</v>
      </c>
      <c r="O223">
        <v>24</v>
      </c>
      <c r="P223">
        <v>8</v>
      </c>
      <c r="Q223">
        <v>5964</v>
      </c>
    </row>
    <row r="224" spans="1:17" x14ac:dyDescent="0.25">
      <c r="A224" t="s">
        <v>275</v>
      </c>
      <c r="B224" t="s">
        <v>302</v>
      </c>
      <c r="C224" t="s">
        <v>24</v>
      </c>
      <c r="D224" t="s">
        <v>26</v>
      </c>
      <c r="E224" t="s">
        <v>274</v>
      </c>
      <c r="F224" t="s">
        <v>4</v>
      </c>
      <c r="G224">
        <v>7.1790000000000007E-2</v>
      </c>
      <c r="H224">
        <v>632301.9</v>
      </c>
      <c r="I224">
        <v>3674579.58</v>
      </c>
      <c r="J224">
        <v>-68.739999999999995</v>
      </c>
      <c r="K224">
        <v>-68.739999999999995</v>
      </c>
      <c r="L224">
        <v>0</v>
      </c>
      <c r="M224" t="s">
        <v>106</v>
      </c>
      <c r="N224" t="s">
        <v>5</v>
      </c>
      <c r="O224">
        <v>24</v>
      </c>
      <c r="P224">
        <v>8</v>
      </c>
      <c r="Q224">
        <v>5964</v>
      </c>
    </row>
    <row r="225" spans="1:17" x14ac:dyDescent="0.25">
      <c r="A225" t="s">
        <v>275</v>
      </c>
      <c r="B225" t="s">
        <v>302</v>
      </c>
      <c r="C225" t="s">
        <v>24</v>
      </c>
      <c r="D225" t="s">
        <v>26</v>
      </c>
      <c r="E225" t="s">
        <v>278</v>
      </c>
      <c r="F225" t="s">
        <v>4</v>
      </c>
      <c r="G225">
        <v>3.3689999999999998E-2</v>
      </c>
      <c r="H225">
        <v>632301.9</v>
      </c>
      <c r="I225">
        <v>3674532.18</v>
      </c>
      <c r="J225">
        <v>-68.72</v>
      </c>
      <c r="K225">
        <v>-68.72</v>
      </c>
      <c r="L225">
        <v>0</v>
      </c>
      <c r="M225" t="s">
        <v>106</v>
      </c>
      <c r="N225" t="s">
        <v>5</v>
      </c>
      <c r="O225">
        <v>24</v>
      </c>
      <c r="P225">
        <v>8</v>
      </c>
      <c r="Q225">
        <v>5964</v>
      </c>
    </row>
    <row r="226" spans="1:17" x14ac:dyDescent="0.25">
      <c r="A226" t="s">
        <v>275</v>
      </c>
      <c r="B226" t="s">
        <v>302</v>
      </c>
      <c r="C226" t="s">
        <v>24</v>
      </c>
      <c r="D226" t="s">
        <v>26</v>
      </c>
      <c r="E226" t="s">
        <v>7</v>
      </c>
      <c r="F226" t="s">
        <v>4</v>
      </c>
      <c r="G226">
        <v>2.2876799999999999</v>
      </c>
      <c r="H226">
        <v>632301.9</v>
      </c>
      <c r="I226">
        <v>3674437.38</v>
      </c>
      <c r="J226">
        <v>-68.569999999999993</v>
      </c>
      <c r="K226">
        <v>-68.569999999999993</v>
      </c>
      <c r="L226">
        <v>0</v>
      </c>
      <c r="M226" t="s">
        <v>106</v>
      </c>
      <c r="N226" t="s">
        <v>5</v>
      </c>
      <c r="O226">
        <v>24</v>
      </c>
      <c r="P226">
        <v>8</v>
      </c>
      <c r="Q226">
        <v>5964</v>
      </c>
    </row>
    <row r="227" spans="1:17" x14ac:dyDescent="0.25">
      <c r="A227" t="s">
        <v>275</v>
      </c>
      <c r="B227" t="s">
        <v>303</v>
      </c>
      <c r="C227" t="s">
        <v>24</v>
      </c>
      <c r="D227" t="s">
        <v>12</v>
      </c>
      <c r="E227" t="s">
        <v>3</v>
      </c>
      <c r="F227" t="s">
        <v>4</v>
      </c>
      <c r="G227">
        <v>0.42019000000000001</v>
      </c>
      <c r="H227">
        <v>632301.9</v>
      </c>
      <c r="I227">
        <v>3674437.38</v>
      </c>
      <c r="J227">
        <v>-68.569999999999993</v>
      </c>
      <c r="K227">
        <v>-68.569999999999993</v>
      </c>
      <c r="L227">
        <v>0</v>
      </c>
      <c r="M227" t="s">
        <v>106</v>
      </c>
      <c r="N227" t="s">
        <v>5</v>
      </c>
      <c r="O227">
        <v>24</v>
      </c>
      <c r="P227">
        <v>8</v>
      </c>
      <c r="Q227">
        <v>5964</v>
      </c>
    </row>
    <row r="228" spans="1:17" x14ac:dyDescent="0.25">
      <c r="A228" t="s">
        <v>275</v>
      </c>
      <c r="B228" t="s">
        <v>303</v>
      </c>
      <c r="C228" t="s">
        <v>24</v>
      </c>
      <c r="D228" t="s">
        <v>12</v>
      </c>
      <c r="E228" t="s">
        <v>271</v>
      </c>
      <c r="F228" t="s">
        <v>4</v>
      </c>
      <c r="G228">
        <v>0.41927999999999999</v>
      </c>
      <c r="H228">
        <v>632301.9</v>
      </c>
      <c r="I228">
        <v>3674437.38</v>
      </c>
      <c r="J228">
        <v>-68.569999999999993</v>
      </c>
      <c r="K228">
        <v>-68.569999999999993</v>
      </c>
      <c r="L228">
        <v>0</v>
      </c>
      <c r="M228" t="s">
        <v>106</v>
      </c>
      <c r="N228" t="s">
        <v>5</v>
      </c>
      <c r="O228">
        <v>24</v>
      </c>
      <c r="P228">
        <v>8</v>
      </c>
      <c r="Q228">
        <v>5964</v>
      </c>
    </row>
    <row r="229" spans="1:17" x14ac:dyDescent="0.25">
      <c r="A229" t="s">
        <v>275</v>
      </c>
      <c r="B229" t="s">
        <v>303</v>
      </c>
      <c r="C229" t="s">
        <v>24</v>
      </c>
      <c r="D229" t="s">
        <v>12</v>
      </c>
      <c r="E229" t="s">
        <v>277</v>
      </c>
      <c r="F229" t="s">
        <v>4</v>
      </c>
      <c r="G229">
        <v>2.8300000000000001E-3</v>
      </c>
      <c r="H229">
        <v>632301.9</v>
      </c>
      <c r="I229">
        <v>3674579.58</v>
      </c>
      <c r="J229">
        <v>-68.739999999999995</v>
      </c>
      <c r="K229">
        <v>-68.739999999999995</v>
      </c>
      <c r="L229">
        <v>0</v>
      </c>
      <c r="M229" t="s">
        <v>106</v>
      </c>
      <c r="N229" t="s">
        <v>5</v>
      </c>
      <c r="O229">
        <v>24</v>
      </c>
      <c r="P229">
        <v>8</v>
      </c>
      <c r="Q229">
        <v>5964</v>
      </c>
    </row>
    <row r="230" spans="1:17" x14ac:dyDescent="0.25">
      <c r="A230" t="s">
        <v>275</v>
      </c>
      <c r="B230" t="s">
        <v>303</v>
      </c>
      <c r="C230" t="s">
        <v>24</v>
      </c>
      <c r="D230" t="s">
        <v>12</v>
      </c>
      <c r="E230" t="s">
        <v>272</v>
      </c>
      <c r="F230" t="s">
        <v>4</v>
      </c>
      <c r="G230">
        <v>7.7999999999999999E-4</v>
      </c>
      <c r="H230">
        <v>632301.9</v>
      </c>
      <c r="I230">
        <v>3674603.27</v>
      </c>
      <c r="J230">
        <v>-68.73</v>
      </c>
      <c r="K230">
        <v>-68.73</v>
      </c>
      <c r="L230">
        <v>0</v>
      </c>
      <c r="M230" t="s">
        <v>106</v>
      </c>
      <c r="N230" t="s">
        <v>5</v>
      </c>
      <c r="O230">
        <v>24</v>
      </c>
      <c r="P230">
        <v>8</v>
      </c>
      <c r="Q230">
        <v>5964</v>
      </c>
    </row>
    <row r="231" spans="1:17" x14ac:dyDescent="0.25">
      <c r="A231" t="s">
        <v>275</v>
      </c>
      <c r="B231" t="s">
        <v>303</v>
      </c>
      <c r="C231" t="s">
        <v>24</v>
      </c>
      <c r="D231" t="s">
        <v>12</v>
      </c>
      <c r="E231" t="s">
        <v>273</v>
      </c>
      <c r="F231" t="s">
        <v>4</v>
      </c>
      <c r="G231">
        <v>7.7999999999999999E-4</v>
      </c>
      <c r="H231">
        <v>632301.9</v>
      </c>
      <c r="I231">
        <v>3674603.27</v>
      </c>
      <c r="J231">
        <v>-68.73</v>
      </c>
      <c r="K231">
        <v>-68.73</v>
      </c>
      <c r="L231">
        <v>0</v>
      </c>
      <c r="M231" t="s">
        <v>106</v>
      </c>
      <c r="N231" t="s">
        <v>5</v>
      </c>
      <c r="O231">
        <v>24</v>
      </c>
      <c r="P231">
        <v>8</v>
      </c>
      <c r="Q231">
        <v>5964</v>
      </c>
    </row>
    <row r="232" spans="1:17" x14ac:dyDescent="0.25">
      <c r="A232" t="s">
        <v>275</v>
      </c>
      <c r="B232" t="s">
        <v>303</v>
      </c>
      <c r="C232" t="s">
        <v>24</v>
      </c>
      <c r="D232" t="s">
        <v>12</v>
      </c>
      <c r="E232" t="s">
        <v>274</v>
      </c>
      <c r="F232" t="s">
        <v>4</v>
      </c>
      <c r="G232">
        <v>7.7999999999999999E-4</v>
      </c>
      <c r="H232">
        <v>632301.9</v>
      </c>
      <c r="I232">
        <v>3674579.58</v>
      </c>
      <c r="J232">
        <v>-68.739999999999995</v>
      </c>
      <c r="K232">
        <v>-68.739999999999995</v>
      </c>
      <c r="L232">
        <v>0</v>
      </c>
      <c r="M232" t="s">
        <v>106</v>
      </c>
      <c r="N232" t="s">
        <v>5</v>
      </c>
      <c r="O232">
        <v>24</v>
      </c>
      <c r="P232">
        <v>8</v>
      </c>
      <c r="Q232">
        <v>5964</v>
      </c>
    </row>
    <row r="233" spans="1:17" x14ac:dyDescent="0.25">
      <c r="A233" t="s">
        <v>275</v>
      </c>
      <c r="B233" t="s">
        <v>303</v>
      </c>
      <c r="C233" t="s">
        <v>24</v>
      </c>
      <c r="D233" t="s">
        <v>12</v>
      </c>
      <c r="E233" t="s">
        <v>278</v>
      </c>
      <c r="F233" t="s">
        <v>4</v>
      </c>
      <c r="G233">
        <v>1.0300000000000001E-3</v>
      </c>
      <c r="H233">
        <v>632301.9</v>
      </c>
      <c r="I233">
        <v>3674532.18</v>
      </c>
      <c r="J233">
        <v>-68.72</v>
      </c>
      <c r="K233">
        <v>-68.72</v>
      </c>
      <c r="L233">
        <v>0</v>
      </c>
      <c r="M233" t="s">
        <v>106</v>
      </c>
      <c r="N233" t="s">
        <v>5</v>
      </c>
      <c r="O233">
        <v>24</v>
      </c>
      <c r="P233">
        <v>8</v>
      </c>
      <c r="Q233">
        <v>5964</v>
      </c>
    </row>
    <row r="234" spans="1:17" x14ac:dyDescent="0.25">
      <c r="A234" t="s">
        <v>275</v>
      </c>
      <c r="B234" t="s">
        <v>303</v>
      </c>
      <c r="C234" t="s">
        <v>24</v>
      </c>
      <c r="D234" t="s">
        <v>12</v>
      </c>
      <c r="E234" t="s">
        <v>7</v>
      </c>
      <c r="F234" t="s">
        <v>4</v>
      </c>
      <c r="G234">
        <v>0.42019000000000001</v>
      </c>
      <c r="H234">
        <v>632301.9</v>
      </c>
      <c r="I234">
        <v>3674437.38</v>
      </c>
      <c r="J234">
        <v>-68.569999999999993</v>
      </c>
      <c r="K234">
        <v>-68.569999999999993</v>
      </c>
      <c r="L234">
        <v>0</v>
      </c>
      <c r="M234" t="s">
        <v>106</v>
      </c>
      <c r="N234" t="s">
        <v>5</v>
      </c>
      <c r="O234">
        <v>24</v>
      </c>
      <c r="P234">
        <v>8</v>
      </c>
      <c r="Q234">
        <v>5964</v>
      </c>
    </row>
    <row r="235" spans="1:17" x14ac:dyDescent="0.25">
      <c r="A235" t="s">
        <v>275</v>
      </c>
      <c r="B235" t="s">
        <v>304</v>
      </c>
      <c r="C235" t="s">
        <v>19</v>
      </c>
      <c r="D235" t="s">
        <v>21</v>
      </c>
      <c r="E235" t="s">
        <v>3</v>
      </c>
      <c r="F235" t="s">
        <v>4</v>
      </c>
      <c r="G235">
        <v>7.6999999999999996E-4</v>
      </c>
      <c r="H235">
        <v>632025</v>
      </c>
      <c r="I235">
        <v>3674675</v>
      </c>
      <c r="J235">
        <v>-69.02</v>
      </c>
      <c r="K235">
        <v>-69.02</v>
      </c>
      <c r="L235">
        <v>0</v>
      </c>
      <c r="M235" t="s">
        <v>106</v>
      </c>
      <c r="N235" t="s">
        <v>5</v>
      </c>
      <c r="O235">
        <v>10</v>
      </c>
      <c r="P235">
        <v>7</v>
      </c>
      <c r="Q235">
        <v>5964</v>
      </c>
    </row>
    <row r="236" spans="1:17" x14ac:dyDescent="0.25">
      <c r="A236" t="s">
        <v>275</v>
      </c>
      <c r="B236" t="s">
        <v>304</v>
      </c>
      <c r="C236" t="s">
        <v>19</v>
      </c>
      <c r="D236" t="s">
        <v>21</v>
      </c>
      <c r="E236" t="s">
        <v>277</v>
      </c>
      <c r="F236" t="s">
        <v>4</v>
      </c>
      <c r="G236">
        <v>7.6999999999999996E-4</v>
      </c>
      <c r="H236">
        <v>632025</v>
      </c>
      <c r="I236">
        <v>3674675</v>
      </c>
      <c r="J236">
        <v>-69.02</v>
      </c>
      <c r="K236">
        <v>-69.02</v>
      </c>
      <c r="L236">
        <v>0</v>
      </c>
      <c r="M236" t="s">
        <v>106</v>
      </c>
      <c r="N236" t="s">
        <v>5</v>
      </c>
      <c r="O236">
        <v>10</v>
      </c>
      <c r="P236">
        <v>7</v>
      </c>
      <c r="Q236">
        <v>5964</v>
      </c>
    </row>
    <row r="237" spans="1:17" x14ac:dyDescent="0.25">
      <c r="A237" t="s">
        <v>275</v>
      </c>
      <c r="B237" t="s">
        <v>304</v>
      </c>
      <c r="C237" t="s">
        <v>19</v>
      </c>
      <c r="D237" t="s">
        <v>21</v>
      </c>
      <c r="E237" t="s">
        <v>272</v>
      </c>
      <c r="F237" t="s">
        <v>4</v>
      </c>
      <c r="G237">
        <v>2.9999999999999997E-4</v>
      </c>
      <c r="H237">
        <v>632025</v>
      </c>
      <c r="I237">
        <v>3674675</v>
      </c>
      <c r="J237">
        <v>-69.02</v>
      </c>
      <c r="K237">
        <v>-69.02</v>
      </c>
      <c r="L237">
        <v>0</v>
      </c>
      <c r="M237" t="s">
        <v>106</v>
      </c>
      <c r="N237" t="s">
        <v>5</v>
      </c>
      <c r="O237">
        <v>10</v>
      </c>
      <c r="P237">
        <v>7</v>
      </c>
      <c r="Q237">
        <v>5964</v>
      </c>
    </row>
    <row r="238" spans="1:17" x14ac:dyDescent="0.25">
      <c r="A238" t="s">
        <v>275</v>
      </c>
      <c r="B238" t="s">
        <v>304</v>
      </c>
      <c r="C238" t="s">
        <v>19</v>
      </c>
      <c r="D238" t="s">
        <v>21</v>
      </c>
      <c r="E238" t="s">
        <v>273</v>
      </c>
      <c r="F238" t="s">
        <v>4</v>
      </c>
      <c r="G238">
        <v>2.9E-4</v>
      </c>
      <c r="H238">
        <v>632035.30000000005</v>
      </c>
      <c r="I238">
        <v>3674674.37</v>
      </c>
      <c r="J238">
        <v>-69.040000000000006</v>
      </c>
      <c r="K238">
        <v>-69.040000000000006</v>
      </c>
      <c r="L238">
        <v>0</v>
      </c>
      <c r="M238" t="s">
        <v>106</v>
      </c>
      <c r="N238" t="s">
        <v>5</v>
      </c>
      <c r="O238">
        <v>10</v>
      </c>
      <c r="P238">
        <v>7</v>
      </c>
      <c r="Q238">
        <v>5964</v>
      </c>
    </row>
    <row r="239" spans="1:17" x14ac:dyDescent="0.25">
      <c r="A239" t="s">
        <v>275</v>
      </c>
      <c r="B239" t="s">
        <v>304</v>
      </c>
      <c r="C239" t="s">
        <v>19</v>
      </c>
      <c r="D239" t="s">
        <v>21</v>
      </c>
      <c r="E239" t="s">
        <v>274</v>
      </c>
      <c r="F239" t="s">
        <v>4</v>
      </c>
      <c r="G239">
        <v>2.0000000000000001E-4</v>
      </c>
      <c r="H239">
        <v>632200</v>
      </c>
      <c r="I239">
        <v>3674675</v>
      </c>
      <c r="J239">
        <v>-68.78</v>
      </c>
      <c r="K239">
        <v>-68.78</v>
      </c>
      <c r="L239">
        <v>0</v>
      </c>
      <c r="M239" t="s">
        <v>106</v>
      </c>
      <c r="N239" t="s">
        <v>5</v>
      </c>
      <c r="O239">
        <v>10</v>
      </c>
      <c r="P239">
        <v>7</v>
      </c>
      <c r="Q239">
        <v>5964</v>
      </c>
    </row>
    <row r="240" spans="1:17" x14ac:dyDescent="0.25">
      <c r="A240" t="s">
        <v>275</v>
      </c>
      <c r="B240" t="s">
        <v>304</v>
      </c>
      <c r="C240" t="s">
        <v>19</v>
      </c>
      <c r="D240" t="s">
        <v>21</v>
      </c>
      <c r="E240" t="s">
        <v>278</v>
      </c>
      <c r="F240" t="s">
        <v>4</v>
      </c>
      <c r="G240">
        <v>1E-4</v>
      </c>
      <c r="H240">
        <v>632301.9</v>
      </c>
      <c r="I240">
        <v>3674508.48</v>
      </c>
      <c r="J240">
        <v>-68.69</v>
      </c>
      <c r="K240">
        <v>-68.69</v>
      </c>
      <c r="L240">
        <v>0</v>
      </c>
      <c r="M240" t="s">
        <v>106</v>
      </c>
      <c r="N240" t="s">
        <v>5</v>
      </c>
      <c r="O240">
        <v>10</v>
      </c>
      <c r="P240">
        <v>7</v>
      </c>
      <c r="Q240">
        <v>5964</v>
      </c>
    </row>
    <row r="241" spans="1:17" x14ac:dyDescent="0.25">
      <c r="A241" t="s">
        <v>275</v>
      </c>
      <c r="B241" t="s">
        <v>304</v>
      </c>
      <c r="C241" t="s">
        <v>19</v>
      </c>
      <c r="D241" t="s">
        <v>21</v>
      </c>
      <c r="E241" t="s">
        <v>7</v>
      </c>
      <c r="F241" t="s">
        <v>4</v>
      </c>
      <c r="G241">
        <v>7.6999999999999996E-4</v>
      </c>
      <c r="H241">
        <v>632025</v>
      </c>
      <c r="I241">
        <v>3674675</v>
      </c>
      <c r="J241">
        <v>-69.02</v>
      </c>
      <c r="K241">
        <v>-69.02</v>
      </c>
      <c r="L241">
        <v>0</v>
      </c>
      <c r="M241" t="s">
        <v>106</v>
      </c>
      <c r="N241" t="s">
        <v>5</v>
      </c>
      <c r="O241">
        <v>10</v>
      </c>
      <c r="P241">
        <v>7</v>
      </c>
      <c r="Q241">
        <v>5964</v>
      </c>
    </row>
    <row r="242" spans="1:17" x14ac:dyDescent="0.25">
      <c r="A242" t="s">
        <v>275</v>
      </c>
      <c r="B242" t="s">
        <v>304</v>
      </c>
      <c r="C242" t="s">
        <v>19</v>
      </c>
      <c r="D242" t="s">
        <v>27</v>
      </c>
      <c r="E242" t="s">
        <v>3</v>
      </c>
      <c r="F242" t="s">
        <v>4</v>
      </c>
      <c r="G242">
        <v>6.8000000000000005E-4</v>
      </c>
      <c r="H242">
        <v>632011.06999999995</v>
      </c>
      <c r="I242">
        <v>3674674.37</v>
      </c>
      <c r="J242">
        <v>-69.02</v>
      </c>
      <c r="K242">
        <v>-69.02</v>
      </c>
      <c r="L242">
        <v>0</v>
      </c>
      <c r="M242" t="s">
        <v>106</v>
      </c>
      <c r="N242" t="s">
        <v>5</v>
      </c>
      <c r="O242">
        <v>10</v>
      </c>
      <c r="P242">
        <v>7</v>
      </c>
      <c r="Q242">
        <v>5964</v>
      </c>
    </row>
    <row r="243" spans="1:17" x14ac:dyDescent="0.25">
      <c r="A243" t="s">
        <v>275</v>
      </c>
      <c r="B243" t="s">
        <v>304</v>
      </c>
      <c r="C243" t="s">
        <v>19</v>
      </c>
      <c r="D243" t="s">
        <v>27</v>
      </c>
      <c r="E243" t="s">
        <v>277</v>
      </c>
      <c r="F243" t="s">
        <v>4</v>
      </c>
      <c r="G243">
        <v>6.8000000000000005E-4</v>
      </c>
      <c r="H243">
        <v>632011.06999999995</v>
      </c>
      <c r="I243">
        <v>3674674.37</v>
      </c>
      <c r="J243">
        <v>-69.02</v>
      </c>
      <c r="K243">
        <v>-69.02</v>
      </c>
      <c r="L243">
        <v>0</v>
      </c>
      <c r="M243" t="s">
        <v>106</v>
      </c>
      <c r="N243" t="s">
        <v>5</v>
      </c>
      <c r="O243">
        <v>10</v>
      </c>
      <c r="P243">
        <v>7</v>
      </c>
      <c r="Q243">
        <v>5964</v>
      </c>
    </row>
    <row r="244" spans="1:17" x14ac:dyDescent="0.25">
      <c r="A244" t="s">
        <v>275</v>
      </c>
      <c r="B244" t="s">
        <v>304</v>
      </c>
      <c r="C244" t="s">
        <v>19</v>
      </c>
      <c r="D244" t="s">
        <v>27</v>
      </c>
      <c r="E244" t="s">
        <v>272</v>
      </c>
      <c r="F244" t="s">
        <v>4</v>
      </c>
      <c r="G244">
        <v>2.5999999999999998E-4</v>
      </c>
      <c r="H244">
        <v>632011.06999999995</v>
      </c>
      <c r="I244">
        <v>3674674.37</v>
      </c>
      <c r="J244">
        <v>-69.02</v>
      </c>
      <c r="K244">
        <v>-69.02</v>
      </c>
      <c r="L244">
        <v>0</v>
      </c>
      <c r="M244" t="s">
        <v>106</v>
      </c>
      <c r="N244" t="s">
        <v>5</v>
      </c>
      <c r="O244">
        <v>10</v>
      </c>
      <c r="P244">
        <v>7</v>
      </c>
      <c r="Q244">
        <v>5964</v>
      </c>
    </row>
    <row r="245" spans="1:17" x14ac:dyDescent="0.25">
      <c r="A245" t="s">
        <v>275</v>
      </c>
      <c r="B245" t="s">
        <v>304</v>
      </c>
      <c r="C245" t="s">
        <v>19</v>
      </c>
      <c r="D245" t="s">
        <v>27</v>
      </c>
      <c r="E245" t="s">
        <v>273</v>
      </c>
      <c r="F245" t="s">
        <v>4</v>
      </c>
      <c r="G245">
        <v>2.7E-4</v>
      </c>
      <c r="H245">
        <v>632035.30000000005</v>
      </c>
      <c r="I245">
        <v>3674674.37</v>
      </c>
      <c r="J245">
        <v>-69.040000000000006</v>
      </c>
      <c r="K245">
        <v>-69.040000000000006</v>
      </c>
      <c r="L245">
        <v>0</v>
      </c>
      <c r="M245" t="s">
        <v>106</v>
      </c>
      <c r="N245" t="s">
        <v>5</v>
      </c>
      <c r="O245">
        <v>10</v>
      </c>
      <c r="P245">
        <v>7</v>
      </c>
      <c r="Q245">
        <v>5964</v>
      </c>
    </row>
    <row r="246" spans="1:17" x14ac:dyDescent="0.25">
      <c r="A246" t="s">
        <v>275</v>
      </c>
      <c r="B246" t="s">
        <v>304</v>
      </c>
      <c r="C246" t="s">
        <v>19</v>
      </c>
      <c r="D246" t="s">
        <v>27</v>
      </c>
      <c r="E246" t="s">
        <v>274</v>
      </c>
      <c r="F246" t="s">
        <v>4</v>
      </c>
      <c r="G246">
        <v>1.7000000000000001E-4</v>
      </c>
      <c r="H246">
        <v>632000</v>
      </c>
      <c r="I246">
        <v>3674675</v>
      </c>
      <c r="J246">
        <v>-69</v>
      </c>
      <c r="K246">
        <v>-69</v>
      </c>
      <c r="L246">
        <v>0</v>
      </c>
      <c r="M246" t="s">
        <v>106</v>
      </c>
      <c r="N246" t="s">
        <v>5</v>
      </c>
      <c r="O246">
        <v>10</v>
      </c>
      <c r="P246">
        <v>7</v>
      </c>
      <c r="Q246">
        <v>5964</v>
      </c>
    </row>
    <row r="247" spans="1:17" x14ac:dyDescent="0.25">
      <c r="A247" t="s">
        <v>275</v>
      </c>
      <c r="B247" t="s">
        <v>304</v>
      </c>
      <c r="C247" t="s">
        <v>19</v>
      </c>
      <c r="D247" t="s">
        <v>27</v>
      </c>
      <c r="E247" t="s">
        <v>278</v>
      </c>
      <c r="F247" t="s">
        <v>4</v>
      </c>
      <c r="G247">
        <v>1E-4</v>
      </c>
      <c r="H247">
        <v>632301.9</v>
      </c>
      <c r="I247">
        <v>3674508.48</v>
      </c>
      <c r="J247">
        <v>-68.69</v>
      </c>
      <c r="K247">
        <v>-68.69</v>
      </c>
      <c r="L247">
        <v>0</v>
      </c>
      <c r="M247" t="s">
        <v>106</v>
      </c>
      <c r="N247" t="s">
        <v>5</v>
      </c>
      <c r="O247">
        <v>10</v>
      </c>
      <c r="P247">
        <v>7</v>
      </c>
      <c r="Q247">
        <v>5964</v>
      </c>
    </row>
    <row r="248" spans="1:17" x14ac:dyDescent="0.25">
      <c r="A248" t="s">
        <v>275</v>
      </c>
      <c r="B248" t="s">
        <v>304</v>
      </c>
      <c r="C248" t="s">
        <v>19</v>
      </c>
      <c r="D248" t="s">
        <v>27</v>
      </c>
      <c r="E248" t="s">
        <v>7</v>
      </c>
      <c r="F248" t="s">
        <v>4</v>
      </c>
      <c r="G248">
        <v>6.8000000000000005E-4</v>
      </c>
      <c r="H248">
        <v>632011.06999999995</v>
      </c>
      <c r="I248">
        <v>3674674.37</v>
      </c>
      <c r="J248">
        <v>-69.02</v>
      </c>
      <c r="K248">
        <v>-69.02</v>
      </c>
      <c r="L248">
        <v>0</v>
      </c>
      <c r="M248" t="s">
        <v>106</v>
      </c>
      <c r="N248" t="s">
        <v>5</v>
      </c>
      <c r="O248">
        <v>10</v>
      </c>
      <c r="P248">
        <v>7</v>
      </c>
      <c r="Q248">
        <v>5964</v>
      </c>
    </row>
    <row r="249" spans="1:17" x14ac:dyDescent="0.25">
      <c r="A249" t="s">
        <v>275</v>
      </c>
      <c r="B249" t="s">
        <v>305</v>
      </c>
      <c r="C249" t="s">
        <v>19</v>
      </c>
      <c r="D249" t="s">
        <v>20</v>
      </c>
      <c r="E249" t="s">
        <v>3</v>
      </c>
      <c r="F249" t="s">
        <v>4</v>
      </c>
      <c r="G249">
        <v>2.2000000000000001E-4</v>
      </c>
      <c r="H249">
        <v>632000</v>
      </c>
      <c r="I249">
        <v>3674675</v>
      </c>
      <c r="J249">
        <v>-69</v>
      </c>
      <c r="K249">
        <v>-69</v>
      </c>
      <c r="L249">
        <v>0</v>
      </c>
      <c r="M249">
        <v>15092103</v>
      </c>
      <c r="N249" t="s">
        <v>5</v>
      </c>
      <c r="O249">
        <v>10</v>
      </c>
      <c r="P249">
        <v>7</v>
      </c>
      <c r="Q249">
        <v>5964</v>
      </c>
    </row>
    <row r="250" spans="1:17" x14ac:dyDescent="0.25">
      <c r="A250" t="s">
        <v>275</v>
      </c>
      <c r="B250" t="s">
        <v>305</v>
      </c>
      <c r="C250" t="s">
        <v>19</v>
      </c>
      <c r="D250" t="s">
        <v>20</v>
      </c>
      <c r="E250" t="s">
        <v>3</v>
      </c>
      <c r="F250" t="s">
        <v>6</v>
      </c>
      <c r="G250">
        <v>1.9000000000000001E-4</v>
      </c>
      <c r="H250">
        <v>632011.06999999995</v>
      </c>
      <c r="I250">
        <v>3674674.37</v>
      </c>
      <c r="J250">
        <v>-69.02</v>
      </c>
      <c r="K250">
        <v>-69.02</v>
      </c>
      <c r="L250">
        <v>0</v>
      </c>
      <c r="M250">
        <v>15082221</v>
      </c>
      <c r="N250" t="s">
        <v>5</v>
      </c>
      <c r="O250">
        <v>10</v>
      </c>
      <c r="P250">
        <v>7</v>
      </c>
      <c r="Q250">
        <v>5964</v>
      </c>
    </row>
    <row r="251" spans="1:17" x14ac:dyDescent="0.25">
      <c r="A251" t="s">
        <v>275</v>
      </c>
      <c r="B251" t="s">
        <v>305</v>
      </c>
      <c r="C251" t="s">
        <v>19</v>
      </c>
      <c r="D251" t="s">
        <v>20</v>
      </c>
      <c r="E251" t="s">
        <v>277</v>
      </c>
      <c r="F251" t="s">
        <v>4</v>
      </c>
      <c r="G251">
        <v>2.2000000000000001E-4</v>
      </c>
      <c r="H251">
        <v>632000</v>
      </c>
      <c r="I251">
        <v>3674675</v>
      </c>
      <c r="J251">
        <v>-69</v>
      </c>
      <c r="K251">
        <v>-69</v>
      </c>
      <c r="L251">
        <v>0</v>
      </c>
      <c r="M251">
        <v>15092103</v>
      </c>
      <c r="N251" t="s">
        <v>5</v>
      </c>
      <c r="O251">
        <v>10</v>
      </c>
      <c r="P251">
        <v>7</v>
      </c>
      <c r="Q251">
        <v>5964</v>
      </c>
    </row>
    <row r="252" spans="1:17" x14ac:dyDescent="0.25">
      <c r="A252" t="s">
        <v>275</v>
      </c>
      <c r="B252" t="s">
        <v>305</v>
      </c>
      <c r="C252" t="s">
        <v>19</v>
      </c>
      <c r="D252" t="s">
        <v>20</v>
      </c>
      <c r="E252" t="s">
        <v>277</v>
      </c>
      <c r="F252" t="s">
        <v>6</v>
      </c>
      <c r="G252">
        <v>1.9000000000000001E-4</v>
      </c>
      <c r="H252">
        <v>632011.06999999995</v>
      </c>
      <c r="I252">
        <v>3674674.37</v>
      </c>
      <c r="J252">
        <v>-69.02</v>
      </c>
      <c r="K252">
        <v>-69.02</v>
      </c>
      <c r="L252">
        <v>0</v>
      </c>
      <c r="M252">
        <v>15082221</v>
      </c>
      <c r="N252" t="s">
        <v>5</v>
      </c>
      <c r="O252">
        <v>10</v>
      </c>
      <c r="P252">
        <v>7</v>
      </c>
      <c r="Q252">
        <v>5964</v>
      </c>
    </row>
    <row r="253" spans="1:17" x14ac:dyDescent="0.25">
      <c r="A253" t="s">
        <v>275</v>
      </c>
      <c r="B253" t="s">
        <v>305</v>
      </c>
      <c r="C253" t="s">
        <v>19</v>
      </c>
      <c r="D253" t="s">
        <v>20</v>
      </c>
      <c r="E253" t="s">
        <v>272</v>
      </c>
      <c r="F253" t="s">
        <v>4</v>
      </c>
      <c r="G253">
        <v>9.0000000000000006E-5</v>
      </c>
      <c r="H253">
        <v>632011.06999999995</v>
      </c>
      <c r="I253">
        <v>3674674.37</v>
      </c>
      <c r="J253">
        <v>-69.02</v>
      </c>
      <c r="K253">
        <v>-69.02</v>
      </c>
      <c r="L253">
        <v>0</v>
      </c>
      <c r="M253">
        <v>15092103</v>
      </c>
      <c r="N253" t="s">
        <v>5</v>
      </c>
      <c r="O253">
        <v>10</v>
      </c>
      <c r="P253">
        <v>7</v>
      </c>
      <c r="Q253">
        <v>5964</v>
      </c>
    </row>
    <row r="254" spans="1:17" x14ac:dyDescent="0.25">
      <c r="A254" t="s">
        <v>275</v>
      </c>
      <c r="B254" t="s">
        <v>305</v>
      </c>
      <c r="C254" t="s">
        <v>19</v>
      </c>
      <c r="D254" t="s">
        <v>20</v>
      </c>
      <c r="E254" t="s">
        <v>272</v>
      </c>
      <c r="F254" t="s">
        <v>6</v>
      </c>
      <c r="G254">
        <v>6.9999999999999994E-5</v>
      </c>
      <c r="H254">
        <v>632011.06999999995</v>
      </c>
      <c r="I254">
        <v>3674674.37</v>
      </c>
      <c r="J254">
        <v>-69.02</v>
      </c>
      <c r="K254">
        <v>-69.02</v>
      </c>
      <c r="L254">
        <v>0</v>
      </c>
      <c r="M254">
        <v>15082221</v>
      </c>
      <c r="N254" t="s">
        <v>5</v>
      </c>
      <c r="O254">
        <v>10</v>
      </c>
      <c r="P254">
        <v>7</v>
      </c>
      <c r="Q254">
        <v>5964</v>
      </c>
    </row>
    <row r="255" spans="1:17" x14ac:dyDescent="0.25">
      <c r="A255" t="s">
        <v>275</v>
      </c>
      <c r="B255" t="s">
        <v>305</v>
      </c>
      <c r="C255" t="s">
        <v>19</v>
      </c>
      <c r="D255" t="s">
        <v>20</v>
      </c>
      <c r="E255" t="s">
        <v>273</v>
      </c>
      <c r="F255" t="s">
        <v>4</v>
      </c>
      <c r="G255">
        <v>9.0000000000000006E-5</v>
      </c>
      <c r="H255">
        <v>632035.30000000005</v>
      </c>
      <c r="I255">
        <v>3674674.37</v>
      </c>
      <c r="J255">
        <v>-69.040000000000006</v>
      </c>
      <c r="K255">
        <v>-69.040000000000006</v>
      </c>
      <c r="L255">
        <v>0</v>
      </c>
      <c r="M255">
        <v>15090521</v>
      </c>
      <c r="N255" t="s">
        <v>5</v>
      </c>
      <c r="O255">
        <v>10</v>
      </c>
      <c r="P255">
        <v>7</v>
      </c>
      <c r="Q255">
        <v>5964</v>
      </c>
    </row>
    <row r="256" spans="1:17" x14ac:dyDescent="0.25">
      <c r="A256" t="s">
        <v>275</v>
      </c>
      <c r="B256" t="s">
        <v>305</v>
      </c>
      <c r="C256" t="s">
        <v>19</v>
      </c>
      <c r="D256" t="s">
        <v>20</v>
      </c>
      <c r="E256" t="s">
        <v>273</v>
      </c>
      <c r="F256" t="s">
        <v>6</v>
      </c>
      <c r="G256">
        <v>6.9999999999999994E-5</v>
      </c>
      <c r="H256">
        <v>632011.06999999995</v>
      </c>
      <c r="I256">
        <v>3674674.37</v>
      </c>
      <c r="J256">
        <v>-69.02</v>
      </c>
      <c r="K256">
        <v>-69.02</v>
      </c>
      <c r="L256">
        <v>0</v>
      </c>
      <c r="M256">
        <v>15082221</v>
      </c>
      <c r="N256" t="s">
        <v>5</v>
      </c>
      <c r="O256">
        <v>10</v>
      </c>
      <c r="P256">
        <v>7</v>
      </c>
      <c r="Q256">
        <v>5964</v>
      </c>
    </row>
    <row r="257" spans="1:17" x14ac:dyDescent="0.25">
      <c r="A257" t="s">
        <v>275</v>
      </c>
      <c r="B257" t="s">
        <v>305</v>
      </c>
      <c r="C257" t="s">
        <v>19</v>
      </c>
      <c r="D257" t="s">
        <v>20</v>
      </c>
      <c r="E257" t="s">
        <v>274</v>
      </c>
      <c r="F257" t="s">
        <v>4</v>
      </c>
      <c r="G257">
        <v>5.0000000000000002E-5</v>
      </c>
      <c r="H257">
        <v>631986.82999999996</v>
      </c>
      <c r="I257">
        <v>3674674.37</v>
      </c>
      <c r="J257">
        <v>-68.98</v>
      </c>
      <c r="K257">
        <v>-68.98</v>
      </c>
      <c r="L257">
        <v>0</v>
      </c>
      <c r="M257">
        <v>15092103</v>
      </c>
      <c r="N257" t="s">
        <v>5</v>
      </c>
      <c r="O257">
        <v>10</v>
      </c>
      <c r="P257">
        <v>7</v>
      </c>
      <c r="Q257">
        <v>5964</v>
      </c>
    </row>
    <row r="258" spans="1:17" x14ac:dyDescent="0.25">
      <c r="A258" t="s">
        <v>275</v>
      </c>
      <c r="B258" t="s">
        <v>305</v>
      </c>
      <c r="C258" t="s">
        <v>19</v>
      </c>
      <c r="D258" t="s">
        <v>20</v>
      </c>
      <c r="E258" t="s">
        <v>274</v>
      </c>
      <c r="F258" t="s">
        <v>6</v>
      </c>
      <c r="G258">
        <v>5.0000000000000002E-5</v>
      </c>
      <c r="H258">
        <v>632025</v>
      </c>
      <c r="I258">
        <v>3674675</v>
      </c>
      <c r="J258">
        <v>-69.02</v>
      </c>
      <c r="K258">
        <v>-69.02</v>
      </c>
      <c r="L258">
        <v>0</v>
      </c>
      <c r="M258">
        <v>15090521</v>
      </c>
      <c r="N258" t="s">
        <v>5</v>
      </c>
      <c r="O258">
        <v>10</v>
      </c>
      <c r="P258">
        <v>7</v>
      </c>
      <c r="Q258">
        <v>5964</v>
      </c>
    </row>
    <row r="259" spans="1:17" x14ac:dyDescent="0.25">
      <c r="A259" t="s">
        <v>275</v>
      </c>
      <c r="B259" t="s">
        <v>305</v>
      </c>
      <c r="C259" t="s">
        <v>19</v>
      </c>
      <c r="D259" t="s">
        <v>20</v>
      </c>
      <c r="E259" t="s">
        <v>278</v>
      </c>
      <c r="F259" t="s">
        <v>4</v>
      </c>
      <c r="G259">
        <v>3.0000000000000001E-5</v>
      </c>
      <c r="H259">
        <v>632301.9</v>
      </c>
      <c r="I259">
        <v>3674508.48</v>
      </c>
      <c r="J259">
        <v>-68.69</v>
      </c>
      <c r="K259">
        <v>-68.69</v>
      </c>
      <c r="L259">
        <v>0</v>
      </c>
      <c r="M259">
        <v>15051321</v>
      </c>
      <c r="N259" t="s">
        <v>5</v>
      </c>
      <c r="O259">
        <v>10</v>
      </c>
      <c r="P259">
        <v>7</v>
      </c>
      <c r="Q259">
        <v>5964</v>
      </c>
    </row>
    <row r="260" spans="1:17" x14ac:dyDescent="0.25">
      <c r="A260" t="s">
        <v>275</v>
      </c>
      <c r="B260" t="s">
        <v>305</v>
      </c>
      <c r="C260" t="s">
        <v>19</v>
      </c>
      <c r="D260" t="s">
        <v>20</v>
      </c>
      <c r="E260" t="s">
        <v>278</v>
      </c>
      <c r="F260" t="s">
        <v>6</v>
      </c>
      <c r="G260">
        <v>3.0000000000000001E-5</v>
      </c>
      <c r="H260">
        <v>632301.9</v>
      </c>
      <c r="I260">
        <v>3674508.48</v>
      </c>
      <c r="J260">
        <v>-68.69</v>
      </c>
      <c r="K260">
        <v>-68.69</v>
      </c>
      <c r="L260">
        <v>0</v>
      </c>
      <c r="M260">
        <v>15100406</v>
      </c>
      <c r="N260" t="s">
        <v>5</v>
      </c>
      <c r="O260">
        <v>10</v>
      </c>
      <c r="P260">
        <v>7</v>
      </c>
      <c r="Q260">
        <v>5964</v>
      </c>
    </row>
    <row r="261" spans="1:17" x14ac:dyDescent="0.25">
      <c r="A261" t="s">
        <v>275</v>
      </c>
      <c r="B261" t="s">
        <v>305</v>
      </c>
      <c r="C261" t="s">
        <v>19</v>
      </c>
      <c r="D261" t="s">
        <v>20</v>
      </c>
      <c r="E261" t="s">
        <v>7</v>
      </c>
      <c r="F261" t="s">
        <v>4</v>
      </c>
      <c r="G261">
        <v>2.2000000000000001E-4</v>
      </c>
      <c r="H261">
        <v>632000</v>
      </c>
      <c r="I261">
        <v>3674675</v>
      </c>
      <c r="J261">
        <v>-69</v>
      </c>
      <c r="K261">
        <v>-69</v>
      </c>
      <c r="L261">
        <v>0</v>
      </c>
      <c r="M261">
        <v>15092103</v>
      </c>
      <c r="N261" t="s">
        <v>5</v>
      </c>
      <c r="O261">
        <v>10</v>
      </c>
      <c r="P261">
        <v>7</v>
      </c>
      <c r="Q261">
        <v>5964</v>
      </c>
    </row>
    <row r="262" spans="1:17" x14ac:dyDescent="0.25">
      <c r="A262" t="s">
        <v>275</v>
      </c>
      <c r="B262" t="s">
        <v>305</v>
      </c>
      <c r="C262" t="s">
        <v>19</v>
      </c>
      <c r="D262" t="s">
        <v>20</v>
      </c>
      <c r="E262" t="s">
        <v>7</v>
      </c>
      <c r="F262" t="s">
        <v>6</v>
      </c>
      <c r="G262">
        <v>1.9000000000000001E-4</v>
      </c>
      <c r="H262">
        <v>632011.06999999995</v>
      </c>
      <c r="I262">
        <v>3674674.37</v>
      </c>
      <c r="J262">
        <v>-69.02</v>
      </c>
      <c r="K262">
        <v>-69.02</v>
      </c>
      <c r="L262">
        <v>0</v>
      </c>
      <c r="M262">
        <v>15082221</v>
      </c>
      <c r="N262" t="s">
        <v>5</v>
      </c>
      <c r="O262">
        <v>10</v>
      </c>
      <c r="P262">
        <v>7</v>
      </c>
      <c r="Q262">
        <v>5964</v>
      </c>
    </row>
    <row r="263" spans="1:17" x14ac:dyDescent="0.25">
      <c r="A263" t="s">
        <v>275</v>
      </c>
      <c r="B263" t="s">
        <v>306</v>
      </c>
      <c r="C263" t="s">
        <v>19</v>
      </c>
      <c r="D263" t="s">
        <v>14</v>
      </c>
      <c r="E263" t="s">
        <v>3</v>
      </c>
      <c r="F263" t="s">
        <v>4</v>
      </c>
      <c r="G263">
        <v>2.0000000000000002E-5</v>
      </c>
      <c r="H263">
        <v>632301.9</v>
      </c>
      <c r="I263">
        <v>3674603.27</v>
      </c>
      <c r="J263">
        <v>-68.73</v>
      </c>
      <c r="K263">
        <v>-68.73</v>
      </c>
      <c r="L263">
        <v>0</v>
      </c>
      <c r="M263">
        <v>15122324</v>
      </c>
      <c r="N263" t="s">
        <v>5</v>
      </c>
      <c r="O263">
        <v>10</v>
      </c>
      <c r="P263">
        <v>7</v>
      </c>
      <c r="Q263">
        <v>5964</v>
      </c>
    </row>
    <row r="264" spans="1:17" x14ac:dyDescent="0.25">
      <c r="A264" t="s">
        <v>275</v>
      </c>
      <c r="B264" t="s">
        <v>306</v>
      </c>
      <c r="C264" t="s">
        <v>19</v>
      </c>
      <c r="D264" t="s">
        <v>14</v>
      </c>
      <c r="E264" t="s">
        <v>3</v>
      </c>
      <c r="F264" t="s">
        <v>6</v>
      </c>
      <c r="G264">
        <v>2.0000000000000002E-5</v>
      </c>
      <c r="H264">
        <v>632301.9</v>
      </c>
      <c r="I264">
        <v>3674603.27</v>
      </c>
      <c r="J264">
        <v>-68.73</v>
      </c>
      <c r="K264">
        <v>-68.73</v>
      </c>
      <c r="L264">
        <v>0</v>
      </c>
      <c r="M264">
        <v>15052224</v>
      </c>
      <c r="N264" t="s">
        <v>5</v>
      </c>
      <c r="O264">
        <v>10</v>
      </c>
      <c r="P264">
        <v>7</v>
      </c>
      <c r="Q264">
        <v>5964</v>
      </c>
    </row>
    <row r="265" spans="1:17" x14ac:dyDescent="0.25">
      <c r="A265" t="s">
        <v>275</v>
      </c>
      <c r="B265" t="s">
        <v>306</v>
      </c>
      <c r="C265" t="s">
        <v>19</v>
      </c>
      <c r="D265" t="s">
        <v>14</v>
      </c>
      <c r="E265" t="s">
        <v>277</v>
      </c>
      <c r="F265" t="s">
        <v>4</v>
      </c>
      <c r="G265">
        <v>2.0000000000000002E-5</v>
      </c>
      <c r="H265">
        <v>632301.9</v>
      </c>
      <c r="I265">
        <v>3674603.27</v>
      </c>
      <c r="J265">
        <v>-68.73</v>
      </c>
      <c r="K265">
        <v>-68.73</v>
      </c>
      <c r="L265">
        <v>0</v>
      </c>
      <c r="M265">
        <v>15122324</v>
      </c>
      <c r="N265" t="s">
        <v>5</v>
      </c>
      <c r="O265">
        <v>10</v>
      </c>
      <c r="P265">
        <v>7</v>
      </c>
      <c r="Q265">
        <v>5964</v>
      </c>
    </row>
    <row r="266" spans="1:17" x14ac:dyDescent="0.25">
      <c r="A266" t="s">
        <v>275</v>
      </c>
      <c r="B266" t="s">
        <v>306</v>
      </c>
      <c r="C266" t="s">
        <v>19</v>
      </c>
      <c r="D266" t="s">
        <v>14</v>
      </c>
      <c r="E266" t="s">
        <v>277</v>
      </c>
      <c r="F266" t="s">
        <v>6</v>
      </c>
      <c r="G266">
        <v>2.0000000000000002E-5</v>
      </c>
      <c r="H266">
        <v>632301.9</v>
      </c>
      <c r="I266">
        <v>3674603.27</v>
      </c>
      <c r="J266">
        <v>-68.73</v>
      </c>
      <c r="K266">
        <v>-68.73</v>
      </c>
      <c r="L266">
        <v>0</v>
      </c>
      <c r="M266">
        <v>15052224</v>
      </c>
      <c r="N266" t="s">
        <v>5</v>
      </c>
      <c r="O266">
        <v>10</v>
      </c>
      <c r="P266">
        <v>7</v>
      </c>
      <c r="Q266">
        <v>5964</v>
      </c>
    </row>
    <row r="267" spans="1:17" x14ac:dyDescent="0.25">
      <c r="A267" t="s">
        <v>275</v>
      </c>
      <c r="B267" t="s">
        <v>306</v>
      </c>
      <c r="C267" t="s">
        <v>19</v>
      </c>
      <c r="D267" t="s">
        <v>14</v>
      </c>
      <c r="E267" t="s">
        <v>272</v>
      </c>
      <c r="F267" t="s">
        <v>4</v>
      </c>
      <c r="G267">
        <v>1.0000000000000001E-5</v>
      </c>
      <c r="H267">
        <v>632301.9</v>
      </c>
      <c r="I267">
        <v>3674626.97</v>
      </c>
      <c r="J267">
        <v>-68.760000000000005</v>
      </c>
      <c r="K267">
        <v>-68.760000000000005</v>
      </c>
      <c r="L267">
        <v>0</v>
      </c>
      <c r="M267">
        <v>15122324</v>
      </c>
      <c r="N267" t="s">
        <v>5</v>
      </c>
      <c r="O267">
        <v>10</v>
      </c>
      <c r="P267">
        <v>7</v>
      </c>
      <c r="Q267">
        <v>5964</v>
      </c>
    </row>
    <row r="268" spans="1:17" x14ac:dyDescent="0.25">
      <c r="A268" t="s">
        <v>275</v>
      </c>
      <c r="B268" t="s">
        <v>306</v>
      </c>
      <c r="C268" t="s">
        <v>19</v>
      </c>
      <c r="D268" t="s">
        <v>14</v>
      </c>
      <c r="E268" t="s">
        <v>272</v>
      </c>
      <c r="F268" t="s">
        <v>6</v>
      </c>
      <c r="G268">
        <v>1.0000000000000001E-5</v>
      </c>
      <c r="H268">
        <v>632301.9</v>
      </c>
      <c r="I268">
        <v>3674603.27</v>
      </c>
      <c r="J268">
        <v>-68.73</v>
      </c>
      <c r="K268">
        <v>-68.73</v>
      </c>
      <c r="L268">
        <v>0</v>
      </c>
      <c r="M268">
        <v>15122324</v>
      </c>
      <c r="N268" t="s">
        <v>5</v>
      </c>
      <c r="O268">
        <v>10</v>
      </c>
      <c r="P268">
        <v>7</v>
      </c>
      <c r="Q268">
        <v>5964</v>
      </c>
    </row>
    <row r="269" spans="1:17" x14ac:dyDescent="0.25">
      <c r="A269" t="s">
        <v>275</v>
      </c>
      <c r="B269" t="s">
        <v>306</v>
      </c>
      <c r="C269" t="s">
        <v>19</v>
      </c>
      <c r="D269" t="s">
        <v>14</v>
      </c>
      <c r="E269" t="s">
        <v>273</v>
      </c>
      <c r="F269" t="s">
        <v>4</v>
      </c>
      <c r="G269">
        <v>1.0000000000000001E-5</v>
      </c>
      <c r="H269">
        <v>632301.9</v>
      </c>
      <c r="I269">
        <v>3674603.27</v>
      </c>
      <c r="J269">
        <v>-68.73</v>
      </c>
      <c r="K269">
        <v>-68.73</v>
      </c>
      <c r="L269">
        <v>0</v>
      </c>
      <c r="M269">
        <v>15122324</v>
      </c>
      <c r="N269" t="s">
        <v>5</v>
      </c>
      <c r="O269">
        <v>10</v>
      </c>
      <c r="P269">
        <v>7</v>
      </c>
      <c r="Q269">
        <v>5964</v>
      </c>
    </row>
    <row r="270" spans="1:17" x14ac:dyDescent="0.25">
      <c r="A270" t="s">
        <v>275</v>
      </c>
      <c r="B270" t="s">
        <v>306</v>
      </c>
      <c r="C270" t="s">
        <v>19</v>
      </c>
      <c r="D270" t="s">
        <v>14</v>
      </c>
      <c r="E270" t="s">
        <v>273</v>
      </c>
      <c r="F270" t="s">
        <v>6</v>
      </c>
      <c r="G270">
        <v>1.0000000000000001E-5</v>
      </c>
      <c r="H270">
        <v>632301.9</v>
      </c>
      <c r="I270">
        <v>3674603.27</v>
      </c>
      <c r="J270">
        <v>-68.73</v>
      </c>
      <c r="K270">
        <v>-68.73</v>
      </c>
      <c r="L270">
        <v>0</v>
      </c>
      <c r="M270">
        <v>15052224</v>
      </c>
      <c r="N270" t="s">
        <v>5</v>
      </c>
      <c r="O270">
        <v>10</v>
      </c>
      <c r="P270">
        <v>7</v>
      </c>
      <c r="Q270">
        <v>5964</v>
      </c>
    </row>
    <row r="271" spans="1:17" x14ac:dyDescent="0.25">
      <c r="A271" t="s">
        <v>275</v>
      </c>
      <c r="B271" t="s">
        <v>306</v>
      </c>
      <c r="C271" t="s">
        <v>19</v>
      </c>
      <c r="D271" t="s">
        <v>14</v>
      </c>
      <c r="E271" t="s">
        <v>274</v>
      </c>
      <c r="F271" t="s">
        <v>4</v>
      </c>
      <c r="G271">
        <v>1.0000000000000001E-5</v>
      </c>
      <c r="H271">
        <v>632301.9</v>
      </c>
      <c r="I271">
        <v>3674603.27</v>
      </c>
      <c r="J271">
        <v>-68.73</v>
      </c>
      <c r="K271">
        <v>-68.73</v>
      </c>
      <c r="L271">
        <v>0</v>
      </c>
      <c r="M271">
        <v>15122324</v>
      </c>
      <c r="N271" t="s">
        <v>5</v>
      </c>
      <c r="O271">
        <v>10</v>
      </c>
      <c r="P271">
        <v>7</v>
      </c>
      <c r="Q271">
        <v>5964</v>
      </c>
    </row>
    <row r="272" spans="1:17" x14ac:dyDescent="0.25">
      <c r="A272" t="s">
        <v>275</v>
      </c>
      <c r="B272" t="s">
        <v>306</v>
      </c>
      <c r="C272" t="s">
        <v>19</v>
      </c>
      <c r="D272" t="s">
        <v>14</v>
      </c>
      <c r="E272" t="s">
        <v>274</v>
      </c>
      <c r="F272" t="s">
        <v>6</v>
      </c>
      <c r="G272">
        <v>1.0000000000000001E-5</v>
      </c>
      <c r="H272">
        <v>632301.9</v>
      </c>
      <c r="I272">
        <v>3674603.27</v>
      </c>
      <c r="J272">
        <v>-68.73</v>
      </c>
      <c r="K272">
        <v>-68.73</v>
      </c>
      <c r="L272">
        <v>0</v>
      </c>
      <c r="M272">
        <v>15052224</v>
      </c>
      <c r="N272" t="s">
        <v>5</v>
      </c>
      <c r="O272">
        <v>10</v>
      </c>
      <c r="P272">
        <v>7</v>
      </c>
      <c r="Q272">
        <v>5964</v>
      </c>
    </row>
    <row r="273" spans="1:17" x14ac:dyDescent="0.25">
      <c r="A273" t="s">
        <v>275</v>
      </c>
      <c r="B273" t="s">
        <v>306</v>
      </c>
      <c r="C273" t="s">
        <v>19</v>
      </c>
      <c r="D273" t="s">
        <v>14</v>
      </c>
      <c r="E273" t="s">
        <v>278</v>
      </c>
      <c r="F273" t="s">
        <v>4</v>
      </c>
      <c r="G273">
        <v>0</v>
      </c>
      <c r="H273">
        <v>632301.9</v>
      </c>
      <c r="I273">
        <v>3674555.88</v>
      </c>
      <c r="J273">
        <v>-68.75</v>
      </c>
      <c r="K273">
        <v>-68.75</v>
      </c>
      <c r="L273">
        <v>0</v>
      </c>
      <c r="M273">
        <v>15122324</v>
      </c>
      <c r="N273" t="s">
        <v>5</v>
      </c>
      <c r="O273">
        <v>10</v>
      </c>
      <c r="P273">
        <v>7</v>
      </c>
      <c r="Q273">
        <v>5964</v>
      </c>
    </row>
    <row r="274" spans="1:17" x14ac:dyDescent="0.25">
      <c r="A274" t="s">
        <v>275</v>
      </c>
      <c r="B274" t="s">
        <v>306</v>
      </c>
      <c r="C274" t="s">
        <v>19</v>
      </c>
      <c r="D274" t="s">
        <v>14</v>
      </c>
      <c r="E274" t="s">
        <v>278</v>
      </c>
      <c r="F274" t="s">
        <v>6</v>
      </c>
      <c r="G274">
        <v>0</v>
      </c>
      <c r="H274">
        <v>632301.9</v>
      </c>
      <c r="I274">
        <v>3674555.88</v>
      </c>
      <c r="J274">
        <v>-68.75</v>
      </c>
      <c r="K274">
        <v>-68.75</v>
      </c>
      <c r="L274">
        <v>0</v>
      </c>
      <c r="M274">
        <v>15052324</v>
      </c>
      <c r="N274" t="s">
        <v>5</v>
      </c>
      <c r="O274">
        <v>10</v>
      </c>
      <c r="P274">
        <v>7</v>
      </c>
      <c r="Q274">
        <v>5964</v>
      </c>
    </row>
    <row r="275" spans="1:17" x14ac:dyDescent="0.25">
      <c r="A275" t="s">
        <v>275</v>
      </c>
      <c r="B275" t="s">
        <v>306</v>
      </c>
      <c r="C275" t="s">
        <v>19</v>
      </c>
      <c r="D275" t="s">
        <v>14</v>
      </c>
      <c r="E275" t="s">
        <v>7</v>
      </c>
      <c r="F275" t="s">
        <v>4</v>
      </c>
      <c r="G275">
        <v>2.0000000000000002E-5</v>
      </c>
      <c r="H275">
        <v>632301.9</v>
      </c>
      <c r="I275">
        <v>3674603.27</v>
      </c>
      <c r="J275">
        <v>-68.73</v>
      </c>
      <c r="K275">
        <v>-68.73</v>
      </c>
      <c r="L275">
        <v>0</v>
      </c>
      <c r="M275">
        <v>15122324</v>
      </c>
      <c r="N275" t="s">
        <v>5</v>
      </c>
      <c r="O275">
        <v>10</v>
      </c>
      <c r="P275">
        <v>7</v>
      </c>
      <c r="Q275">
        <v>5964</v>
      </c>
    </row>
    <row r="276" spans="1:17" x14ac:dyDescent="0.25">
      <c r="A276" t="s">
        <v>275</v>
      </c>
      <c r="B276" t="s">
        <v>306</v>
      </c>
      <c r="C276" t="s">
        <v>19</v>
      </c>
      <c r="D276" t="s">
        <v>14</v>
      </c>
      <c r="E276" t="s">
        <v>7</v>
      </c>
      <c r="F276" t="s">
        <v>6</v>
      </c>
      <c r="G276">
        <v>2.0000000000000002E-5</v>
      </c>
      <c r="H276">
        <v>632301.9</v>
      </c>
      <c r="I276">
        <v>3674603.27</v>
      </c>
      <c r="J276">
        <v>-68.73</v>
      </c>
      <c r="K276">
        <v>-68.73</v>
      </c>
      <c r="L276">
        <v>0</v>
      </c>
      <c r="M276">
        <v>15052224</v>
      </c>
      <c r="N276" t="s">
        <v>5</v>
      </c>
      <c r="O276">
        <v>10</v>
      </c>
      <c r="P276">
        <v>7</v>
      </c>
      <c r="Q276">
        <v>5964</v>
      </c>
    </row>
    <row r="277" spans="1:17" x14ac:dyDescent="0.25">
      <c r="A277" t="s">
        <v>275</v>
      </c>
      <c r="B277" t="s">
        <v>307</v>
      </c>
      <c r="C277" t="s">
        <v>19</v>
      </c>
      <c r="D277" t="s">
        <v>12</v>
      </c>
      <c r="E277" t="s">
        <v>3</v>
      </c>
      <c r="F277" t="s">
        <v>4</v>
      </c>
      <c r="G277">
        <v>0</v>
      </c>
      <c r="H277">
        <v>632301.9</v>
      </c>
      <c r="I277">
        <v>3674579.58</v>
      </c>
      <c r="J277">
        <v>-68.739999999999995</v>
      </c>
      <c r="K277">
        <v>-68.739999999999995</v>
      </c>
      <c r="L277">
        <v>0</v>
      </c>
      <c r="M277" t="s">
        <v>106</v>
      </c>
      <c r="N277" t="s">
        <v>5</v>
      </c>
      <c r="O277">
        <v>10</v>
      </c>
      <c r="P277">
        <v>7</v>
      </c>
      <c r="Q277">
        <v>5964</v>
      </c>
    </row>
    <row r="278" spans="1:17" x14ac:dyDescent="0.25">
      <c r="A278" t="s">
        <v>275</v>
      </c>
      <c r="B278" t="s">
        <v>307</v>
      </c>
      <c r="C278" t="s">
        <v>19</v>
      </c>
      <c r="D278" t="s">
        <v>12</v>
      </c>
      <c r="E278" t="s">
        <v>277</v>
      </c>
      <c r="F278" t="s">
        <v>4</v>
      </c>
      <c r="G278">
        <v>0</v>
      </c>
      <c r="H278">
        <v>632301.9</v>
      </c>
      <c r="I278">
        <v>3674579.58</v>
      </c>
      <c r="J278">
        <v>-68.739999999999995</v>
      </c>
      <c r="K278">
        <v>-68.739999999999995</v>
      </c>
      <c r="L278">
        <v>0</v>
      </c>
      <c r="M278" t="s">
        <v>106</v>
      </c>
      <c r="N278" t="s">
        <v>5</v>
      </c>
      <c r="O278">
        <v>10</v>
      </c>
      <c r="P278">
        <v>7</v>
      </c>
      <c r="Q278">
        <v>5964</v>
      </c>
    </row>
    <row r="279" spans="1:17" x14ac:dyDescent="0.25">
      <c r="A279" t="s">
        <v>275</v>
      </c>
      <c r="B279" t="s">
        <v>307</v>
      </c>
      <c r="C279" t="s">
        <v>19</v>
      </c>
      <c r="D279" t="s">
        <v>12</v>
      </c>
      <c r="E279" t="s">
        <v>272</v>
      </c>
      <c r="F279" t="s">
        <v>4</v>
      </c>
      <c r="G279">
        <v>0</v>
      </c>
      <c r="H279">
        <v>632301.9</v>
      </c>
      <c r="I279">
        <v>3674603.27</v>
      </c>
      <c r="J279">
        <v>-68.73</v>
      </c>
      <c r="K279">
        <v>-68.73</v>
      </c>
      <c r="L279">
        <v>0</v>
      </c>
      <c r="M279" t="s">
        <v>106</v>
      </c>
      <c r="N279" t="s">
        <v>5</v>
      </c>
      <c r="O279">
        <v>10</v>
      </c>
      <c r="P279">
        <v>7</v>
      </c>
      <c r="Q279">
        <v>5964</v>
      </c>
    </row>
    <row r="280" spans="1:17" x14ac:dyDescent="0.25">
      <c r="A280" t="s">
        <v>275</v>
      </c>
      <c r="B280" t="s">
        <v>307</v>
      </c>
      <c r="C280" t="s">
        <v>19</v>
      </c>
      <c r="D280" t="s">
        <v>12</v>
      </c>
      <c r="E280" t="s">
        <v>273</v>
      </c>
      <c r="F280" t="s">
        <v>4</v>
      </c>
      <c r="G280">
        <v>0</v>
      </c>
      <c r="H280">
        <v>632301.9</v>
      </c>
      <c r="I280">
        <v>3674603.27</v>
      </c>
      <c r="J280">
        <v>-68.73</v>
      </c>
      <c r="K280">
        <v>-68.73</v>
      </c>
      <c r="L280">
        <v>0</v>
      </c>
      <c r="M280" t="s">
        <v>106</v>
      </c>
      <c r="N280" t="s">
        <v>5</v>
      </c>
      <c r="O280">
        <v>10</v>
      </c>
      <c r="P280">
        <v>7</v>
      </c>
      <c r="Q280">
        <v>5964</v>
      </c>
    </row>
    <row r="281" spans="1:17" x14ac:dyDescent="0.25">
      <c r="A281" t="s">
        <v>275</v>
      </c>
      <c r="B281" t="s">
        <v>307</v>
      </c>
      <c r="C281" t="s">
        <v>19</v>
      </c>
      <c r="D281" t="s">
        <v>12</v>
      </c>
      <c r="E281" t="s">
        <v>274</v>
      </c>
      <c r="F281" t="s">
        <v>4</v>
      </c>
      <c r="G281">
        <v>0</v>
      </c>
      <c r="H281">
        <v>632301.9</v>
      </c>
      <c r="I281">
        <v>3674579.58</v>
      </c>
      <c r="J281">
        <v>-68.739999999999995</v>
      </c>
      <c r="K281">
        <v>-68.739999999999995</v>
      </c>
      <c r="L281">
        <v>0</v>
      </c>
      <c r="M281" t="s">
        <v>106</v>
      </c>
      <c r="N281" t="s">
        <v>5</v>
      </c>
      <c r="O281">
        <v>10</v>
      </c>
      <c r="P281">
        <v>7</v>
      </c>
      <c r="Q281">
        <v>5964</v>
      </c>
    </row>
    <row r="282" spans="1:17" x14ac:dyDescent="0.25">
      <c r="A282" t="s">
        <v>275</v>
      </c>
      <c r="B282" t="s">
        <v>307</v>
      </c>
      <c r="C282" t="s">
        <v>19</v>
      </c>
      <c r="D282" t="s">
        <v>12</v>
      </c>
      <c r="E282" t="s">
        <v>278</v>
      </c>
      <c r="F282" t="s">
        <v>4</v>
      </c>
      <c r="G282">
        <v>0</v>
      </c>
      <c r="H282">
        <v>632301.9</v>
      </c>
      <c r="I282">
        <v>3674532.18</v>
      </c>
      <c r="J282">
        <v>-68.72</v>
      </c>
      <c r="K282">
        <v>-68.72</v>
      </c>
      <c r="L282">
        <v>0</v>
      </c>
      <c r="M282" t="s">
        <v>106</v>
      </c>
      <c r="N282" t="s">
        <v>5</v>
      </c>
      <c r="O282">
        <v>10</v>
      </c>
      <c r="P282">
        <v>7</v>
      </c>
      <c r="Q282">
        <v>5964</v>
      </c>
    </row>
    <row r="283" spans="1:17" x14ac:dyDescent="0.25">
      <c r="A283" t="s">
        <v>275</v>
      </c>
      <c r="B283" t="s">
        <v>307</v>
      </c>
      <c r="C283" t="s">
        <v>19</v>
      </c>
      <c r="D283" t="s">
        <v>12</v>
      </c>
      <c r="E283" t="s">
        <v>7</v>
      </c>
      <c r="F283" t="s">
        <v>4</v>
      </c>
      <c r="G283">
        <v>0</v>
      </c>
      <c r="H283">
        <v>632301.9</v>
      </c>
      <c r="I283">
        <v>3674579.58</v>
      </c>
      <c r="J283">
        <v>-68.739999999999995</v>
      </c>
      <c r="K283">
        <v>-68.739999999999995</v>
      </c>
      <c r="L283">
        <v>0</v>
      </c>
      <c r="M283" t="s">
        <v>106</v>
      </c>
      <c r="N283" t="s">
        <v>5</v>
      </c>
      <c r="O283">
        <v>10</v>
      </c>
      <c r="P283">
        <v>7</v>
      </c>
      <c r="Q283">
        <v>5964</v>
      </c>
    </row>
    <row r="284" spans="1:17" x14ac:dyDescent="0.25">
      <c r="A284" t="s">
        <v>275</v>
      </c>
      <c r="B284" t="s">
        <v>308</v>
      </c>
      <c r="C284" t="s">
        <v>11</v>
      </c>
      <c r="D284" t="s">
        <v>21</v>
      </c>
      <c r="E284" t="s">
        <v>3</v>
      </c>
      <c r="F284" t="s">
        <v>4</v>
      </c>
      <c r="G284">
        <v>1.3657999999999999</v>
      </c>
      <c r="H284">
        <v>632025</v>
      </c>
      <c r="I284">
        <v>3674675</v>
      </c>
      <c r="J284">
        <v>-69.02</v>
      </c>
      <c r="K284">
        <v>-69.02</v>
      </c>
      <c r="L284">
        <v>0</v>
      </c>
      <c r="M284" t="s">
        <v>107</v>
      </c>
      <c r="N284" t="s">
        <v>22</v>
      </c>
      <c r="O284">
        <v>10</v>
      </c>
      <c r="P284">
        <v>7</v>
      </c>
      <c r="Q284">
        <v>5964</v>
      </c>
    </row>
    <row r="285" spans="1:17" x14ac:dyDescent="0.25">
      <c r="A285" t="s">
        <v>275</v>
      </c>
      <c r="B285" t="s">
        <v>308</v>
      </c>
      <c r="C285" t="s">
        <v>11</v>
      </c>
      <c r="D285" t="s">
        <v>21</v>
      </c>
      <c r="E285" t="s">
        <v>277</v>
      </c>
      <c r="F285" t="s">
        <v>4</v>
      </c>
      <c r="G285">
        <v>1.3657999999999999</v>
      </c>
      <c r="H285">
        <v>632025</v>
      </c>
      <c r="I285">
        <v>3674675</v>
      </c>
      <c r="J285">
        <v>-69.02</v>
      </c>
      <c r="K285">
        <v>-69.02</v>
      </c>
      <c r="L285">
        <v>0</v>
      </c>
      <c r="M285" t="s">
        <v>107</v>
      </c>
      <c r="N285" t="s">
        <v>22</v>
      </c>
      <c r="O285">
        <v>10</v>
      </c>
      <c r="P285">
        <v>7</v>
      </c>
      <c r="Q285">
        <v>5964</v>
      </c>
    </row>
    <row r="286" spans="1:17" x14ac:dyDescent="0.25">
      <c r="A286" t="s">
        <v>275</v>
      </c>
      <c r="B286" t="s">
        <v>308</v>
      </c>
      <c r="C286" t="s">
        <v>11</v>
      </c>
      <c r="D286" t="s">
        <v>21</v>
      </c>
      <c r="E286" t="s">
        <v>272</v>
      </c>
      <c r="F286" t="s">
        <v>4</v>
      </c>
      <c r="G286">
        <v>0.52737999999999996</v>
      </c>
      <c r="H286">
        <v>632035.30000000005</v>
      </c>
      <c r="I286">
        <v>3674674.37</v>
      </c>
      <c r="J286">
        <v>-69.040000000000006</v>
      </c>
      <c r="K286">
        <v>-69.040000000000006</v>
      </c>
      <c r="L286">
        <v>0</v>
      </c>
      <c r="M286" t="s">
        <v>107</v>
      </c>
      <c r="N286" t="s">
        <v>22</v>
      </c>
      <c r="O286">
        <v>10</v>
      </c>
      <c r="P286">
        <v>7</v>
      </c>
      <c r="Q286">
        <v>5964</v>
      </c>
    </row>
    <row r="287" spans="1:17" x14ac:dyDescent="0.25">
      <c r="A287" t="s">
        <v>275</v>
      </c>
      <c r="B287" t="s">
        <v>308</v>
      </c>
      <c r="C287" t="s">
        <v>11</v>
      </c>
      <c r="D287" t="s">
        <v>21</v>
      </c>
      <c r="E287" t="s">
        <v>273</v>
      </c>
      <c r="F287" t="s">
        <v>4</v>
      </c>
      <c r="G287">
        <v>0.49814000000000003</v>
      </c>
      <c r="H287">
        <v>632050</v>
      </c>
      <c r="I287">
        <v>3674675</v>
      </c>
      <c r="J287">
        <v>-69.08</v>
      </c>
      <c r="K287">
        <v>-69.08</v>
      </c>
      <c r="L287">
        <v>0</v>
      </c>
      <c r="M287" t="s">
        <v>107</v>
      </c>
      <c r="N287" t="s">
        <v>22</v>
      </c>
      <c r="O287">
        <v>10</v>
      </c>
      <c r="P287">
        <v>7</v>
      </c>
      <c r="Q287">
        <v>5964</v>
      </c>
    </row>
    <row r="288" spans="1:17" x14ac:dyDescent="0.25">
      <c r="A288" t="s">
        <v>275</v>
      </c>
      <c r="B288" t="s">
        <v>308</v>
      </c>
      <c r="C288" t="s">
        <v>11</v>
      </c>
      <c r="D288" t="s">
        <v>21</v>
      </c>
      <c r="E288" t="s">
        <v>274</v>
      </c>
      <c r="F288" t="s">
        <v>4</v>
      </c>
      <c r="G288">
        <v>0.32445000000000002</v>
      </c>
      <c r="H288">
        <v>632011.06999999995</v>
      </c>
      <c r="I288">
        <v>3674674.37</v>
      </c>
      <c r="J288">
        <v>-69.02</v>
      </c>
      <c r="K288">
        <v>-69.02</v>
      </c>
      <c r="L288">
        <v>0</v>
      </c>
      <c r="M288" t="s">
        <v>107</v>
      </c>
      <c r="N288" t="s">
        <v>22</v>
      </c>
      <c r="O288">
        <v>10</v>
      </c>
      <c r="P288">
        <v>7</v>
      </c>
      <c r="Q288">
        <v>5964</v>
      </c>
    </row>
    <row r="289" spans="1:17" x14ac:dyDescent="0.25">
      <c r="A289" t="s">
        <v>275</v>
      </c>
      <c r="B289" t="s">
        <v>308</v>
      </c>
      <c r="C289" t="s">
        <v>11</v>
      </c>
      <c r="D289" t="s">
        <v>21</v>
      </c>
      <c r="E289" t="s">
        <v>278</v>
      </c>
      <c r="F289" t="s">
        <v>4</v>
      </c>
      <c r="G289">
        <v>0.33768999999999999</v>
      </c>
      <c r="H289">
        <v>632301.9</v>
      </c>
      <c r="I289">
        <v>3674508.48</v>
      </c>
      <c r="J289">
        <v>-68.69</v>
      </c>
      <c r="K289">
        <v>-68.69</v>
      </c>
      <c r="L289">
        <v>0</v>
      </c>
      <c r="M289" t="s">
        <v>107</v>
      </c>
      <c r="N289" t="s">
        <v>22</v>
      </c>
      <c r="O289">
        <v>10</v>
      </c>
      <c r="P289">
        <v>7</v>
      </c>
      <c r="Q289">
        <v>5964</v>
      </c>
    </row>
    <row r="290" spans="1:17" x14ac:dyDescent="0.25">
      <c r="A290" t="s">
        <v>275</v>
      </c>
      <c r="B290" t="s">
        <v>308</v>
      </c>
      <c r="C290" t="s">
        <v>11</v>
      </c>
      <c r="D290" t="s">
        <v>21</v>
      </c>
      <c r="E290" t="s">
        <v>7</v>
      </c>
      <c r="F290" t="s">
        <v>4</v>
      </c>
      <c r="G290">
        <v>1.3657999999999999</v>
      </c>
      <c r="H290">
        <v>632025</v>
      </c>
      <c r="I290">
        <v>3674675</v>
      </c>
      <c r="J290">
        <v>-69.02</v>
      </c>
      <c r="K290">
        <v>-69.02</v>
      </c>
      <c r="L290">
        <v>0</v>
      </c>
      <c r="M290" t="s">
        <v>107</v>
      </c>
      <c r="N290" t="s">
        <v>22</v>
      </c>
      <c r="O290">
        <v>10</v>
      </c>
      <c r="P290">
        <v>7</v>
      </c>
      <c r="Q290">
        <v>5964</v>
      </c>
    </row>
    <row r="291" spans="1:17" x14ac:dyDescent="0.25">
      <c r="A291" t="s">
        <v>275</v>
      </c>
      <c r="B291" t="s">
        <v>308</v>
      </c>
      <c r="C291" t="s">
        <v>11</v>
      </c>
      <c r="D291" t="s">
        <v>23</v>
      </c>
      <c r="E291" t="s">
        <v>3</v>
      </c>
      <c r="F291" t="s">
        <v>4</v>
      </c>
      <c r="G291">
        <v>1.2357400000000001</v>
      </c>
      <c r="H291">
        <v>632011.06999999995</v>
      </c>
      <c r="I291">
        <v>3674674.37</v>
      </c>
      <c r="J291">
        <v>-69.02</v>
      </c>
      <c r="K291">
        <v>-69.02</v>
      </c>
      <c r="L291">
        <v>0</v>
      </c>
      <c r="M291" t="s">
        <v>107</v>
      </c>
      <c r="N291" t="s">
        <v>22</v>
      </c>
      <c r="O291">
        <v>10</v>
      </c>
      <c r="P291">
        <v>7</v>
      </c>
      <c r="Q291">
        <v>5964</v>
      </c>
    </row>
    <row r="292" spans="1:17" x14ac:dyDescent="0.25">
      <c r="A292" t="s">
        <v>275</v>
      </c>
      <c r="B292" t="s">
        <v>308</v>
      </c>
      <c r="C292" t="s">
        <v>11</v>
      </c>
      <c r="D292" t="s">
        <v>23</v>
      </c>
      <c r="E292" t="s">
        <v>277</v>
      </c>
      <c r="F292" t="s">
        <v>4</v>
      </c>
      <c r="G292">
        <v>1.2357400000000001</v>
      </c>
      <c r="H292">
        <v>632011.06999999995</v>
      </c>
      <c r="I292">
        <v>3674674.37</v>
      </c>
      <c r="J292">
        <v>-69.02</v>
      </c>
      <c r="K292">
        <v>-69.02</v>
      </c>
      <c r="L292">
        <v>0</v>
      </c>
      <c r="M292" t="s">
        <v>107</v>
      </c>
      <c r="N292" t="s">
        <v>22</v>
      </c>
      <c r="O292">
        <v>10</v>
      </c>
      <c r="P292">
        <v>7</v>
      </c>
      <c r="Q292">
        <v>5964</v>
      </c>
    </row>
    <row r="293" spans="1:17" x14ac:dyDescent="0.25">
      <c r="A293" t="s">
        <v>275</v>
      </c>
      <c r="B293" t="s">
        <v>308</v>
      </c>
      <c r="C293" t="s">
        <v>11</v>
      </c>
      <c r="D293" t="s">
        <v>23</v>
      </c>
      <c r="E293" t="s">
        <v>272</v>
      </c>
      <c r="F293" t="s">
        <v>4</v>
      </c>
      <c r="G293">
        <v>0.47865999999999997</v>
      </c>
      <c r="H293">
        <v>632025</v>
      </c>
      <c r="I293">
        <v>3674675</v>
      </c>
      <c r="J293">
        <v>-69.02</v>
      </c>
      <c r="K293">
        <v>-69.02</v>
      </c>
      <c r="L293">
        <v>0</v>
      </c>
      <c r="M293" t="s">
        <v>107</v>
      </c>
      <c r="N293" t="s">
        <v>22</v>
      </c>
      <c r="O293">
        <v>10</v>
      </c>
      <c r="P293">
        <v>7</v>
      </c>
      <c r="Q293">
        <v>5964</v>
      </c>
    </row>
    <row r="294" spans="1:17" x14ac:dyDescent="0.25">
      <c r="A294" t="s">
        <v>275</v>
      </c>
      <c r="B294" t="s">
        <v>308</v>
      </c>
      <c r="C294" t="s">
        <v>11</v>
      </c>
      <c r="D294" t="s">
        <v>23</v>
      </c>
      <c r="E294" t="s">
        <v>273</v>
      </c>
      <c r="F294" t="s">
        <v>4</v>
      </c>
      <c r="G294">
        <v>0.44123000000000001</v>
      </c>
      <c r="H294">
        <v>632035.30000000005</v>
      </c>
      <c r="I294">
        <v>3674674.37</v>
      </c>
      <c r="J294">
        <v>-69.040000000000006</v>
      </c>
      <c r="K294">
        <v>-69.040000000000006</v>
      </c>
      <c r="L294">
        <v>0</v>
      </c>
      <c r="M294" t="s">
        <v>107</v>
      </c>
      <c r="N294" t="s">
        <v>22</v>
      </c>
      <c r="O294">
        <v>10</v>
      </c>
      <c r="P294">
        <v>7</v>
      </c>
      <c r="Q294">
        <v>5964</v>
      </c>
    </row>
    <row r="295" spans="1:17" x14ac:dyDescent="0.25">
      <c r="A295" t="s">
        <v>275</v>
      </c>
      <c r="B295" t="s">
        <v>308</v>
      </c>
      <c r="C295" t="s">
        <v>11</v>
      </c>
      <c r="D295" t="s">
        <v>23</v>
      </c>
      <c r="E295" t="s">
        <v>274</v>
      </c>
      <c r="F295" t="s">
        <v>4</v>
      </c>
      <c r="G295">
        <v>0.28819</v>
      </c>
      <c r="H295">
        <v>632011.06999999995</v>
      </c>
      <c r="I295">
        <v>3674674.37</v>
      </c>
      <c r="J295">
        <v>-69.02</v>
      </c>
      <c r="K295">
        <v>-69.02</v>
      </c>
      <c r="L295">
        <v>0</v>
      </c>
      <c r="M295" t="s">
        <v>107</v>
      </c>
      <c r="N295" t="s">
        <v>22</v>
      </c>
      <c r="O295">
        <v>10</v>
      </c>
      <c r="P295">
        <v>7</v>
      </c>
      <c r="Q295">
        <v>5964</v>
      </c>
    </row>
    <row r="296" spans="1:17" x14ac:dyDescent="0.25">
      <c r="A296" t="s">
        <v>275</v>
      </c>
      <c r="B296" t="s">
        <v>308</v>
      </c>
      <c r="C296" t="s">
        <v>11</v>
      </c>
      <c r="D296" t="s">
        <v>23</v>
      </c>
      <c r="E296" t="s">
        <v>278</v>
      </c>
      <c r="F296" t="s">
        <v>4</v>
      </c>
      <c r="G296">
        <v>0.32851999999999998</v>
      </c>
      <c r="H296">
        <v>632301.9</v>
      </c>
      <c r="I296">
        <v>3674508.48</v>
      </c>
      <c r="J296">
        <v>-68.69</v>
      </c>
      <c r="K296">
        <v>-68.69</v>
      </c>
      <c r="L296">
        <v>0</v>
      </c>
      <c r="M296" t="s">
        <v>107</v>
      </c>
      <c r="N296" t="s">
        <v>22</v>
      </c>
      <c r="O296">
        <v>10</v>
      </c>
      <c r="P296">
        <v>7</v>
      </c>
      <c r="Q296">
        <v>5964</v>
      </c>
    </row>
    <row r="297" spans="1:17" x14ac:dyDescent="0.25">
      <c r="A297" t="s">
        <v>275</v>
      </c>
      <c r="B297" t="s">
        <v>308</v>
      </c>
      <c r="C297" t="s">
        <v>11</v>
      </c>
      <c r="D297" t="s">
        <v>23</v>
      </c>
      <c r="E297" t="s">
        <v>7</v>
      </c>
      <c r="F297" t="s">
        <v>4</v>
      </c>
      <c r="G297">
        <v>1.2357400000000001</v>
      </c>
      <c r="H297">
        <v>632011.06999999995</v>
      </c>
      <c r="I297">
        <v>3674674.37</v>
      </c>
      <c r="J297">
        <v>-69.02</v>
      </c>
      <c r="K297">
        <v>-69.02</v>
      </c>
      <c r="L297">
        <v>0</v>
      </c>
      <c r="M297" t="s">
        <v>107</v>
      </c>
      <c r="N297" t="s">
        <v>22</v>
      </c>
      <c r="O297">
        <v>10</v>
      </c>
      <c r="P297">
        <v>7</v>
      </c>
      <c r="Q297">
        <v>5964</v>
      </c>
    </row>
    <row r="298" spans="1:17" x14ac:dyDescent="0.25">
      <c r="A298" t="s">
        <v>275</v>
      </c>
      <c r="B298" t="s">
        <v>309</v>
      </c>
      <c r="C298" t="s">
        <v>13</v>
      </c>
      <c r="D298" t="s">
        <v>14</v>
      </c>
      <c r="E298" t="s">
        <v>3</v>
      </c>
      <c r="F298" t="s">
        <v>4</v>
      </c>
      <c r="G298">
        <v>7.2263099999999998</v>
      </c>
      <c r="H298">
        <v>632180.72</v>
      </c>
      <c r="I298">
        <v>3674295.19</v>
      </c>
      <c r="J298">
        <v>-68.739999999999995</v>
      </c>
      <c r="K298">
        <v>-68.739999999999995</v>
      </c>
      <c r="L298">
        <v>0</v>
      </c>
      <c r="M298">
        <v>15122624</v>
      </c>
      <c r="N298" t="s">
        <v>22</v>
      </c>
      <c r="O298">
        <v>24</v>
      </c>
      <c r="P298">
        <v>8</v>
      </c>
      <c r="Q298">
        <v>5964</v>
      </c>
    </row>
    <row r="299" spans="1:17" x14ac:dyDescent="0.25">
      <c r="A299" t="s">
        <v>275</v>
      </c>
      <c r="B299" t="s">
        <v>309</v>
      </c>
      <c r="C299" t="s">
        <v>13</v>
      </c>
      <c r="D299" t="s">
        <v>14</v>
      </c>
      <c r="E299" t="s">
        <v>3</v>
      </c>
      <c r="F299" t="s">
        <v>6</v>
      </c>
      <c r="G299">
        <v>7.1291599999999997</v>
      </c>
      <c r="H299">
        <v>632204.96</v>
      </c>
      <c r="I299">
        <v>3674295.19</v>
      </c>
      <c r="J299">
        <v>-68.040000000000006</v>
      </c>
      <c r="K299">
        <v>-68.040000000000006</v>
      </c>
      <c r="L299">
        <v>0</v>
      </c>
      <c r="M299">
        <v>15122624</v>
      </c>
      <c r="N299" t="s">
        <v>22</v>
      </c>
      <c r="O299">
        <v>24</v>
      </c>
      <c r="P299">
        <v>8</v>
      </c>
      <c r="Q299">
        <v>5964</v>
      </c>
    </row>
    <row r="300" spans="1:17" x14ac:dyDescent="0.25">
      <c r="A300" t="s">
        <v>275</v>
      </c>
      <c r="B300" t="s">
        <v>309</v>
      </c>
      <c r="C300" t="s">
        <v>13</v>
      </c>
      <c r="D300" t="s">
        <v>14</v>
      </c>
      <c r="E300" t="s">
        <v>3</v>
      </c>
      <c r="F300" t="s">
        <v>15</v>
      </c>
      <c r="G300">
        <v>5.8816800000000002</v>
      </c>
      <c r="H300">
        <v>632204.96</v>
      </c>
      <c r="I300">
        <v>3674295.19</v>
      </c>
      <c r="J300">
        <v>-68.040000000000006</v>
      </c>
      <c r="K300">
        <v>-68.040000000000006</v>
      </c>
      <c r="L300">
        <v>0</v>
      </c>
      <c r="M300">
        <v>16120324</v>
      </c>
      <c r="N300" t="s">
        <v>22</v>
      </c>
      <c r="O300">
        <v>24</v>
      </c>
      <c r="P300">
        <v>8</v>
      </c>
      <c r="Q300">
        <v>5964</v>
      </c>
    </row>
    <row r="301" spans="1:17" x14ac:dyDescent="0.25">
      <c r="A301" t="s">
        <v>275</v>
      </c>
      <c r="B301" t="s">
        <v>309</v>
      </c>
      <c r="C301" t="s">
        <v>13</v>
      </c>
      <c r="D301" t="s">
        <v>14</v>
      </c>
      <c r="E301" t="s">
        <v>3</v>
      </c>
      <c r="F301" t="s">
        <v>16</v>
      </c>
      <c r="G301">
        <v>5.2168200000000002</v>
      </c>
      <c r="H301">
        <v>632180.72</v>
      </c>
      <c r="I301">
        <v>3674295.19</v>
      </c>
      <c r="J301">
        <v>-68.739999999999995</v>
      </c>
      <c r="K301">
        <v>-68.739999999999995</v>
      </c>
      <c r="L301">
        <v>0</v>
      </c>
      <c r="M301">
        <v>15031324</v>
      </c>
      <c r="N301" t="s">
        <v>22</v>
      </c>
      <c r="O301">
        <v>24</v>
      </c>
      <c r="P301">
        <v>8</v>
      </c>
      <c r="Q301">
        <v>5964</v>
      </c>
    </row>
    <row r="302" spans="1:17" x14ac:dyDescent="0.25">
      <c r="A302" t="s">
        <v>275</v>
      </c>
      <c r="B302" t="s">
        <v>309</v>
      </c>
      <c r="C302" t="s">
        <v>13</v>
      </c>
      <c r="D302" t="s">
        <v>14</v>
      </c>
      <c r="E302" t="s">
        <v>3</v>
      </c>
      <c r="F302" t="s">
        <v>17</v>
      </c>
      <c r="G302">
        <v>4.8622899999999998</v>
      </c>
      <c r="H302">
        <v>632204.96</v>
      </c>
      <c r="I302">
        <v>3674295.19</v>
      </c>
      <c r="J302">
        <v>-68.040000000000006</v>
      </c>
      <c r="K302">
        <v>-68.040000000000006</v>
      </c>
      <c r="L302">
        <v>0</v>
      </c>
      <c r="M302">
        <v>17032824</v>
      </c>
      <c r="N302" t="s">
        <v>22</v>
      </c>
      <c r="O302">
        <v>24</v>
      </c>
      <c r="P302">
        <v>8</v>
      </c>
      <c r="Q302">
        <v>5964</v>
      </c>
    </row>
    <row r="303" spans="1:17" x14ac:dyDescent="0.25">
      <c r="A303" t="s">
        <v>275</v>
      </c>
      <c r="B303" t="s">
        <v>309</v>
      </c>
      <c r="C303" t="s">
        <v>13</v>
      </c>
      <c r="D303" t="s">
        <v>14</v>
      </c>
      <c r="E303" t="s">
        <v>3</v>
      </c>
      <c r="F303" t="s">
        <v>18</v>
      </c>
      <c r="G303">
        <v>4.7210200000000002</v>
      </c>
      <c r="H303">
        <v>632204.96</v>
      </c>
      <c r="I303">
        <v>3674295.19</v>
      </c>
      <c r="J303">
        <v>-68.040000000000006</v>
      </c>
      <c r="K303">
        <v>-68.040000000000006</v>
      </c>
      <c r="L303">
        <v>0</v>
      </c>
      <c r="M303">
        <v>15101524</v>
      </c>
      <c r="N303" t="s">
        <v>22</v>
      </c>
      <c r="O303">
        <v>24</v>
      </c>
      <c r="P303">
        <v>8</v>
      </c>
      <c r="Q303">
        <v>5964</v>
      </c>
    </row>
    <row r="304" spans="1:17" x14ac:dyDescent="0.25">
      <c r="A304" t="s">
        <v>275</v>
      </c>
      <c r="B304" t="s">
        <v>309</v>
      </c>
      <c r="C304" t="s">
        <v>13</v>
      </c>
      <c r="D304" t="s">
        <v>14</v>
      </c>
      <c r="E304" t="s">
        <v>271</v>
      </c>
      <c r="F304" t="s">
        <v>4</v>
      </c>
      <c r="G304">
        <v>7.1256399999999998</v>
      </c>
      <c r="H304">
        <v>632204.96</v>
      </c>
      <c r="I304">
        <v>3674295.19</v>
      </c>
      <c r="J304">
        <v>-68.040000000000006</v>
      </c>
      <c r="K304">
        <v>-68.040000000000006</v>
      </c>
      <c r="L304">
        <v>0</v>
      </c>
      <c r="M304">
        <v>15103024</v>
      </c>
      <c r="N304" t="s">
        <v>22</v>
      </c>
      <c r="O304">
        <v>24</v>
      </c>
      <c r="P304">
        <v>8</v>
      </c>
      <c r="Q304">
        <v>5964</v>
      </c>
    </row>
    <row r="305" spans="1:17" x14ac:dyDescent="0.25">
      <c r="A305" t="s">
        <v>275</v>
      </c>
      <c r="B305" t="s">
        <v>309</v>
      </c>
      <c r="C305" t="s">
        <v>13</v>
      </c>
      <c r="D305" t="s">
        <v>14</v>
      </c>
      <c r="E305" t="s">
        <v>271</v>
      </c>
      <c r="F305" t="s">
        <v>6</v>
      </c>
      <c r="G305">
        <v>6.96807</v>
      </c>
      <c r="H305">
        <v>632204.96</v>
      </c>
      <c r="I305">
        <v>3674295.19</v>
      </c>
      <c r="J305">
        <v>-68.040000000000006</v>
      </c>
      <c r="K305">
        <v>-68.040000000000006</v>
      </c>
      <c r="L305">
        <v>0</v>
      </c>
      <c r="M305">
        <v>15122624</v>
      </c>
      <c r="N305" t="s">
        <v>22</v>
      </c>
      <c r="O305">
        <v>24</v>
      </c>
      <c r="P305">
        <v>8</v>
      </c>
      <c r="Q305">
        <v>5964</v>
      </c>
    </row>
    <row r="306" spans="1:17" x14ac:dyDescent="0.25">
      <c r="A306" t="s">
        <v>275</v>
      </c>
      <c r="B306" t="s">
        <v>309</v>
      </c>
      <c r="C306" t="s">
        <v>13</v>
      </c>
      <c r="D306" t="s">
        <v>14</v>
      </c>
      <c r="E306" t="s">
        <v>271</v>
      </c>
      <c r="F306" t="s">
        <v>15</v>
      </c>
      <c r="G306">
        <v>5.7369399999999997</v>
      </c>
      <c r="H306">
        <v>632204.96</v>
      </c>
      <c r="I306">
        <v>3674295.19</v>
      </c>
      <c r="J306">
        <v>-68.040000000000006</v>
      </c>
      <c r="K306">
        <v>-68.040000000000006</v>
      </c>
      <c r="L306">
        <v>0</v>
      </c>
      <c r="M306">
        <v>16120324</v>
      </c>
      <c r="N306" t="s">
        <v>22</v>
      </c>
      <c r="O306">
        <v>24</v>
      </c>
      <c r="P306">
        <v>8</v>
      </c>
      <c r="Q306">
        <v>5964</v>
      </c>
    </row>
    <row r="307" spans="1:17" x14ac:dyDescent="0.25">
      <c r="A307" t="s">
        <v>275</v>
      </c>
      <c r="B307" t="s">
        <v>309</v>
      </c>
      <c r="C307" t="s">
        <v>13</v>
      </c>
      <c r="D307" t="s">
        <v>14</v>
      </c>
      <c r="E307" t="s">
        <v>271</v>
      </c>
      <c r="F307" t="s">
        <v>16</v>
      </c>
      <c r="G307">
        <v>5.1440200000000003</v>
      </c>
      <c r="H307">
        <v>632180.72</v>
      </c>
      <c r="I307">
        <v>3674295.19</v>
      </c>
      <c r="J307">
        <v>-68.739999999999995</v>
      </c>
      <c r="K307">
        <v>-68.739999999999995</v>
      </c>
      <c r="L307">
        <v>0</v>
      </c>
      <c r="M307">
        <v>15031324</v>
      </c>
      <c r="N307" t="s">
        <v>22</v>
      </c>
      <c r="O307">
        <v>24</v>
      </c>
      <c r="P307">
        <v>8</v>
      </c>
      <c r="Q307">
        <v>5964</v>
      </c>
    </row>
    <row r="308" spans="1:17" x14ac:dyDescent="0.25">
      <c r="A308" t="s">
        <v>275</v>
      </c>
      <c r="B308" t="s">
        <v>309</v>
      </c>
      <c r="C308" t="s">
        <v>13</v>
      </c>
      <c r="D308" t="s">
        <v>14</v>
      </c>
      <c r="E308" t="s">
        <v>271</v>
      </c>
      <c r="F308" t="s">
        <v>17</v>
      </c>
      <c r="G308">
        <v>4.7866799999999996</v>
      </c>
      <c r="H308">
        <v>632204.96</v>
      </c>
      <c r="I308">
        <v>3674295.19</v>
      </c>
      <c r="J308">
        <v>-68.040000000000006</v>
      </c>
      <c r="K308">
        <v>-68.040000000000006</v>
      </c>
      <c r="L308">
        <v>0</v>
      </c>
      <c r="M308">
        <v>17032824</v>
      </c>
      <c r="N308" t="s">
        <v>22</v>
      </c>
      <c r="O308">
        <v>24</v>
      </c>
      <c r="P308">
        <v>8</v>
      </c>
      <c r="Q308">
        <v>5964</v>
      </c>
    </row>
    <row r="309" spans="1:17" x14ac:dyDescent="0.25">
      <c r="A309" t="s">
        <v>275</v>
      </c>
      <c r="B309" t="s">
        <v>309</v>
      </c>
      <c r="C309" t="s">
        <v>13</v>
      </c>
      <c r="D309" t="s">
        <v>14</v>
      </c>
      <c r="E309" t="s">
        <v>271</v>
      </c>
      <c r="F309" t="s">
        <v>18</v>
      </c>
      <c r="G309">
        <v>4.65238</v>
      </c>
      <c r="H309">
        <v>632204.96</v>
      </c>
      <c r="I309">
        <v>3674295.19</v>
      </c>
      <c r="J309">
        <v>-68.040000000000006</v>
      </c>
      <c r="K309">
        <v>-68.040000000000006</v>
      </c>
      <c r="L309">
        <v>0</v>
      </c>
      <c r="M309">
        <v>15031224</v>
      </c>
      <c r="N309" t="s">
        <v>22</v>
      </c>
      <c r="O309">
        <v>24</v>
      </c>
      <c r="P309">
        <v>8</v>
      </c>
      <c r="Q309">
        <v>5964</v>
      </c>
    </row>
    <row r="310" spans="1:17" x14ac:dyDescent="0.25">
      <c r="A310" t="s">
        <v>275</v>
      </c>
      <c r="B310" t="s">
        <v>309</v>
      </c>
      <c r="C310" t="s">
        <v>13</v>
      </c>
      <c r="D310" t="s">
        <v>14</v>
      </c>
      <c r="E310" t="s">
        <v>277</v>
      </c>
      <c r="F310" t="s">
        <v>4</v>
      </c>
      <c r="G310">
        <v>0.42507</v>
      </c>
      <c r="H310">
        <v>632000</v>
      </c>
      <c r="I310">
        <v>3674675</v>
      </c>
      <c r="J310">
        <v>-69</v>
      </c>
      <c r="K310">
        <v>-69</v>
      </c>
      <c r="L310">
        <v>0</v>
      </c>
      <c r="M310">
        <v>17072824</v>
      </c>
      <c r="N310" t="s">
        <v>22</v>
      </c>
      <c r="O310">
        <v>24</v>
      </c>
      <c r="P310">
        <v>8</v>
      </c>
      <c r="Q310">
        <v>5964</v>
      </c>
    </row>
    <row r="311" spans="1:17" x14ac:dyDescent="0.25">
      <c r="A311" t="s">
        <v>275</v>
      </c>
      <c r="B311" t="s">
        <v>309</v>
      </c>
      <c r="C311" t="s">
        <v>13</v>
      </c>
      <c r="D311" t="s">
        <v>14</v>
      </c>
      <c r="E311" t="s">
        <v>277</v>
      </c>
      <c r="F311" t="s">
        <v>6</v>
      </c>
      <c r="G311">
        <v>0.41880000000000001</v>
      </c>
      <c r="H311">
        <v>632011.06999999995</v>
      </c>
      <c r="I311">
        <v>3674674.37</v>
      </c>
      <c r="J311">
        <v>-69.02</v>
      </c>
      <c r="K311">
        <v>-69.02</v>
      </c>
      <c r="L311">
        <v>0</v>
      </c>
      <c r="M311">
        <v>17072824</v>
      </c>
      <c r="N311" t="s">
        <v>22</v>
      </c>
      <c r="O311">
        <v>24</v>
      </c>
      <c r="P311">
        <v>8</v>
      </c>
      <c r="Q311">
        <v>5964</v>
      </c>
    </row>
    <row r="312" spans="1:17" x14ac:dyDescent="0.25">
      <c r="A312" t="s">
        <v>275</v>
      </c>
      <c r="B312" t="s">
        <v>309</v>
      </c>
      <c r="C312" t="s">
        <v>13</v>
      </c>
      <c r="D312" t="s">
        <v>14</v>
      </c>
      <c r="E312" t="s">
        <v>277</v>
      </c>
      <c r="F312" t="s">
        <v>15</v>
      </c>
      <c r="G312">
        <v>0.40322000000000002</v>
      </c>
      <c r="H312">
        <v>632011.06999999995</v>
      </c>
      <c r="I312">
        <v>3674674.37</v>
      </c>
      <c r="J312">
        <v>-69.02</v>
      </c>
      <c r="K312">
        <v>-69.02</v>
      </c>
      <c r="L312">
        <v>0</v>
      </c>
      <c r="M312">
        <v>21080524</v>
      </c>
      <c r="N312" t="s">
        <v>22</v>
      </c>
      <c r="O312">
        <v>24</v>
      </c>
      <c r="P312">
        <v>8</v>
      </c>
      <c r="Q312">
        <v>5964</v>
      </c>
    </row>
    <row r="313" spans="1:17" x14ac:dyDescent="0.25">
      <c r="A313" t="s">
        <v>275</v>
      </c>
      <c r="B313" t="s">
        <v>309</v>
      </c>
      <c r="C313" t="s">
        <v>13</v>
      </c>
      <c r="D313" t="s">
        <v>14</v>
      </c>
      <c r="E313" t="s">
        <v>277</v>
      </c>
      <c r="F313" t="s">
        <v>16</v>
      </c>
      <c r="G313">
        <v>0.37375999999999998</v>
      </c>
      <c r="H313">
        <v>632011.06999999995</v>
      </c>
      <c r="I313">
        <v>3674674.37</v>
      </c>
      <c r="J313">
        <v>-69.02</v>
      </c>
      <c r="K313">
        <v>-69.02</v>
      </c>
      <c r="L313">
        <v>0</v>
      </c>
      <c r="M313">
        <v>18072824</v>
      </c>
      <c r="N313" t="s">
        <v>22</v>
      </c>
      <c r="O313">
        <v>24</v>
      </c>
      <c r="P313">
        <v>8</v>
      </c>
      <c r="Q313">
        <v>5964</v>
      </c>
    </row>
    <row r="314" spans="1:17" x14ac:dyDescent="0.25">
      <c r="A314" t="s">
        <v>275</v>
      </c>
      <c r="B314" t="s">
        <v>309</v>
      </c>
      <c r="C314" t="s">
        <v>13</v>
      </c>
      <c r="D314" t="s">
        <v>14</v>
      </c>
      <c r="E314" t="s">
        <v>277</v>
      </c>
      <c r="F314" t="s">
        <v>17</v>
      </c>
      <c r="G314">
        <v>0.36604999999999999</v>
      </c>
      <c r="H314">
        <v>632011.06999999995</v>
      </c>
      <c r="I314">
        <v>3674674.37</v>
      </c>
      <c r="J314">
        <v>-69.02</v>
      </c>
      <c r="K314">
        <v>-69.02</v>
      </c>
      <c r="L314">
        <v>0</v>
      </c>
      <c r="M314">
        <v>21071224</v>
      </c>
      <c r="N314" t="s">
        <v>22</v>
      </c>
      <c r="O314">
        <v>24</v>
      </c>
      <c r="P314">
        <v>8</v>
      </c>
      <c r="Q314">
        <v>5964</v>
      </c>
    </row>
    <row r="315" spans="1:17" x14ac:dyDescent="0.25">
      <c r="A315" t="s">
        <v>275</v>
      </c>
      <c r="B315" t="s">
        <v>309</v>
      </c>
      <c r="C315" t="s">
        <v>13</v>
      </c>
      <c r="D315" t="s">
        <v>14</v>
      </c>
      <c r="E315" t="s">
        <v>277</v>
      </c>
      <c r="F315" t="s">
        <v>18</v>
      </c>
      <c r="G315">
        <v>0.35435</v>
      </c>
      <c r="H315">
        <v>632011.06999999995</v>
      </c>
      <c r="I315">
        <v>3674674.37</v>
      </c>
      <c r="J315">
        <v>-69.02</v>
      </c>
      <c r="K315">
        <v>-69.02</v>
      </c>
      <c r="L315">
        <v>0</v>
      </c>
      <c r="M315">
        <v>16080224</v>
      </c>
      <c r="N315" t="s">
        <v>22</v>
      </c>
      <c r="O315">
        <v>24</v>
      </c>
      <c r="P315">
        <v>8</v>
      </c>
      <c r="Q315">
        <v>5964</v>
      </c>
    </row>
    <row r="316" spans="1:17" x14ac:dyDescent="0.25">
      <c r="A316" t="s">
        <v>275</v>
      </c>
      <c r="B316" t="s">
        <v>309</v>
      </c>
      <c r="C316" t="s">
        <v>13</v>
      </c>
      <c r="D316" t="s">
        <v>14</v>
      </c>
      <c r="E316" t="s">
        <v>272</v>
      </c>
      <c r="F316" t="s">
        <v>4</v>
      </c>
      <c r="G316">
        <v>0.16278999999999999</v>
      </c>
      <c r="H316">
        <v>632011.06999999995</v>
      </c>
      <c r="I316">
        <v>3674674.37</v>
      </c>
      <c r="J316">
        <v>-69.02</v>
      </c>
      <c r="K316">
        <v>-69.02</v>
      </c>
      <c r="L316">
        <v>0</v>
      </c>
      <c r="M316">
        <v>17072824</v>
      </c>
      <c r="N316" t="s">
        <v>22</v>
      </c>
      <c r="O316">
        <v>24</v>
      </c>
      <c r="P316">
        <v>8</v>
      </c>
      <c r="Q316">
        <v>5964</v>
      </c>
    </row>
    <row r="317" spans="1:17" x14ac:dyDescent="0.25">
      <c r="A317" t="s">
        <v>275</v>
      </c>
      <c r="B317" t="s">
        <v>309</v>
      </c>
      <c r="C317" t="s">
        <v>13</v>
      </c>
      <c r="D317" t="s">
        <v>14</v>
      </c>
      <c r="E317" t="s">
        <v>272</v>
      </c>
      <c r="F317" t="s">
        <v>6</v>
      </c>
      <c r="G317">
        <v>0.15229000000000001</v>
      </c>
      <c r="H317">
        <v>632011.06999999995</v>
      </c>
      <c r="I317">
        <v>3674674.37</v>
      </c>
      <c r="J317">
        <v>-69.02</v>
      </c>
      <c r="K317">
        <v>-69.02</v>
      </c>
      <c r="L317">
        <v>0</v>
      </c>
      <c r="M317">
        <v>17090224</v>
      </c>
      <c r="N317" t="s">
        <v>22</v>
      </c>
      <c r="O317">
        <v>24</v>
      </c>
      <c r="P317">
        <v>8</v>
      </c>
      <c r="Q317">
        <v>5964</v>
      </c>
    </row>
    <row r="318" spans="1:17" x14ac:dyDescent="0.25">
      <c r="A318" t="s">
        <v>275</v>
      </c>
      <c r="B318" t="s">
        <v>309</v>
      </c>
      <c r="C318" t="s">
        <v>13</v>
      </c>
      <c r="D318" t="s">
        <v>14</v>
      </c>
      <c r="E318" t="s">
        <v>272</v>
      </c>
      <c r="F318" t="s">
        <v>15</v>
      </c>
      <c r="G318">
        <v>0.15193000000000001</v>
      </c>
      <c r="H318">
        <v>632011.06999999995</v>
      </c>
      <c r="I318">
        <v>3674674.37</v>
      </c>
      <c r="J318">
        <v>-69.02</v>
      </c>
      <c r="K318">
        <v>-69.02</v>
      </c>
      <c r="L318">
        <v>0</v>
      </c>
      <c r="M318">
        <v>21080524</v>
      </c>
      <c r="N318" t="s">
        <v>22</v>
      </c>
      <c r="O318">
        <v>24</v>
      </c>
      <c r="P318">
        <v>8</v>
      </c>
      <c r="Q318">
        <v>5964</v>
      </c>
    </row>
    <row r="319" spans="1:17" x14ac:dyDescent="0.25">
      <c r="A319" t="s">
        <v>275</v>
      </c>
      <c r="B319" t="s">
        <v>309</v>
      </c>
      <c r="C319" t="s">
        <v>13</v>
      </c>
      <c r="D319" t="s">
        <v>14</v>
      </c>
      <c r="E319" t="s">
        <v>272</v>
      </c>
      <c r="F319" t="s">
        <v>16</v>
      </c>
      <c r="G319">
        <v>0.14333000000000001</v>
      </c>
      <c r="H319">
        <v>632011.06999999995</v>
      </c>
      <c r="I319">
        <v>3674674.37</v>
      </c>
      <c r="J319">
        <v>-69.02</v>
      </c>
      <c r="K319">
        <v>-69.02</v>
      </c>
      <c r="L319">
        <v>0</v>
      </c>
      <c r="M319">
        <v>18072824</v>
      </c>
      <c r="N319" t="s">
        <v>22</v>
      </c>
      <c r="O319">
        <v>24</v>
      </c>
      <c r="P319">
        <v>8</v>
      </c>
      <c r="Q319">
        <v>5964</v>
      </c>
    </row>
    <row r="320" spans="1:17" x14ac:dyDescent="0.25">
      <c r="A320" t="s">
        <v>275</v>
      </c>
      <c r="B320" t="s">
        <v>309</v>
      </c>
      <c r="C320" t="s">
        <v>13</v>
      </c>
      <c r="D320" t="s">
        <v>14</v>
      </c>
      <c r="E320" t="s">
        <v>272</v>
      </c>
      <c r="F320" t="s">
        <v>17</v>
      </c>
      <c r="G320">
        <v>0.14104</v>
      </c>
      <c r="H320">
        <v>632011.06999999995</v>
      </c>
      <c r="I320">
        <v>3674674.37</v>
      </c>
      <c r="J320">
        <v>-69.02</v>
      </c>
      <c r="K320">
        <v>-69.02</v>
      </c>
      <c r="L320">
        <v>0</v>
      </c>
      <c r="M320">
        <v>21071224</v>
      </c>
      <c r="N320" t="s">
        <v>22</v>
      </c>
      <c r="O320">
        <v>24</v>
      </c>
      <c r="P320">
        <v>8</v>
      </c>
      <c r="Q320">
        <v>5964</v>
      </c>
    </row>
    <row r="321" spans="1:17" x14ac:dyDescent="0.25">
      <c r="A321" t="s">
        <v>275</v>
      </c>
      <c r="B321" t="s">
        <v>309</v>
      </c>
      <c r="C321" t="s">
        <v>13</v>
      </c>
      <c r="D321" t="s">
        <v>14</v>
      </c>
      <c r="E321" t="s">
        <v>272</v>
      </c>
      <c r="F321" t="s">
        <v>18</v>
      </c>
      <c r="G321">
        <v>0.13628000000000001</v>
      </c>
      <c r="H321">
        <v>632011.06999999995</v>
      </c>
      <c r="I321">
        <v>3674674.37</v>
      </c>
      <c r="J321">
        <v>-69.02</v>
      </c>
      <c r="K321">
        <v>-69.02</v>
      </c>
      <c r="L321">
        <v>0</v>
      </c>
      <c r="M321">
        <v>16080224</v>
      </c>
      <c r="N321" t="s">
        <v>22</v>
      </c>
      <c r="O321">
        <v>24</v>
      </c>
      <c r="P321">
        <v>8</v>
      </c>
      <c r="Q321">
        <v>5964</v>
      </c>
    </row>
    <row r="322" spans="1:17" x14ac:dyDescent="0.25">
      <c r="A322" t="s">
        <v>275</v>
      </c>
      <c r="B322" t="s">
        <v>309</v>
      </c>
      <c r="C322" t="s">
        <v>13</v>
      </c>
      <c r="D322" t="s">
        <v>14</v>
      </c>
      <c r="E322" t="s">
        <v>273</v>
      </c>
      <c r="F322" t="s">
        <v>4</v>
      </c>
      <c r="G322">
        <v>0.15049000000000001</v>
      </c>
      <c r="H322">
        <v>632011.06999999995</v>
      </c>
      <c r="I322">
        <v>3674674.37</v>
      </c>
      <c r="J322">
        <v>-69.02</v>
      </c>
      <c r="K322">
        <v>-69.02</v>
      </c>
      <c r="L322">
        <v>0</v>
      </c>
      <c r="M322">
        <v>17090224</v>
      </c>
      <c r="N322" t="s">
        <v>22</v>
      </c>
      <c r="O322">
        <v>24</v>
      </c>
      <c r="P322">
        <v>8</v>
      </c>
      <c r="Q322">
        <v>5964</v>
      </c>
    </row>
    <row r="323" spans="1:17" x14ac:dyDescent="0.25">
      <c r="A323" t="s">
        <v>275</v>
      </c>
      <c r="B323" t="s">
        <v>309</v>
      </c>
      <c r="C323" t="s">
        <v>13</v>
      </c>
      <c r="D323" t="s">
        <v>14</v>
      </c>
      <c r="E323" t="s">
        <v>273</v>
      </c>
      <c r="F323" t="s">
        <v>6</v>
      </c>
      <c r="G323">
        <v>0.14684</v>
      </c>
      <c r="H323">
        <v>632011.06999999995</v>
      </c>
      <c r="I323">
        <v>3674674.37</v>
      </c>
      <c r="J323">
        <v>-69.02</v>
      </c>
      <c r="K323">
        <v>-69.02</v>
      </c>
      <c r="L323">
        <v>0</v>
      </c>
      <c r="M323">
        <v>21080524</v>
      </c>
      <c r="N323" t="s">
        <v>22</v>
      </c>
      <c r="O323">
        <v>24</v>
      </c>
      <c r="P323">
        <v>8</v>
      </c>
      <c r="Q323">
        <v>5964</v>
      </c>
    </row>
    <row r="324" spans="1:17" x14ac:dyDescent="0.25">
      <c r="A324" t="s">
        <v>275</v>
      </c>
      <c r="B324" t="s">
        <v>309</v>
      </c>
      <c r="C324" t="s">
        <v>13</v>
      </c>
      <c r="D324" t="s">
        <v>14</v>
      </c>
      <c r="E324" t="s">
        <v>273</v>
      </c>
      <c r="F324" t="s">
        <v>15</v>
      </c>
      <c r="G324">
        <v>0.14349999999999999</v>
      </c>
      <c r="H324">
        <v>632011.06999999995</v>
      </c>
      <c r="I324">
        <v>3674674.37</v>
      </c>
      <c r="J324">
        <v>-69.02</v>
      </c>
      <c r="K324">
        <v>-69.02</v>
      </c>
      <c r="L324">
        <v>0</v>
      </c>
      <c r="M324">
        <v>17072824</v>
      </c>
      <c r="N324" t="s">
        <v>22</v>
      </c>
      <c r="O324">
        <v>24</v>
      </c>
      <c r="P324">
        <v>8</v>
      </c>
      <c r="Q324">
        <v>5964</v>
      </c>
    </row>
    <row r="325" spans="1:17" x14ac:dyDescent="0.25">
      <c r="A325" t="s">
        <v>275</v>
      </c>
      <c r="B325" t="s">
        <v>309</v>
      </c>
      <c r="C325" t="s">
        <v>13</v>
      </c>
      <c r="D325" t="s">
        <v>14</v>
      </c>
      <c r="E325" t="s">
        <v>273</v>
      </c>
      <c r="F325" t="s">
        <v>16</v>
      </c>
      <c r="G325">
        <v>0.13044</v>
      </c>
      <c r="H325">
        <v>632000</v>
      </c>
      <c r="I325">
        <v>3674675</v>
      </c>
      <c r="J325">
        <v>-69</v>
      </c>
      <c r="K325">
        <v>-69</v>
      </c>
      <c r="L325">
        <v>0</v>
      </c>
      <c r="M325">
        <v>18072824</v>
      </c>
      <c r="N325" t="s">
        <v>22</v>
      </c>
      <c r="O325">
        <v>24</v>
      </c>
      <c r="P325">
        <v>8</v>
      </c>
      <c r="Q325">
        <v>5964</v>
      </c>
    </row>
    <row r="326" spans="1:17" x14ac:dyDescent="0.25">
      <c r="A326" t="s">
        <v>275</v>
      </c>
      <c r="B326" t="s">
        <v>309</v>
      </c>
      <c r="C326" t="s">
        <v>13</v>
      </c>
      <c r="D326" t="s">
        <v>14</v>
      </c>
      <c r="E326" t="s">
        <v>273</v>
      </c>
      <c r="F326" t="s">
        <v>17</v>
      </c>
      <c r="G326">
        <v>0.12878000000000001</v>
      </c>
      <c r="H326">
        <v>632000</v>
      </c>
      <c r="I326">
        <v>3674675</v>
      </c>
      <c r="J326">
        <v>-69</v>
      </c>
      <c r="K326">
        <v>-69</v>
      </c>
      <c r="L326">
        <v>0</v>
      </c>
      <c r="M326">
        <v>21071224</v>
      </c>
      <c r="N326" t="s">
        <v>22</v>
      </c>
      <c r="O326">
        <v>24</v>
      </c>
      <c r="P326">
        <v>8</v>
      </c>
      <c r="Q326">
        <v>5964</v>
      </c>
    </row>
    <row r="327" spans="1:17" x14ac:dyDescent="0.25">
      <c r="A327" t="s">
        <v>275</v>
      </c>
      <c r="B327" t="s">
        <v>309</v>
      </c>
      <c r="C327" t="s">
        <v>13</v>
      </c>
      <c r="D327" t="s">
        <v>14</v>
      </c>
      <c r="E327" t="s">
        <v>273</v>
      </c>
      <c r="F327" t="s">
        <v>18</v>
      </c>
      <c r="G327">
        <v>0.12631000000000001</v>
      </c>
      <c r="H327">
        <v>632011.06999999995</v>
      </c>
      <c r="I327">
        <v>3674674.37</v>
      </c>
      <c r="J327">
        <v>-69.02</v>
      </c>
      <c r="K327">
        <v>-69.02</v>
      </c>
      <c r="L327">
        <v>0</v>
      </c>
      <c r="M327">
        <v>16080224</v>
      </c>
      <c r="N327" t="s">
        <v>22</v>
      </c>
      <c r="O327">
        <v>24</v>
      </c>
      <c r="P327">
        <v>8</v>
      </c>
      <c r="Q327">
        <v>5964</v>
      </c>
    </row>
    <row r="328" spans="1:17" x14ac:dyDescent="0.25">
      <c r="A328" t="s">
        <v>275</v>
      </c>
      <c r="B328" t="s">
        <v>309</v>
      </c>
      <c r="C328" t="s">
        <v>13</v>
      </c>
      <c r="D328" t="s">
        <v>14</v>
      </c>
      <c r="E328" t="s">
        <v>274</v>
      </c>
      <c r="F328" t="s">
        <v>4</v>
      </c>
      <c r="G328">
        <v>0.11854000000000001</v>
      </c>
      <c r="H328">
        <v>632301.9</v>
      </c>
      <c r="I328">
        <v>3674603.27</v>
      </c>
      <c r="J328">
        <v>-68.73</v>
      </c>
      <c r="K328">
        <v>-68.73</v>
      </c>
      <c r="L328">
        <v>0</v>
      </c>
      <c r="M328">
        <v>15122324</v>
      </c>
      <c r="N328" t="s">
        <v>22</v>
      </c>
      <c r="O328">
        <v>24</v>
      </c>
      <c r="P328">
        <v>8</v>
      </c>
      <c r="Q328">
        <v>5964</v>
      </c>
    </row>
    <row r="329" spans="1:17" x14ac:dyDescent="0.25">
      <c r="A329" t="s">
        <v>275</v>
      </c>
      <c r="B329" t="s">
        <v>309</v>
      </c>
      <c r="C329" t="s">
        <v>13</v>
      </c>
      <c r="D329" t="s">
        <v>14</v>
      </c>
      <c r="E329" t="s">
        <v>274</v>
      </c>
      <c r="F329" t="s">
        <v>6</v>
      </c>
      <c r="G329">
        <v>0.10181</v>
      </c>
      <c r="H329">
        <v>632000</v>
      </c>
      <c r="I329">
        <v>3674675</v>
      </c>
      <c r="J329">
        <v>-69</v>
      </c>
      <c r="K329">
        <v>-69</v>
      </c>
      <c r="L329">
        <v>0</v>
      </c>
      <c r="M329">
        <v>17090224</v>
      </c>
      <c r="N329" t="s">
        <v>22</v>
      </c>
      <c r="O329">
        <v>24</v>
      </c>
      <c r="P329">
        <v>8</v>
      </c>
      <c r="Q329">
        <v>5964</v>
      </c>
    </row>
    <row r="330" spans="1:17" x14ac:dyDescent="0.25">
      <c r="A330" t="s">
        <v>275</v>
      </c>
      <c r="B330" t="s">
        <v>309</v>
      </c>
      <c r="C330" t="s">
        <v>13</v>
      </c>
      <c r="D330" t="s">
        <v>14</v>
      </c>
      <c r="E330" t="s">
        <v>274</v>
      </c>
      <c r="F330" t="s">
        <v>15</v>
      </c>
      <c r="G330">
        <v>9.4750000000000001E-2</v>
      </c>
      <c r="H330">
        <v>632301.9</v>
      </c>
      <c r="I330">
        <v>3674603.27</v>
      </c>
      <c r="J330">
        <v>-68.73</v>
      </c>
      <c r="K330">
        <v>-68.73</v>
      </c>
      <c r="L330">
        <v>0</v>
      </c>
      <c r="M330">
        <v>15052224</v>
      </c>
      <c r="N330" t="s">
        <v>22</v>
      </c>
      <c r="O330">
        <v>24</v>
      </c>
      <c r="P330">
        <v>8</v>
      </c>
      <c r="Q330">
        <v>5964</v>
      </c>
    </row>
    <row r="331" spans="1:17" x14ac:dyDescent="0.25">
      <c r="A331" t="s">
        <v>275</v>
      </c>
      <c r="B331" t="s">
        <v>309</v>
      </c>
      <c r="C331" t="s">
        <v>13</v>
      </c>
      <c r="D331" t="s">
        <v>14</v>
      </c>
      <c r="E331" t="s">
        <v>274</v>
      </c>
      <c r="F331" t="s">
        <v>16</v>
      </c>
      <c r="G331">
        <v>9.375E-2</v>
      </c>
      <c r="H331">
        <v>632000</v>
      </c>
      <c r="I331">
        <v>3674675</v>
      </c>
      <c r="J331">
        <v>-69</v>
      </c>
      <c r="K331">
        <v>-69</v>
      </c>
      <c r="L331">
        <v>0</v>
      </c>
      <c r="M331">
        <v>21080524</v>
      </c>
      <c r="N331" t="s">
        <v>22</v>
      </c>
      <c r="O331">
        <v>24</v>
      </c>
      <c r="P331">
        <v>8</v>
      </c>
      <c r="Q331">
        <v>5964</v>
      </c>
    </row>
    <row r="332" spans="1:17" x14ac:dyDescent="0.25">
      <c r="A332" t="s">
        <v>275</v>
      </c>
      <c r="B332" t="s">
        <v>309</v>
      </c>
      <c r="C332" t="s">
        <v>13</v>
      </c>
      <c r="D332" t="s">
        <v>14</v>
      </c>
      <c r="E332" t="s">
        <v>274</v>
      </c>
      <c r="F332" t="s">
        <v>17</v>
      </c>
      <c r="G332">
        <v>9.0490000000000001E-2</v>
      </c>
      <c r="H332">
        <v>632301.9</v>
      </c>
      <c r="I332">
        <v>3674579.58</v>
      </c>
      <c r="J332">
        <v>-68.739999999999995</v>
      </c>
      <c r="K332">
        <v>-68.739999999999995</v>
      </c>
      <c r="L332">
        <v>0</v>
      </c>
      <c r="M332">
        <v>15122324</v>
      </c>
      <c r="N332" t="s">
        <v>22</v>
      </c>
      <c r="O332">
        <v>24</v>
      </c>
      <c r="P332">
        <v>8</v>
      </c>
      <c r="Q332">
        <v>5964</v>
      </c>
    </row>
    <row r="333" spans="1:17" x14ac:dyDescent="0.25">
      <c r="A333" t="s">
        <v>275</v>
      </c>
      <c r="B333" t="s">
        <v>309</v>
      </c>
      <c r="C333" t="s">
        <v>13</v>
      </c>
      <c r="D333" t="s">
        <v>14</v>
      </c>
      <c r="E333" t="s">
        <v>274</v>
      </c>
      <c r="F333" t="s">
        <v>18</v>
      </c>
      <c r="G333">
        <v>8.8609999999999994E-2</v>
      </c>
      <c r="H333">
        <v>632301.9</v>
      </c>
      <c r="I333">
        <v>3674579.58</v>
      </c>
      <c r="J333">
        <v>-68.739999999999995</v>
      </c>
      <c r="K333">
        <v>-68.739999999999995</v>
      </c>
      <c r="L333">
        <v>0</v>
      </c>
      <c r="M333">
        <v>15051424</v>
      </c>
      <c r="N333" t="s">
        <v>22</v>
      </c>
      <c r="O333">
        <v>24</v>
      </c>
      <c r="P333">
        <v>8</v>
      </c>
      <c r="Q333">
        <v>5964</v>
      </c>
    </row>
    <row r="334" spans="1:17" x14ac:dyDescent="0.25">
      <c r="A334" t="s">
        <v>275</v>
      </c>
      <c r="B334" t="s">
        <v>309</v>
      </c>
      <c r="C334" t="s">
        <v>13</v>
      </c>
      <c r="D334" t="s">
        <v>14</v>
      </c>
      <c r="E334" t="s">
        <v>278</v>
      </c>
      <c r="F334" t="s">
        <v>4</v>
      </c>
      <c r="G334">
        <v>4.6969999999999998E-2</v>
      </c>
      <c r="H334">
        <v>632301.9</v>
      </c>
      <c r="I334">
        <v>3674555.88</v>
      </c>
      <c r="J334">
        <v>-68.75</v>
      </c>
      <c r="K334">
        <v>-68.75</v>
      </c>
      <c r="L334">
        <v>0</v>
      </c>
      <c r="M334">
        <v>15122324</v>
      </c>
      <c r="N334" t="s">
        <v>22</v>
      </c>
      <c r="O334">
        <v>24</v>
      </c>
      <c r="P334">
        <v>8</v>
      </c>
      <c r="Q334">
        <v>5964</v>
      </c>
    </row>
    <row r="335" spans="1:17" x14ac:dyDescent="0.25">
      <c r="A335" t="s">
        <v>275</v>
      </c>
      <c r="B335" t="s">
        <v>309</v>
      </c>
      <c r="C335" t="s">
        <v>13</v>
      </c>
      <c r="D335" t="s">
        <v>14</v>
      </c>
      <c r="E335" t="s">
        <v>278</v>
      </c>
      <c r="F335" t="s">
        <v>6</v>
      </c>
      <c r="G335">
        <v>4.2090000000000002E-2</v>
      </c>
      <c r="H335">
        <v>632301.9</v>
      </c>
      <c r="I335">
        <v>3674532.18</v>
      </c>
      <c r="J335">
        <v>-68.72</v>
      </c>
      <c r="K335">
        <v>-68.72</v>
      </c>
      <c r="L335">
        <v>0</v>
      </c>
      <c r="M335">
        <v>18050224</v>
      </c>
      <c r="N335" t="s">
        <v>22</v>
      </c>
      <c r="O335">
        <v>24</v>
      </c>
      <c r="P335">
        <v>8</v>
      </c>
      <c r="Q335">
        <v>5964</v>
      </c>
    </row>
    <row r="336" spans="1:17" x14ac:dyDescent="0.25">
      <c r="A336" t="s">
        <v>275</v>
      </c>
      <c r="B336" t="s">
        <v>309</v>
      </c>
      <c r="C336" t="s">
        <v>13</v>
      </c>
      <c r="D336" t="s">
        <v>14</v>
      </c>
      <c r="E336" t="s">
        <v>278</v>
      </c>
      <c r="F336" t="s">
        <v>15</v>
      </c>
      <c r="G336">
        <v>3.9309999999999998E-2</v>
      </c>
      <c r="H336">
        <v>632301.9</v>
      </c>
      <c r="I336">
        <v>3674532.18</v>
      </c>
      <c r="J336">
        <v>-68.72</v>
      </c>
      <c r="K336">
        <v>-68.72</v>
      </c>
      <c r="L336">
        <v>0</v>
      </c>
      <c r="M336">
        <v>16050824</v>
      </c>
      <c r="N336" t="s">
        <v>22</v>
      </c>
      <c r="O336">
        <v>24</v>
      </c>
      <c r="P336">
        <v>8</v>
      </c>
      <c r="Q336">
        <v>5964</v>
      </c>
    </row>
    <row r="337" spans="1:17" x14ac:dyDescent="0.25">
      <c r="A337" t="s">
        <v>275</v>
      </c>
      <c r="B337" t="s">
        <v>309</v>
      </c>
      <c r="C337" t="s">
        <v>13</v>
      </c>
      <c r="D337" t="s">
        <v>14</v>
      </c>
      <c r="E337" t="s">
        <v>278</v>
      </c>
      <c r="F337" t="s">
        <v>16</v>
      </c>
      <c r="G337">
        <v>3.9050000000000001E-2</v>
      </c>
      <c r="H337">
        <v>632301.9</v>
      </c>
      <c r="I337">
        <v>3674532.18</v>
      </c>
      <c r="J337">
        <v>-68.72</v>
      </c>
      <c r="K337">
        <v>-68.72</v>
      </c>
      <c r="L337">
        <v>0</v>
      </c>
      <c r="M337">
        <v>15122324</v>
      </c>
      <c r="N337" t="s">
        <v>22</v>
      </c>
      <c r="O337">
        <v>24</v>
      </c>
      <c r="P337">
        <v>8</v>
      </c>
      <c r="Q337">
        <v>5964</v>
      </c>
    </row>
    <row r="338" spans="1:17" x14ac:dyDescent="0.25">
      <c r="A338" t="s">
        <v>275</v>
      </c>
      <c r="B338" t="s">
        <v>309</v>
      </c>
      <c r="C338" t="s">
        <v>13</v>
      </c>
      <c r="D338" t="s">
        <v>14</v>
      </c>
      <c r="E338" t="s">
        <v>278</v>
      </c>
      <c r="F338" t="s">
        <v>17</v>
      </c>
      <c r="G338">
        <v>3.9039999999999998E-2</v>
      </c>
      <c r="H338">
        <v>632301.9</v>
      </c>
      <c r="I338">
        <v>3674532.18</v>
      </c>
      <c r="J338">
        <v>-68.72</v>
      </c>
      <c r="K338">
        <v>-68.72</v>
      </c>
      <c r="L338">
        <v>0</v>
      </c>
      <c r="M338">
        <v>15050724</v>
      </c>
      <c r="N338" t="s">
        <v>22</v>
      </c>
      <c r="O338">
        <v>24</v>
      </c>
      <c r="P338">
        <v>8</v>
      </c>
      <c r="Q338">
        <v>5964</v>
      </c>
    </row>
    <row r="339" spans="1:17" x14ac:dyDescent="0.25">
      <c r="A339" t="s">
        <v>275</v>
      </c>
      <c r="B339" t="s">
        <v>309</v>
      </c>
      <c r="C339" t="s">
        <v>13</v>
      </c>
      <c r="D339" t="s">
        <v>14</v>
      </c>
      <c r="E339" t="s">
        <v>278</v>
      </c>
      <c r="F339" t="s">
        <v>18</v>
      </c>
      <c r="G339">
        <v>3.7999999999999999E-2</v>
      </c>
      <c r="H339">
        <v>632301.9</v>
      </c>
      <c r="I339">
        <v>3674555.88</v>
      </c>
      <c r="J339">
        <v>-68.75</v>
      </c>
      <c r="K339">
        <v>-68.75</v>
      </c>
      <c r="L339">
        <v>0</v>
      </c>
      <c r="M339">
        <v>18113024</v>
      </c>
      <c r="N339" t="s">
        <v>22</v>
      </c>
      <c r="O339">
        <v>24</v>
      </c>
      <c r="P339">
        <v>8</v>
      </c>
      <c r="Q339">
        <v>5964</v>
      </c>
    </row>
    <row r="340" spans="1:17" x14ac:dyDescent="0.25">
      <c r="A340" t="s">
        <v>275</v>
      </c>
      <c r="B340" t="s">
        <v>309</v>
      </c>
      <c r="C340" t="s">
        <v>13</v>
      </c>
      <c r="D340" t="s">
        <v>14</v>
      </c>
      <c r="E340" t="s">
        <v>7</v>
      </c>
      <c r="F340" t="s">
        <v>4</v>
      </c>
      <c r="G340">
        <v>7.2263099999999998</v>
      </c>
      <c r="H340">
        <v>632180.72</v>
      </c>
      <c r="I340">
        <v>3674295.19</v>
      </c>
      <c r="J340">
        <v>-68.739999999999995</v>
      </c>
      <c r="K340">
        <v>-68.739999999999995</v>
      </c>
      <c r="L340">
        <v>0</v>
      </c>
      <c r="M340">
        <v>15122624</v>
      </c>
      <c r="N340" t="s">
        <v>22</v>
      </c>
      <c r="O340">
        <v>24</v>
      </c>
      <c r="P340">
        <v>8</v>
      </c>
      <c r="Q340">
        <v>5964</v>
      </c>
    </row>
    <row r="341" spans="1:17" x14ac:dyDescent="0.25">
      <c r="A341" t="s">
        <v>275</v>
      </c>
      <c r="B341" t="s">
        <v>309</v>
      </c>
      <c r="C341" t="s">
        <v>13</v>
      </c>
      <c r="D341" t="s">
        <v>14</v>
      </c>
      <c r="E341" t="s">
        <v>7</v>
      </c>
      <c r="F341" t="s">
        <v>6</v>
      </c>
      <c r="G341">
        <v>7.1291599999999997</v>
      </c>
      <c r="H341">
        <v>632204.96</v>
      </c>
      <c r="I341">
        <v>3674295.19</v>
      </c>
      <c r="J341">
        <v>-68.040000000000006</v>
      </c>
      <c r="K341">
        <v>-68.040000000000006</v>
      </c>
      <c r="L341">
        <v>0</v>
      </c>
      <c r="M341">
        <v>15122624</v>
      </c>
      <c r="N341" t="s">
        <v>22</v>
      </c>
      <c r="O341">
        <v>24</v>
      </c>
      <c r="P341">
        <v>8</v>
      </c>
      <c r="Q341">
        <v>5964</v>
      </c>
    </row>
    <row r="342" spans="1:17" x14ac:dyDescent="0.25">
      <c r="A342" t="s">
        <v>275</v>
      </c>
      <c r="B342" t="s">
        <v>309</v>
      </c>
      <c r="C342" t="s">
        <v>13</v>
      </c>
      <c r="D342" t="s">
        <v>14</v>
      </c>
      <c r="E342" t="s">
        <v>7</v>
      </c>
      <c r="F342" t="s">
        <v>15</v>
      </c>
      <c r="G342">
        <v>5.8816800000000002</v>
      </c>
      <c r="H342">
        <v>632204.96</v>
      </c>
      <c r="I342">
        <v>3674295.19</v>
      </c>
      <c r="J342">
        <v>-68.040000000000006</v>
      </c>
      <c r="K342">
        <v>-68.040000000000006</v>
      </c>
      <c r="L342">
        <v>0</v>
      </c>
      <c r="M342">
        <v>16120324</v>
      </c>
      <c r="N342" t="s">
        <v>22</v>
      </c>
      <c r="O342">
        <v>24</v>
      </c>
      <c r="P342">
        <v>8</v>
      </c>
      <c r="Q342">
        <v>5964</v>
      </c>
    </row>
    <row r="343" spans="1:17" x14ac:dyDescent="0.25">
      <c r="A343" t="s">
        <v>275</v>
      </c>
      <c r="B343" t="s">
        <v>309</v>
      </c>
      <c r="C343" t="s">
        <v>13</v>
      </c>
      <c r="D343" t="s">
        <v>14</v>
      </c>
      <c r="E343" t="s">
        <v>7</v>
      </c>
      <c r="F343" t="s">
        <v>16</v>
      </c>
      <c r="G343">
        <v>5.2168200000000002</v>
      </c>
      <c r="H343">
        <v>632180.72</v>
      </c>
      <c r="I343">
        <v>3674295.19</v>
      </c>
      <c r="J343">
        <v>-68.739999999999995</v>
      </c>
      <c r="K343">
        <v>-68.739999999999995</v>
      </c>
      <c r="L343">
        <v>0</v>
      </c>
      <c r="M343">
        <v>15031324</v>
      </c>
      <c r="N343" t="s">
        <v>22</v>
      </c>
      <c r="O343">
        <v>24</v>
      </c>
      <c r="P343">
        <v>8</v>
      </c>
      <c r="Q343">
        <v>5964</v>
      </c>
    </row>
    <row r="344" spans="1:17" x14ac:dyDescent="0.25">
      <c r="A344" t="s">
        <v>275</v>
      </c>
      <c r="B344" t="s">
        <v>309</v>
      </c>
      <c r="C344" t="s">
        <v>13</v>
      </c>
      <c r="D344" t="s">
        <v>14</v>
      </c>
      <c r="E344" t="s">
        <v>7</v>
      </c>
      <c r="F344" t="s">
        <v>17</v>
      </c>
      <c r="G344">
        <v>4.8622899999999998</v>
      </c>
      <c r="H344">
        <v>632204.96</v>
      </c>
      <c r="I344">
        <v>3674295.19</v>
      </c>
      <c r="J344">
        <v>-68.040000000000006</v>
      </c>
      <c r="K344">
        <v>-68.040000000000006</v>
      </c>
      <c r="L344">
        <v>0</v>
      </c>
      <c r="M344">
        <v>17032824</v>
      </c>
      <c r="N344" t="s">
        <v>22</v>
      </c>
      <c r="O344">
        <v>24</v>
      </c>
      <c r="P344">
        <v>8</v>
      </c>
      <c r="Q344">
        <v>5964</v>
      </c>
    </row>
    <row r="345" spans="1:17" x14ac:dyDescent="0.25">
      <c r="A345" t="s">
        <v>275</v>
      </c>
      <c r="B345" t="s">
        <v>309</v>
      </c>
      <c r="C345" t="s">
        <v>13</v>
      </c>
      <c r="D345" t="s">
        <v>14</v>
      </c>
      <c r="E345" t="s">
        <v>7</v>
      </c>
      <c r="F345" t="s">
        <v>18</v>
      </c>
      <c r="G345">
        <v>4.7210200000000002</v>
      </c>
      <c r="H345">
        <v>632204.96</v>
      </c>
      <c r="I345">
        <v>3674295.19</v>
      </c>
      <c r="J345">
        <v>-68.040000000000006</v>
      </c>
      <c r="K345">
        <v>-68.040000000000006</v>
      </c>
      <c r="L345">
        <v>0</v>
      </c>
      <c r="M345">
        <v>15101524</v>
      </c>
      <c r="N345" t="s">
        <v>22</v>
      </c>
      <c r="O345">
        <v>24</v>
      </c>
      <c r="P345">
        <v>8</v>
      </c>
      <c r="Q345">
        <v>5964</v>
      </c>
    </row>
    <row r="346" spans="1:17" x14ac:dyDescent="0.25">
      <c r="A346" t="s">
        <v>275</v>
      </c>
      <c r="B346" t="s">
        <v>310</v>
      </c>
      <c r="C346" t="s">
        <v>24</v>
      </c>
      <c r="D346" t="s">
        <v>25</v>
      </c>
      <c r="E346" t="s">
        <v>3</v>
      </c>
      <c r="F346" t="s">
        <v>4</v>
      </c>
      <c r="G346">
        <v>3.1848999999999998</v>
      </c>
      <c r="H346">
        <v>632204.96</v>
      </c>
      <c r="I346">
        <v>3674295.19</v>
      </c>
      <c r="J346">
        <v>-68.040000000000006</v>
      </c>
      <c r="K346">
        <v>-68.040000000000006</v>
      </c>
      <c r="L346">
        <v>0</v>
      </c>
      <c r="M346" t="s">
        <v>107</v>
      </c>
      <c r="N346" t="s">
        <v>22</v>
      </c>
      <c r="O346">
        <v>24</v>
      </c>
      <c r="P346">
        <v>8</v>
      </c>
      <c r="Q346">
        <v>5964</v>
      </c>
    </row>
    <row r="347" spans="1:17" x14ac:dyDescent="0.25">
      <c r="A347" t="s">
        <v>275</v>
      </c>
      <c r="B347" t="s">
        <v>310</v>
      </c>
      <c r="C347" t="s">
        <v>24</v>
      </c>
      <c r="D347" t="s">
        <v>25</v>
      </c>
      <c r="E347" t="s">
        <v>271</v>
      </c>
      <c r="F347" t="s">
        <v>4</v>
      </c>
      <c r="G347">
        <v>3.0890499999999999</v>
      </c>
      <c r="H347">
        <v>632204.96</v>
      </c>
      <c r="I347">
        <v>3674295.19</v>
      </c>
      <c r="J347">
        <v>-68.040000000000006</v>
      </c>
      <c r="K347">
        <v>-68.040000000000006</v>
      </c>
      <c r="L347">
        <v>0</v>
      </c>
      <c r="M347" t="s">
        <v>107</v>
      </c>
      <c r="N347" t="s">
        <v>22</v>
      </c>
      <c r="O347">
        <v>24</v>
      </c>
      <c r="P347">
        <v>8</v>
      </c>
      <c r="Q347">
        <v>5964</v>
      </c>
    </row>
    <row r="348" spans="1:17" x14ac:dyDescent="0.25">
      <c r="A348" t="s">
        <v>275</v>
      </c>
      <c r="B348" t="s">
        <v>310</v>
      </c>
      <c r="C348" t="s">
        <v>24</v>
      </c>
      <c r="D348" t="s">
        <v>25</v>
      </c>
      <c r="E348" t="s">
        <v>277</v>
      </c>
      <c r="F348" t="s">
        <v>4</v>
      </c>
      <c r="G348">
        <v>0.35446</v>
      </c>
      <c r="H348">
        <v>632011.06999999995</v>
      </c>
      <c r="I348">
        <v>3674674.37</v>
      </c>
      <c r="J348">
        <v>-69.02</v>
      </c>
      <c r="K348">
        <v>-69.02</v>
      </c>
      <c r="L348">
        <v>0</v>
      </c>
      <c r="M348" t="s">
        <v>107</v>
      </c>
      <c r="N348" t="s">
        <v>22</v>
      </c>
      <c r="O348">
        <v>24</v>
      </c>
      <c r="P348">
        <v>8</v>
      </c>
      <c r="Q348">
        <v>5964</v>
      </c>
    </row>
    <row r="349" spans="1:17" x14ac:dyDescent="0.25">
      <c r="A349" t="s">
        <v>275</v>
      </c>
      <c r="B349" t="s">
        <v>310</v>
      </c>
      <c r="C349" t="s">
        <v>24</v>
      </c>
      <c r="D349" t="s">
        <v>25</v>
      </c>
      <c r="E349" t="s">
        <v>272</v>
      </c>
      <c r="F349" t="s">
        <v>4</v>
      </c>
      <c r="G349">
        <v>0.13546</v>
      </c>
      <c r="H349">
        <v>632011.06999999995</v>
      </c>
      <c r="I349">
        <v>3674674.37</v>
      </c>
      <c r="J349">
        <v>-69.02</v>
      </c>
      <c r="K349">
        <v>-69.02</v>
      </c>
      <c r="L349">
        <v>0</v>
      </c>
      <c r="M349" t="s">
        <v>107</v>
      </c>
      <c r="N349" t="s">
        <v>22</v>
      </c>
      <c r="O349">
        <v>24</v>
      </c>
      <c r="P349">
        <v>8</v>
      </c>
      <c r="Q349">
        <v>5964</v>
      </c>
    </row>
    <row r="350" spans="1:17" x14ac:dyDescent="0.25">
      <c r="A350" t="s">
        <v>275</v>
      </c>
      <c r="B350" t="s">
        <v>310</v>
      </c>
      <c r="C350" t="s">
        <v>24</v>
      </c>
      <c r="D350" t="s">
        <v>25</v>
      </c>
      <c r="E350" t="s">
        <v>273</v>
      </c>
      <c r="F350" t="s">
        <v>4</v>
      </c>
      <c r="G350">
        <v>0.12614</v>
      </c>
      <c r="H350">
        <v>632011.06999999995</v>
      </c>
      <c r="I350">
        <v>3674674.37</v>
      </c>
      <c r="J350">
        <v>-69.02</v>
      </c>
      <c r="K350">
        <v>-69.02</v>
      </c>
      <c r="L350">
        <v>0</v>
      </c>
      <c r="M350" t="s">
        <v>107</v>
      </c>
      <c r="N350" t="s">
        <v>22</v>
      </c>
      <c r="O350">
        <v>24</v>
      </c>
      <c r="P350">
        <v>8</v>
      </c>
      <c r="Q350">
        <v>5964</v>
      </c>
    </row>
    <row r="351" spans="1:17" x14ac:dyDescent="0.25">
      <c r="A351" t="s">
        <v>275</v>
      </c>
      <c r="B351" t="s">
        <v>310</v>
      </c>
      <c r="C351" t="s">
        <v>24</v>
      </c>
      <c r="D351" t="s">
        <v>25</v>
      </c>
      <c r="E351" t="s">
        <v>274</v>
      </c>
      <c r="F351" t="s">
        <v>4</v>
      </c>
      <c r="G351">
        <v>9.2399999999999996E-2</v>
      </c>
      <c r="H351">
        <v>632301.9</v>
      </c>
      <c r="I351">
        <v>3674603.27</v>
      </c>
      <c r="J351">
        <v>-68.73</v>
      </c>
      <c r="K351">
        <v>-68.73</v>
      </c>
      <c r="L351">
        <v>0</v>
      </c>
      <c r="M351" t="s">
        <v>107</v>
      </c>
      <c r="N351" t="s">
        <v>22</v>
      </c>
      <c r="O351">
        <v>24</v>
      </c>
      <c r="P351">
        <v>8</v>
      </c>
      <c r="Q351">
        <v>5964</v>
      </c>
    </row>
    <row r="352" spans="1:17" x14ac:dyDescent="0.25">
      <c r="A352" t="s">
        <v>275</v>
      </c>
      <c r="B352" t="s">
        <v>310</v>
      </c>
      <c r="C352" t="s">
        <v>24</v>
      </c>
      <c r="D352" t="s">
        <v>25</v>
      </c>
      <c r="E352" t="s">
        <v>278</v>
      </c>
      <c r="F352" t="s">
        <v>4</v>
      </c>
      <c r="G352">
        <v>3.9269999999999999E-2</v>
      </c>
      <c r="H352">
        <v>632301.9</v>
      </c>
      <c r="I352">
        <v>3674532.18</v>
      </c>
      <c r="J352">
        <v>-68.72</v>
      </c>
      <c r="K352">
        <v>-68.72</v>
      </c>
      <c r="L352">
        <v>0</v>
      </c>
      <c r="M352" t="s">
        <v>107</v>
      </c>
      <c r="N352" t="s">
        <v>22</v>
      </c>
      <c r="O352">
        <v>24</v>
      </c>
      <c r="P352">
        <v>8</v>
      </c>
      <c r="Q352">
        <v>5964</v>
      </c>
    </row>
    <row r="353" spans="1:17" x14ac:dyDescent="0.25">
      <c r="A353" t="s">
        <v>275</v>
      </c>
      <c r="B353" t="s">
        <v>310</v>
      </c>
      <c r="C353" t="s">
        <v>24</v>
      </c>
      <c r="D353" t="s">
        <v>25</v>
      </c>
      <c r="E353" t="s">
        <v>7</v>
      </c>
      <c r="F353" t="s">
        <v>4</v>
      </c>
      <c r="G353">
        <v>3.1848999999999998</v>
      </c>
      <c r="H353">
        <v>632204.96</v>
      </c>
      <c r="I353">
        <v>3674295.19</v>
      </c>
      <c r="J353">
        <v>-68.040000000000006</v>
      </c>
      <c r="K353">
        <v>-68.040000000000006</v>
      </c>
      <c r="L353">
        <v>0</v>
      </c>
      <c r="M353" t="s">
        <v>107</v>
      </c>
      <c r="N353" t="s">
        <v>22</v>
      </c>
      <c r="O353">
        <v>24</v>
      </c>
      <c r="P353">
        <v>8</v>
      </c>
      <c r="Q353">
        <v>5964</v>
      </c>
    </row>
    <row r="354" spans="1:17" x14ac:dyDescent="0.25">
      <c r="A354" t="s">
        <v>275</v>
      </c>
      <c r="B354" t="s">
        <v>310</v>
      </c>
      <c r="C354" t="s">
        <v>24</v>
      </c>
      <c r="D354" t="s">
        <v>26</v>
      </c>
      <c r="E354" t="s">
        <v>3</v>
      </c>
      <c r="F354" t="s">
        <v>4</v>
      </c>
      <c r="G354">
        <v>2.1615099999999998</v>
      </c>
      <c r="H354">
        <v>632301.9</v>
      </c>
      <c r="I354">
        <v>3674437.38</v>
      </c>
      <c r="J354">
        <v>-68.569999999999993</v>
      </c>
      <c r="K354">
        <v>-68.569999999999993</v>
      </c>
      <c r="L354">
        <v>0</v>
      </c>
      <c r="M354" t="s">
        <v>107</v>
      </c>
      <c r="N354" t="s">
        <v>22</v>
      </c>
      <c r="O354">
        <v>24</v>
      </c>
      <c r="P354">
        <v>8</v>
      </c>
      <c r="Q354">
        <v>5964</v>
      </c>
    </row>
    <row r="355" spans="1:17" x14ac:dyDescent="0.25">
      <c r="A355" t="s">
        <v>275</v>
      </c>
      <c r="B355" t="s">
        <v>310</v>
      </c>
      <c r="C355" t="s">
        <v>24</v>
      </c>
      <c r="D355" t="s">
        <v>26</v>
      </c>
      <c r="E355" t="s">
        <v>271</v>
      </c>
      <c r="F355" t="s">
        <v>4</v>
      </c>
      <c r="G355">
        <v>2.1549200000000002</v>
      </c>
      <c r="H355">
        <v>632301.9</v>
      </c>
      <c r="I355">
        <v>3674437.38</v>
      </c>
      <c r="J355">
        <v>-68.569999999999993</v>
      </c>
      <c r="K355">
        <v>-68.569999999999993</v>
      </c>
      <c r="L355">
        <v>0</v>
      </c>
      <c r="M355" t="s">
        <v>107</v>
      </c>
      <c r="N355" t="s">
        <v>22</v>
      </c>
      <c r="O355">
        <v>24</v>
      </c>
      <c r="P355">
        <v>8</v>
      </c>
      <c r="Q355">
        <v>5964</v>
      </c>
    </row>
    <row r="356" spans="1:17" x14ac:dyDescent="0.25">
      <c r="A356" t="s">
        <v>275</v>
      </c>
      <c r="B356" t="s">
        <v>310</v>
      </c>
      <c r="C356" t="s">
        <v>24</v>
      </c>
      <c r="D356" t="s">
        <v>26</v>
      </c>
      <c r="E356" t="s">
        <v>277</v>
      </c>
      <c r="F356" t="s">
        <v>4</v>
      </c>
      <c r="G356">
        <v>0.23665</v>
      </c>
      <c r="H356">
        <v>632000</v>
      </c>
      <c r="I356">
        <v>3674675</v>
      </c>
      <c r="J356">
        <v>-69</v>
      </c>
      <c r="K356">
        <v>-69</v>
      </c>
      <c r="L356">
        <v>0</v>
      </c>
      <c r="M356" t="s">
        <v>107</v>
      </c>
      <c r="N356" t="s">
        <v>22</v>
      </c>
      <c r="O356">
        <v>24</v>
      </c>
      <c r="P356">
        <v>8</v>
      </c>
      <c r="Q356">
        <v>5964</v>
      </c>
    </row>
    <row r="357" spans="1:17" x14ac:dyDescent="0.25">
      <c r="A357" t="s">
        <v>275</v>
      </c>
      <c r="B357" t="s">
        <v>310</v>
      </c>
      <c r="C357" t="s">
        <v>24</v>
      </c>
      <c r="D357" t="s">
        <v>26</v>
      </c>
      <c r="E357" t="s">
        <v>272</v>
      </c>
      <c r="F357" t="s">
        <v>4</v>
      </c>
      <c r="G357">
        <v>8.6419999999999997E-2</v>
      </c>
      <c r="H357">
        <v>632000</v>
      </c>
      <c r="I357">
        <v>3674675</v>
      </c>
      <c r="J357">
        <v>-69</v>
      </c>
      <c r="K357">
        <v>-69</v>
      </c>
      <c r="L357">
        <v>0</v>
      </c>
      <c r="M357" t="s">
        <v>107</v>
      </c>
      <c r="N357" t="s">
        <v>22</v>
      </c>
      <c r="O357">
        <v>24</v>
      </c>
      <c r="P357">
        <v>8</v>
      </c>
      <c r="Q357">
        <v>5964</v>
      </c>
    </row>
    <row r="358" spans="1:17" x14ac:dyDescent="0.25">
      <c r="A358" t="s">
        <v>275</v>
      </c>
      <c r="B358" t="s">
        <v>310</v>
      </c>
      <c r="C358" t="s">
        <v>24</v>
      </c>
      <c r="D358" t="s">
        <v>26</v>
      </c>
      <c r="E358" t="s">
        <v>273</v>
      </c>
      <c r="F358" t="s">
        <v>4</v>
      </c>
      <c r="G358">
        <v>8.0269999999999994E-2</v>
      </c>
      <c r="H358">
        <v>632000</v>
      </c>
      <c r="I358">
        <v>3674675</v>
      </c>
      <c r="J358">
        <v>-69</v>
      </c>
      <c r="K358">
        <v>-69</v>
      </c>
      <c r="L358">
        <v>0</v>
      </c>
      <c r="M358" t="s">
        <v>107</v>
      </c>
      <c r="N358" t="s">
        <v>22</v>
      </c>
      <c r="O358">
        <v>24</v>
      </c>
      <c r="P358">
        <v>8</v>
      </c>
      <c r="Q358">
        <v>5964</v>
      </c>
    </row>
    <row r="359" spans="1:17" x14ac:dyDescent="0.25">
      <c r="A359" t="s">
        <v>275</v>
      </c>
      <c r="B359" t="s">
        <v>310</v>
      </c>
      <c r="C359" t="s">
        <v>24</v>
      </c>
      <c r="D359" t="s">
        <v>26</v>
      </c>
      <c r="E359" t="s">
        <v>274</v>
      </c>
      <c r="F359" t="s">
        <v>4</v>
      </c>
      <c r="G359">
        <v>6.164E-2</v>
      </c>
      <c r="H359">
        <v>632301.9</v>
      </c>
      <c r="I359">
        <v>3674579.58</v>
      </c>
      <c r="J359">
        <v>-68.739999999999995</v>
      </c>
      <c r="K359">
        <v>-68.739999999999995</v>
      </c>
      <c r="L359">
        <v>0</v>
      </c>
      <c r="M359" t="s">
        <v>107</v>
      </c>
      <c r="N359" t="s">
        <v>22</v>
      </c>
      <c r="O359">
        <v>24</v>
      </c>
      <c r="P359">
        <v>8</v>
      </c>
      <c r="Q359">
        <v>5964</v>
      </c>
    </row>
    <row r="360" spans="1:17" x14ac:dyDescent="0.25">
      <c r="A360" t="s">
        <v>275</v>
      </c>
      <c r="B360" t="s">
        <v>310</v>
      </c>
      <c r="C360" t="s">
        <v>24</v>
      </c>
      <c r="D360" t="s">
        <v>26</v>
      </c>
      <c r="E360" t="s">
        <v>278</v>
      </c>
      <c r="F360" t="s">
        <v>4</v>
      </c>
      <c r="G360">
        <v>2.9839999999999998E-2</v>
      </c>
      <c r="H360">
        <v>632301.9</v>
      </c>
      <c r="I360">
        <v>3674532.18</v>
      </c>
      <c r="J360">
        <v>-68.72</v>
      </c>
      <c r="K360">
        <v>-68.72</v>
      </c>
      <c r="L360">
        <v>0</v>
      </c>
      <c r="M360" t="s">
        <v>107</v>
      </c>
      <c r="N360" t="s">
        <v>22</v>
      </c>
      <c r="O360">
        <v>24</v>
      </c>
      <c r="P360">
        <v>8</v>
      </c>
      <c r="Q360">
        <v>5964</v>
      </c>
    </row>
    <row r="361" spans="1:17" x14ac:dyDescent="0.25">
      <c r="A361" t="s">
        <v>275</v>
      </c>
      <c r="B361" t="s">
        <v>310</v>
      </c>
      <c r="C361" t="s">
        <v>24</v>
      </c>
      <c r="D361" t="s">
        <v>26</v>
      </c>
      <c r="E361" t="s">
        <v>7</v>
      </c>
      <c r="F361" t="s">
        <v>4</v>
      </c>
      <c r="G361">
        <v>2.1615099999999998</v>
      </c>
      <c r="H361">
        <v>632301.9</v>
      </c>
      <c r="I361">
        <v>3674437.38</v>
      </c>
      <c r="J361">
        <v>-68.569999999999993</v>
      </c>
      <c r="K361">
        <v>-68.569999999999993</v>
      </c>
      <c r="L361">
        <v>0</v>
      </c>
      <c r="M361" t="s">
        <v>107</v>
      </c>
      <c r="N361" t="s">
        <v>22</v>
      </c>
      <c r="O361">
        <v>24</v>
      </c>
      <c r="P361">
        <v>8</v>
      </c>
      <c r="Q361">
        <v>5964</v>
      </c>
    </row>
    <row r="362" spans="1:17" x14ac:dyDescent="0.25">
      <c r="A362" t="s">
        <v>275</v>
      </c>
      <c r="B362" t="s">
        <v>311</v>
      </c>
      <c r="C362" t="s">
        <v>24</v>
      </c>
      <c r="D362" t="s">
        <v>12</v>
      </c>
      <c r="E362" t="s">
        <v>3</v>
      </c>
      <c r="F362" t="s">
        <v>4</v>
      </c>
      <c r="G362">
        <v>0.40655999999999998</v>
      </c>
      <c r="H362">
        <v>632301.9</v>
      </c>
      <c r="I362">
        <v>3674437.38</v>
      </c>
      <c r="J362">
        <v>-68.569999999999993</v>
      </c>
      <c r="K362">
        <v>-68.569999999999993</v>
      </c>
      <c r="L362">
        <v>0</v>
      </c>
      <c r="M362" t="s">
        <v>107</v>
      </c>
      <c r="N362" t="s">
        <v>22</v>
      </c>
      <c r="O362">
        <v>24</v>
      </c>
      <c r="P362">
        <v>8</v>
      </c>
      <c r="Q362">
        <v>5964</v>
      </c>
    </row>
    <row r="363" spans="1:17" x14ac:dyDescent="0.25">
      <c r="A363" t="s">
        <v>275</v>
      </c>
      <c r="B363" t="s">
        <v>311</v>
      </c>
      <c r="C363" t="s">
        <v>24</v>
      </c>
      <c r="D363" t="s">
        <v>12</v>
      </c>
      <c r="E363" t="s">
        <v>271</v>
      </c>
      <c r="F363" t="s">
        <v>4</v>
      </c>
      <c r="G363">
        <v>0.40566000000000002</v>
      </c>
      <c r="H363">
        <v>632301.9</v>
      </c>
      <c r="I363">
        <v>3674437.38</v>
      </c>
      <c r="J363">
        <v>-68.569999999999993</v>
      </c>
      <c r="K363">
        <v>-68.569999999999993</v>
      </c>
      <c r="L363">
        <v>0</v>
      </c>
      <c r="M363" t="s">
        <v>107</v>
      </c>
      <c r="N363" t="s">
        <v>22</v>
      </c>
      <c r="O363">
        <v>24</v>
      </c>
      <c r="P363">
        <v>8</v>
      </c>
      <c r="Q363">
        <v>5964</v>
      </c>
    </row>
    <row r="364" spans="1:17" x14ac:dyDescent="0.25">
      <c r="A364" t="s">
        <v>275</v>
      </c>
      <c r="B364" t="s">
        <v>311</v>
      </c>
      <c r="C364" t="s">
        <v>24</v>
      </c>
      <c r="D364" t="s">
        <v>12</v>
      </c>
      <c r="E364" t="s">
        <v>277</v>
      </c>
      <c r="F364" t="s">
        <v>4</v>
      </c>
      <c r="G364">
        <v>2.6199999999999999E-3</v>
      </c>
      <c r="H364">
        <v>632301.9</v>
      </c>
      <c r="I364">
        <v>3674579.58</v>
      </c>
      <c r="J364">
        <v>-68.739999999999995</v>
      </c>
      <c r="K364">
        <v>-68.739999999999995</v>
      </c>
      <c r="L364">
        <v>0</v>
      </c>
      <c r="M364" t="s">
        <v>107</v>
      </c>
      <c r="N364" t="s">
        <v>22</v>
      </c>
      <c r="O364">
        <v>24</v>
      </c>
      <c r="P364">
        <v>8</v>
      </c>
      <c r="Q364">
        <v>5964</v>
      </c>
    </row>
    <row r="365" spans="1:17" x14ac:dyDescent="0.25">
      <c r="A365" t="s">
        <v>275</v>
      </c>
      <c r="B365" t="s">
        <v>311</v>
      </c>
      <c r="C365" t="s">
        <v>24</v>
      </c>
      <c r="D365" t="s">
        <v>12</v>
      </c>
      <c r="E365" t="s">
        <v>272</v>
      </c>
      <c r="F365" t="s">
        <v>4</v>
      </c>
      <c r="G365">
        <v>7.6000000000000004E-4</v>
      </c>
      <c r="H365">
        <v>632011.06999999995</v>
      </c>
      <c r="I365">
        <v>3674674.37</v>
      </c>
      <c r="J365">
        <v>-69.02</v>
      </c>
      <c r="K365">
        <v>-69.02</v>
      </c>
      <c r="L365">
        <v>0</v>
      </c>
      <c r="M365" t="s">
        <v>107</v>
      </c>
      <c r="N365" t="s">
        <v>22</v>
      </c>
      <c r="O365">
        <v>24</v>
      </c>
      <c r="P365">
        <v>8</v>
      </c>
      <c r="Q365">
        <v>5964</v>
      </c>
    </row>
    <row r="366" spans="1:17" x14ac:dyDescent="0.25">
      <c r="A366" t="s">
        <v>275</v>
      </c>
      <c r="B366" t="s">
        <v>311</v>
      </c>
      <c r="C366" t="s">
        <v>24</v>
      </c>
      <c r="D366" t="s">
        <v>12</v>
      </c>
      <c r="E366" t="s">
        <v>273</v>
      </c>
      <c r="F366" t="s">
        <v>4</v>
      </c>
      <c r="G366">
        <v>7.2000000000000005E-4</v>
      </c>
      <c r="H366">
        <v>632000</v>
      </c>
      <c r="I366">
        <v>3674675</v>
      </c>
      <c r="J366">
        <v>-69</v>
      </c>
      <c r="K366">
        <v>-69</v>
      </c>
      <c r="L366">
        <v>0</v>
      </c>
      <c r="M366" t="s">
        <v>107</v>
      </c>
      <c r="N366" t="s">
        <v>22</v>
      </c>
      <c r="O366">
        <v>24</v>
      </c>
      <c r="P366">
        <v>8</v>
      </c>
      <c r="Q366">
        <v>5964</v>
      </c>
    </row>
    <row r="367" spans="1:17" x14ac:dyDescent="0.25">
      <c r="A367" t="s">
        <v>275</v>
      </c>
      <c r="B367" t="s">
        <v>311</v>
      </c>
      <c r="C367" t="s">
        <v>24</v>
      </c>
      <c r="D367" t="s">
        <v>12</v>
      </c>
      <c r="E367" t="s">
        <v>274</v>
      </c>
      <c r="F367" t="s">
        <v>4</v>
      </c>
      <c r="G367">
        <v>7.2000000000000005E-4</v>
      </c>
      <c r="H367">
        <v>632301.9</v>
      </c>
      <c r="I367">
        <v>3674579.58</v>
      </c>
      <c r="J367">
        <v>-68.739999999999995</v>
      </c>
      <c r="K367">
        <v>-68.739999999999995</v>
      </c>
      <c r="L367">
        <v>0</v>
      </c>
      <c r="M367" t="s">
        <v>107</v>
      </c>
      <c r="N367" t="s">
        <v>22</v>
      </c>
      <c r="O367">
        <v>24</v>
      </c>
      <c r="P367">
        <v>8</v>
      </c>
      <c r="Q367">
        <v>5964</v>
      </c>
    </row>
    <row r="368" spans="1:17" x14ac:dyDescent="0.25">
      <c r="A368" t="s">
        <v>275</v>
      </c>
      <c r="B368" t="s">
        <v>311</v>
      </c>
      <c r="C368" t="s">
        <v>24</v>
      </c>
      <c r="D368" t="s">
        <v>12</v>
      </c>
      <c r="E368" t="s">
        <v>278</v>
      </c>
      <c r="F368" t="s">
        <v>4</v>
      </c>
      <c r="G368">
        <v>1.0200000000000001E-3</v>
      </c>
      <c r="H368">
        <v>632301.9</v>
      </c>
      <c r="I368">
        <v>3674532.18</v>
      </c>
      <c r="J368">
        <v>-68.72</v>
      </c>
      <c r="K368">
        <v>-68.72</v>
      </c>
      <c r="L368">
        <v>0</v>
      </c>
      <c r="M368" t="s">
        <v>107</v>
      </c>
      <c r="N368" t="s">
        <v>22</v>
      </c>
      <c r="O368">
        <v>24</v>
      </c>
      <c r="P368">
        <v>8</v>
      </c>
      <c r="Q368">
        <v>5964</v>
      </c>
    </row>
    <row r="369" spans="1:17" x14ac:dyDescent="0.25">
      <c r="A369" t="s">
        <v>275</v>
      </c>
      <c r="B369" t="s">
        <v>311</v>
      </c>
      <c r="C369" t="s">
        <v>24</v>
      </c>
      <c r="D369" t="s">
        <v>12</v>
      </c>
      <c r="E369" t="s">
        <v>7</v>
      </c>
      <c r="F369" t="s">
        <v>4</v>
      </c>
      <c r="G369">
        <v>0.40655999999999998</v>
      </c>
      <c r="H369">
        <v>632301.9</v>
      </c>
      <c r="I369">
        <v>3674437.38</v>
      </c>
      <c r="J369">
        <v>-68.569999999999993</v>
      </c>
      <c r="K369">
        <v>-68.569999999999993</v>
      </c>
      <c r="L369">
        <v>0</v>
      </c>
      <c r="M369" t="s">
        <v>107</v>
      </c>
      <c r="N369" t="s">
        <v>22</v>
      </c>
      <c r="O369">
        <v>24</v>
      </c>
      <c r="P369">
        <v>8</v>
      </c>
      <c r="Q369">
        <v>5964</v>
      </c>
    </row>
    <row r="370" spans="1:17" x14ac:dyDescent="0.25">
      <c r="A370" t="s">
        <v>275</v>
      </c>
      <c r="B370" t="s">
        <v>312</v>
      </c>
      <c r="C370" t="s">
        <v>19</v>
      </c>
      <c r="D370" t="s">
        <v>21</v>
      </c>
      <c r="E370" t="s">
        <v>3</v>
      </c>
      <c r="F370" t="s">
        <v>4</v>
      </c>
      <c r="G370">
        <v>7.6000000000000004E-4</v>
      </c>
      <c r="H370">
        <v>632025</v>
      </c>
      <c r="I370">
        <v>3674675</v>
      </c>
      <c r="J370">
        <v>-69.02</v>
      </c>
      <c r="K370">
        <v>-69.02</v>
      </c>
      <c r="L370">
        <v>0</v>
      </c>
      <c r="M370" t="s">
        <v>107</v>
      </c>
      <c r="N370" t="s">
        <v>22</v>
      </c>
      <c r="O370">
        <v>10</v>
      </c>
      <c r="P370">
        <v>7</v>
      </c>
      <c r="Q370">
        <v>5964</v>
      </c>
    </row>
    <row r="371" spans="1:17" x14ac:dyDescent="0.25">
      <c r="A371" t="s">
        <v>275</v>
      </c>
      <c r="B371" t="s">
        <v>312</v>
      </c>
      <c r="C371" t="s">
        <v>19</v>
      </c>
      <c r="D371" t="s">
        <v>21</v>
      </c>
      <c r="E371" t="s">
        <v>277</v>
      </c>
      <c r="F371" t="s">
        <v>4</v>
      </c>
      <c r="G371">
        <v>7.6000000000000004E-4</v>
      </c>
      <c r="H371">
        <v>632025</v>
      </c>
      <c r="I371">
        <v>3674675</v>
      </c>
      <c r="J371">
        <v>-69.02</v>
      </c>
      <c r="K371">
        <v>-69.02</v>
      </c>
      <c r="L371">
        <v>0</v>
      </c>
      <c r="M371" t="s">
        <v>107</v>
      </c>
      <c r="N371" t="s">
        <v>22</v>
      </c>
      <c r="O371">
        <v>10</v>
      </c>
      <c r="P371">
        <v>7</v>
      </c>
      <c r="Q371">
        <v>5964</v>
      </c>
    </row>
    <row r="372" spans="1:17" x14ac:dyDescent="0.25">
      <c r="A372" t="s">
        <v>275</v>
      </c>
      <c r="B372" t="s">
        <v>312</v>
      </c>
      <c r="C372" t="s">
        <v>19</v>
      </c>
      <c r="D372" t="s">
        <v>21</v>
      </c>
      <c r="E372" t="s">
        <v>272</v>
      </c>
      <c r="F372" t="s">
        <v>4</v>
      </c>
      <c r="G372">
        <v>2.9999999999999997E-4</v>
      </c>
      <c r="H372">
        <v>632035.30000000005</v>
      </c>
      <c r="I372">
        <v>3674674.37</v>
      </c>
      <c r="J372">
        <v>-69.040000000000006</v>
      </c>
      <c r="K372">
        <v>-69.040000000000006</v>
      </c>
      <c r="L372">
        <v>0</v>
      </c>
      <c r="M372" t="s">
        <v>107</v>
      </c>
      <c r="N372" t="s">
        <v>22</v>
      </c>
      <c r="O372">
        <v>10</v>
      </c>
      <c r="P372">
        <v>7</v>
      </c>
      <c r="Q372">
        <v>5964</v>
      </c>
    </row>
    <row r="373" spans="1:17" x14ac:dyDescent="0.25">
      <c r="A373" t="s">
        <v>275</v>
      </c>
      <c r="B373" t="s">
        <v>312</v>
      </c>
      <c r="C373" t="s">
        <v>19</v>
      </c>
      <c r="D373" t="s">
        <v>21</v>
      </c>
      <c r="E373" t="s">
        <v>273</v>
      </c>
      <c r="F373" t="s">
        <v>4</v>
      </c>
      <c r="G373">
        <v>2.7999999999999998E-4</v>
      </c>
      <c r="H373">
        <v>632050</v>
      </c>
      <c r="I373">
        <v>3674675</v>
      </c>
      <c r="J373">
        <v>-69.08</v>
      </c>
      <c r="K373">
        <v>-69.08</v>
      </c>
      <c r="L373">
        <v>0</v>
      </c>
      <c r="M373" t="s">
        <v>107</v>
      </c>
      <c r="N373" t="s">
        <v>22</v>
      </c>
      <c r="O373">
        <v>10</v>
      </c>
      <c r="P373">
        <v>7</v>
      </c>
      <c r="Q373">
        <v>5964</v>
      </c>
    </row>
    <row r="374" spans="1:17" x14ac:dyDescent="0.25">
      <c r="A374" t="s">
        <v>275</v>
      </c>
      <c r="B374" t="s">
        <v>312</v>
      </c>
      <c r="C374" t="s">
        <v>19</v>
      </c>
      <c r="D374" t="s">
        <v>21</v>
      </c>
      <c r="E374" t="s">
        <v>274</v>
      </c>
      <c r="F374" t="s">
        <v>4</v>
      </c>
      <c r="G374">
        <v>1.9000000000000001E-4</v>
      </c>
      <c r="H374">
        <v>632011.06999999995</v>
      </c>
      <c r="I374">
        <v>3674674.37</v>
      </c>
      <c r="J374">
        <v>-69.02</v>
      </c>
      <c r="K374">
        <v>-69.02</v>
      </c>
      <c r="L374">
        <v>0</v>
      </c>
      <c r="M374" t="s">
        <v>107</v>
      </c>
      <c r="N374" t="s">
        <v>22</v>
      </c>
      <c r="O374">
        <v>10</v>
      </c>
      <c r="P374">
        <v>7</v>
      </c>
      <c r="Q374">
        <v>5964</v>
      </c>
    </row>
    <row r="375" spans="1:17" x14ac:dyDescent="0.25">
      <c r="A375" t="s">
        <v>275</v>
      </c>
      <c r="B375" t="s">
        <v>312</v>
      </c>
      <c r="C375" t="s">
        <v>19</v>
      </c>
      <c r="D375" t="s">
        <v>21</v>
      </c>
      <c r="E375" t="s">
        <v>278</v>
      </c>
      <c r="F375" t="s">
        <v>4</v>
      </c>
      <c r="G375">
        <v>1E-4</v>
      </c>
      <c r="H375">
        <v>632301.9</v>
      </c>
      <c r="I375">
        <v>3674508.48</v>
      </c>
      <c r="J375">
        <v>-68.69</v>
      </c>
      <c r="K375">
        <v>-68.69</v>
      </c>
      <c r="L375">
        <v>0</v>
      </c>
      <c r="M375" t="s">
        <v>107</v>
      </c>
      <c r="N375" t="s">
        <v>22</v>
      </c>
      <c r="O375">
        <v>10</v>
      </c>
      <c r="P375">
        <v>7</v>
      </c>
      <c r="Q375">
        <v>5964</v>
      </c>
    </row>
    <row r="376" spans="1:17" x14ac:dyDescent="0.25">
      <c r="A376" t="s">
        <v>275</v>
      </c>
      <c r="B376" t="s">
        <v>312</v>
      </c>
      <c r="C376" t="s">
        <v>19</v>
      </c>
      <c r="D376" t="s">
        <v>21</v>
      </c>
      <c r="E376" t="s">
        <v>7</v>
      </c>
      <c r="F376" t="s">
        <v>4</v>
      </c>
      <c r="G376">
        <v>7.6000000000000004E-4</v>
      </c>
      <c r="H376">
        <v>632025</v>
      </c>
      <c r="I376">
        <v>3674675</v>
      </c>
      <c r="J376">
        <v>-69.02</v>
      </c>
      <c r="K376">
        <v>-69.02</v>
      </c>
      <c r="L376">
        <v>0</v>
      </c>
      <c r="M376" t="s">
        <v>107</v>
      </c>
      <c r="N376" t="s">
        <v>22</v>
      </c>
      <c r="O376">
        <v>10</v>
      </c>
      <c r="P376">
        <v>7</v>
      </c>
      <c r="Q376">
        <v>5964</v>
      </c>
    </row>
    <row r="377" spans="1:17" x14ac:dyDescent="0.25">
      <c r="A377" t="s">
        <v>275</v>
      </c>
      <c r="B377" t="s">
        <v>312</v>
      </c>
      <c r="C377" t="s">
        <v>19</v>
      </c>
      <c r="D377" t="s">
        <v>27</v>
      </c>
      <c r="E377" t="s">
        <v>3</v>
      </c>
      <c r="F377" t="s">
        <v>4</v>
      </c>
      <c r="G377">
        <v>7.1000000000000002E-4</v>
      </c>
      <c r="H377">
        <v>632025</v>
      </c>
      <c r="I377">
        <v>3674675</v>
      </c>
      <c r="J377">
        <v>-69.02</v>
      </c>
      <c r="K377">
        <v>-69.02</v>
      </c>
      <c r="L377">
        <v>0</v>
      </c>
      <c r="M377" t="s">
        <v>107</v>
      </c>
      <c r="N377" t="s">
        <v>22</v>
      </c>
      <c r="O377">
        <v>10</v>
      </c>
      <c r="P377">
        <v>7</v>
      </c>
      <c r="Q377">
        <v>5964</v>
      </c>
    </row>
    <row r="378" spans="1:17" x14ac:dyDescent="0.25">
      <c r="A378" t="s">
        <v>275</v>
      </c>
      <c r="B378" t="s">
        <v>312</v>
      </c>
      <c r="C378" t="s">
        <v>19</v>
      </c>
      <c r="D378" t="s">
        <v>27</v>
      </c>
      <c r="E378" t="s">
        <v>277</v>
      </c>
      <c r="F378" t="s">
        <v>4</v>
      </c>
      <c r="G378">
        <v>7.1000000000000002E-4</v>
      </c>
      <c r="H378">
        <v>632025</v>
      </c>
      <c r="I378">
        <v>3674675</v>
      </c>
      <c r="J378">
        <v>-69.02</v>
      </c>
      <c r="K378">
        <v>-69.02</v>
      </c>
      <c r="L378">
        <v>0</v>
      </c>
      <c r="M378" t="s">
        <v>107</v>
      </c>
      <c r="N378" t="s">
        <v>22</v>
      </c>
      <c r="O378">
        <v>10</v>
      </c>
      <c r="P378">
        <v>7</v>
      </c>
      <c r="Q378">
        <v>5964</v>
      </c>
    </row>
    <row r="379" spans="1:17" x14ac:dyDescent="0.25">
      <c r="A379" t="s">
        <v>275</v>
      </c>
      <c r="B379" t="s">
        <v>312</v>
      </c>
      <c r="C379" t="s">
        <v>19</v>
      </c>
      <c r="D379" t="s">
        <v>27</v>
      </c>
      <c r="E379" t="s">
        <v>272</v>
      </c>
      <c r="F379" t="s">
        <v>4</v>
      </c>
      <c r="G379">
        <v>2.7999999999999998E-4</v>
      </c>
      <c r="H379">
        <v>632025</v>
      </c>
      <c r="I379">
        <v>3674675</v>
      </c>
      <c r="J379">
        <v>-69.02</v>
      </c>
      <c r="K379">
        <v>-69.02</v>
      </c>
      <c r="L379">
        <v>0</v>
      </c>
      <c r="M379" t="s">
        <v>107</v>
      </c>
      <c r="N379" t="s">
        <v>22</v>
      </c>
      <c r="O379">
        <v>10</v>
      </c>
      <c r="P379">
        <v>7</v>
      </c>
      <c r="Q379">
        <v>5964</v>
      </c>
    </row>
    <row r="380" spans="1:17" x14ac:dyDescent="0.25">
      <c r="A380" t="s">
        <v>275</v>
      </c>
      <c r="B380" t="s">
        <v>312</v>
      </c>
      <c r="C380" t="s">
        <v>19</v>
      </c>
      <c r="D380" t="s">
        <v>27</v>
      </c>
      <c r="E380" t="s">
        <v>273</v>
      </c>
      <c r="F380" t="s">
        <v>4</v>
      </c>
      <c r="G380">
        <v>2.7E-4</v>
      </c>
      <c r="H380">
        <v>632050</v>
      </c>
      <c r="I380">
        <v>3674675</v>
      </c>
      <c r="J380">
        <v>-69.08</v>
      </c>
      <c r="K380">
        <v>-69.08</v>
      </c>
      <c r="L380">
        <v>0</v>
      </c>
      <c r="M380" t="s">
        <v>107</v>
      </c>
      <c r="N380" t="s">
        <v>22</v>
      </c>
      <c r="O380">
        <v>10</v>
      </c>
      <c r="P380">
        <v>7</v>
      </c>
      <c r="Q380">
        <v>5964</v>
      </c>
    </row>
    <row r="381" spans="1:17" x14ac:dyDescent="0.25">
      <c r="A381" t="s">
        <v>275</v>
      </c>
      <c r="B381" t="s">
        <v>312</v>
      </c>
      <c r="C381" t="s">
        <v>19</v>
      </c>
      <c r="D381" t="s">
        <v>27</v>
      </c>
      <c r="E381" t="s">
        <v>274</v>
      </c>
      <c r="F381" t="s">
        <v>4</v>
      </c>
      <c r="G381">
        <v>1.7000000000000001E-4</v>
      </c>
      <c r="H381">
        <v>632011.06999999995</v>
      </c>
      <c r="I381">
        <v>3674674.37</v>
      </c>
      <c r="J381">
        <v>-69.02</v>
      </c>
      <c r="K381">
        <v>-69.02</v>
      </c>
      <c r="L381">
        <v>0</v>
      </c>
      <c r="M381" t="s">
        <v>107</v>
      </c>
      <c r="N381" t="s">
        <v>22</v>
      </c>
      <c r="O381">
        <v>10</v>
      </c>
      <c r="P381">
        <v>7</v>
      </c>
      <c r="Q381">
        <v>5964</v>
      </c>
    </row>
    <row r="382" spans="1:17" x14ac:dyDescent="0.25">
      <c r="A382" t="s">
        <v>275</v>
      </c>
      <c r="B382" t="s">
        <v>312</v>
      </c>
      <c r="C382" t="s">
        <v>19</v>
      </c>
      <c r="D382" t="s">
        <v>27</v>
      </c>
      <c r="E382" t="s">
        <v>278</v>
      </c>
      <c r="F382" t="s">
        <v>4</v>
      </c>
      <c r="G382">
        <v>1E-4</v>
      </c>
      <c r="H382">
        <v>632301.9</v>
      </c>
      <c r="I382">
        <v>3674508.48</v>
      </c>
      <c r="J382">
        <v>-68.69</v>
      </c>
      <c r="K382">
        <v>-68.69</v>
      </c>
      <c r="L382">
        <v>0</v>
      </c>
      <c r="M382" t="s">
        <v>107</v>
      </c>
      <c r="N382" t="s">
        <v>22</v>
      </c>
      <c r="O382">
        <v>10</v>
      </c>
      <c r="P382">
        <v>7</v>
      </c>
      <c r="Q382">
        <v>5964</v>
      </c>
    </row>
    <row r="383" spans="1:17" x14ac:dyDescent="0.25">
      <c r="A383" t="s">
        <v>275</v>
      </c>
      <c r="B383" t="s">
        <v>312</v>
      </c>
      <c r="C383" t="s">
        <v>19</v>
      </c>
      <c r="D383" t="s">
        <v>27</v>
      </c>
      <c r="E383" t="s">
        <v>7</v>
      </c>
      <c r="F383" t="s">
        <v>4</v>
      </c>
      <c r="G383">
        <v>7.1000000000000002E-4</v>
      </c>
      <c r="H383">
        <v>632025</v>
      </c>
      <c r="I383">
        <v>3674675</v>
      </c>
      <c r="J383">
        <v>-69.02</v>
      </c>
      <c r="K383">
        <v>-69.02</v>
      </c>
      <c r="L383">
        <v>0</v>
      </c>
      <c r="M383" t="s">
        <v>107</v>
      </c>
      <c r="N383" t="s">
        <v>22</v>
      </c>
      <c r="O383">
        <v>10</v>
      </c>
      <c r="P383">
        <v>7</v>
      </c>
      <c r="Q383">
        <v>5964</v>
      </c>
    </row>
    <row r="384" spans="1:17" x14ac:dyDescent="0.25">
      <c r="A384" t="s">
        <v>275</v>
      </c>
      <c r="B384" t="s">
        <v>313</v>
      </c>
      <c r="C384" t="s">
        <v>268</v>
      </c>
      <c r="D384" t="s">
        <v>269</v>
      </c>
      <c r="E384" t="s">
        <v>3</v>
      </c>
      <c r="F384" t="s">
        <v>4</v>
      </c>
      <c r="G384">
        <v>46.048520000000003</v>
      </c>
      <c r="H384">
        <v>632301.9</v>
      </c>
      <c r="I384">
        <v>3674532.18</v>
      </c>
      <c r="J384">
        <v>-68.72</v>
      </c>
      <c r="K384">
        <v>-68.72</v>
      </c>
      <c r="L384">
        <v>0</v>
      </c>
      <c r="M384" t="s">
        <v>270</v>
      </c>
      <c r="N384" t="s">
        <v>22</v>
      </c>
      <c r="O384">
        <v>39</v>
      </c>
      <c r="P384">
        <v>25</v>
      </c>
      <c r="Q384">
        <v>5964</v>
      </c>
    </row>
    <row r="385" spans="1:17" x14ac:dyDescent="0.25">
      <c r="A385" t="s">
        <v>275</v>
      </c>
      <c r="B385" t="s">
        <v>313</v>
      </c>
      <c r="C385" t="s">
        <v>268</v>
      </c>
      <c r="D385" t="s">
        <v>269</v>
      </c>
      <c r="E385" t="s">
        <v>271</v>
      </c>
      <c r="F385" t="s">
        <v>4</v>
      </c>
      <c r="G385">
        <v>20.912749999999999</v>
      </c>
      <c r="H385">
        <v>632301.9</v>
      </c>
      <c r="I385">
        <v>3674437.38</v>
      </c>
      <c r="J385">
        <v>-68.569999999999993</v>
      </c>
      <c r="K385">
        <v>-68.569999999999993</v>
      </c>
      <c r="L385">
        <v>0</v>
      </c>
      <c r="M385" t="s">
        <v>270</v>
      </c>
      <c r="N385" t="s">
        <v>22</v>
      </c>
      <c r="O385">
        <v>39</v>
      </c>
      <c r="P385">
        <v>25</v>
      </c>
      <c r="Q385">
        <v>5964</v>
      </c>
    </row>
    <row r="386" spans="1:17" x14ac:dyDescent="0.25">
      <c r="A386" t="s">
        <v>275</v>
      </c>
      <c r="B386" t="s">
        <v>313</v>
      </c>
      <c r="C386" t="s">
        <v>268</v>
      </c>
      <c r="D386" t="s">
        <v>269</v>
      </c>
      <c r="E386" t="s">
        <v>277</v>
      </c>
      <c r="F386" t="s">
        <v>4</v>
      </c>
      <c r="G386">
        <v>33.757710000000003</v>
      </c>
      <c r="H386">
        <v>632301.9</v>
      </c>
      <c r="I386">
        <v>3674532.18</v>
      </c>
      <c r="J386">
        <v>-68.72</v>
      </c>
      <c r="K386">
        <v>-68.72</v>
      </c>
      <c r="L386">
        <v>0</v>
      </c>
      <c r="M386" t="s">
        <v>270</v>
      </c>
      <c r="N386" t="s">
        <v>22</v>
      </c>
      <c r="O386">
        <v>39</v>
      </c>
      <c r="P386">
        <v>25</v>
      </c>
      <c r="Q386">
        <v>5964</v>
      </c>
    </row>
    <row r="387" spans="1:17" x14ac:dyDescent="0.25">
      <c r="A387" t="s">
        <v>275</v>
      </c>
      <c r="B387" t="s">
        <v>313</v>
      </c>
      <c r="C387" t="s">
        <v>268</v>
      </c>
      <c r="D387" t="s">
        <v>269</v>
      </c>
      <c r="E387" t="s">
        <v>281</v>
      </c>
      <c r="F387" t="s">
        <v>4</v>
      </c>
      <c r="G387">
        <v>1.9829000000000001</v>
      </c>
      <c r="H387">
        <v>633646.75</v>
      </c>
      <c r="I387">
        <v>3674393.25</v>
      </c>
      <c r="J387">
        <v>-66.459999999999994</v>
      </c>
      <c r="K387">
        <v>-66.459999999999994</v>
      </c>
      <c r="L387">
        <v>0</v>
      </c>
      <c r="M387" t="s">
        <v>270</v>
      </c>
      <c r="N387" t="s">
        <v>22</v>
      </c>
      <c r="O387">
        <v>39</v>
      </c>
      <c r="P387">
        <v>25</v>
      </c>
      <c r="Q387">
        <v>5964</v>
      </c>
    </row>
    <row r="388" spans="1:17" x14ac:dyDescent="0.25">
      <c r="A388" t="s">
        <v>275</v>
      </c>
      <c r="B388" t="s">
        <v>313</v>
      </c>
      <c r="C388" t="s">
        <v>268</v>
      </c>
      <c r="D388" t="s">
        <v>269</v>
      </c>
      <c r="E388" t="s">
        <v>282</v>
      </c>
      <c r="F388" t="s">
        <v>4</v>
      </c>
      <c r="G388">
        <v>0.54779</v>
      </c>
      <c r="H388">
        <v>632150</v>
      </c>
      <c r="I388">
        <v>3674275</v>
      </c>
      <c r="J388">
        <v>-68.760000000000005</v>
      </c>
      <c r="K388">
        <v>-68.760000000000005</v>
      </c>
      <c r="L388">
        <v>0</v>
      </c>
      <c r="M388" t="s">
        <v>270</v>
      </c>
      <c r="N388" t="s">
        <v>22</v>
      </c>
      <c r="O388">
        <v>39</v>
      </c>
      <c r="P388">
        <v>25</v>
      </c>
      <c r="Q388">
        <v>5964</v>
      </c>
    </row>
    <row r="389" spans="1:17" x14ac:dyDescent="0.25">
      <c r="A389" t="s">
        <v>275</v>
      </c>
      <c r="B389" t="s">
        <v>313</v>
      </c>
      <c r="C389" t="s">
        <v>268</v>
      </c>
      <c r="D389" t="s">
        <v>269</v>
      </c>
      <c r="E389" t="s">
        <v>283</v>
      </c>
      <c r="F389" t="s">
        <v>4</v>
      </c>
      <c r="G389">
        <v>0.48513000000000001</v>
      </c>
      <c r="H389">
        <v>631525</v>
      </c>
      <c r="I389">
        <v>3674625</v>
      </c>
      <c r="J389">
        <v>-69.430000000000007</v>
      </c>
      <c r="K389">
        <v>-69.430000000000007</v>
      </c>
      <c r="L389">
        <v>0</v>
      </c>
      <c r="M389" t="s">
        <v>270</v>
      </c>
      <c r="N389" t="s">
        <v>22</v>
      </c>
      <c r="O389">
        <v>39</v>
      </c>
      <c r="P389">
        <v>25</v>
      </c>
      <c r="Q389">
        <v>5964</v>
      </c>
    </row>
    <row r="390" spans="1:17" x14ac:dyDescent="0.25">
      <c r="A390" t="s">
        <v>275</v>
      </c>
      <c r="B390" t="s">
        <v>313</v>
      </c>
      <c r="C390" t="s">
        <v>268</v>
      </c>
      <c r="D390" t="s">
        <v>269</v>
      </c>
      <c r="E390" t="s">
        <v>284</v>
      </c>
      <c r="F390" t="s">
        <v>4</v>
      </c>
      <c r="G390">
        <v>0.55345999999999995</v>
      </c>
      <c r="H390">
        <v>632000</v>
      </c>
      <c r="I390">
        <v>3674850</v>
      </c>
      <c r="J390">
        <v>-68.97</v>
      </c>
      <c r="K390">
        <v>-68.97</v>
      </c>
      <c r="L390">
        <v>0</v>
      </c>
      <c r="M390" t="s">
        <v>270</v>
      </c>
      <c r="N390" t="s">
        <v>22</v>
      </c>
      <c r="O390">
        <v>39</v>
      </c>
      <c r="P390">
        <v>25</v>
      </c>
      <c r="Q390">
        <v>5964</v>
      </c>
    </row>
    <row r="391" spans="1:17" x14ac:dyDescent="0.25">
      <c r="A391" t="s">
        <v>275</v>
      </c>
      <c r="B391" t="s">
        <v>313</v>
      </c>
      <c r="C391" t="s">
        <v>268</v>
      </c>
      <c r="D391" t="s">
        <v>269</v>
      </c>
      <c r="E391" t="s">
        <v>285</v>
      </c>
      <c r="F391" t="s">
        <v>4</v>
      </c>
      <c r="G391">
        <v>0.49387999999999999</v>
      </c>
      <c r="H391">
        <v>634250</v>
      </c>
      <c r="I391">
        <v>3673750</v>
      </c>
      <c r="J391">
        <v>-65.260000000000005</v>
      </c>
      <c r="K391">
        <v>-65.260000000000005</v>
      </c>
      <c r="L391">
        <v>0</v>
      </c>
      <c r="M391" t="s">
        <v>270</v>
      </c>
      <c r="N391" t="s">
        <v>22</v>
      </c>
      <c r="O391">
        <v>39</v>
      </c>
      <c r="P391">
        <v>25</v>
      </c>
      <c r="Q391">
        <v>5964</v>
      </c>
    </row>
    <row r="392" spans="1:17" x14ac:dyDescent="0.25">
      <c r="A392" t="s">
        <v>275</v>
      </c>
      <c r="B392" t="s">
        <v>313</v>
      </c>
      <c r="C392" t="s">
        <v>268</v>
      </c>
      <c r="D392" t="s">
        <v>269</v>
      </c>
      <c r="E392" t="s">
        <v>286</v>
      </c>
      <c r="F392" t="s">
        <v>4</v>
      </c>
      <c r="G392">
        <v>0.51790000000000003</v>
      </c>
      <c r="H392">
        <v>632200</v>
      </c>
      <c r="I392">
        <v>3675300</v>
      </c>
      <c r="J392">
        <v>-69.23</v>
      </c>
      <c r="K392">
        <v>-69.23</v>
      </c>
      <c r="L392">
        <v>0</v>
      </c>
      <c r="M392" t="s">
        <v>270</v>
      </c>
      <c r="N392" t="s">
        <v>22</v>
      </c>
      <c r="O392">
        <v>39</v>
      </c>
      <c r="P392">
        <v>25</v>
      </c>
      <c r="Q392">
        <v>5964</v>
      </c>
    </row>
    <row r="393" spans="1:17" x14ac:dyDescent="0.25">
      <c r="A393" t="s">
        <v>275</v>
      </c>
      <c r="B393" t="s">
        <v>313</v>
      </c>
      <c r="C393" t="s">
        <v>268</v>
      </c>
      <c r="D393" t="s">
        <v>269</v>
      </c>
      <c r="E393" t="s">
        <v>287</v>
      </c>
      <c r="F393" t="s">
        <v>4</v>
      </c>
      <c r="G393">
        <v>0.47665999999999997</v>
      </c>
      <c r="H393">
        <v>632500</v>
      </c>
      <c r="I393">
        <v>3675750</v>
      </c>
      <c r="J393">
        <v>-68.47</v>
      </c>
      <c r="K393">
        <v>-68.47</v>
      </c>
      <c r="L393">
        <v>0</v>
      </c>
      <c r="M393" t="s">
        <v>270</v>
      </c>
      <c r="N393" t="s">
        <v>22</v>
      </c>
      <c r="O393">
        <v>39</v>
      </c>
      <c r="P393">
        <v>25</v>
      </c>
      <c r="Q393">
        <v>5964</v>
      </c>
    </row>
    <row r="394" spans="1:17" x14ac:dyDescent="0.25">
      <c r="A394" t="s">
        <v>275</v>
      </c>
      <c r="B394" t="s">
        <v>313</v>
      </c>
      <c r="C394" t="s">
        <v>268</v>
      </c>
      <c r="D394" t="s">
        <v>269</v>
      </c>
      <c r="E394" t="s">
        <v>288</v>
      </c>
      <c r="F394" t="s">
        <v>4</v>
      </c>
      <c r="G394">
        <v>0.46149000000000001</v>
      </c>
      <c r="H394">
        <v>633100</v>
      </c>
      <c r="I394">
        <v>3674400</v>
      </c>
      <c r="J394">
        <v>-67.510000000000005</v>
      </c>
      <c r="K394">
        <v>-67.510000000000005</v>
      </c>
      <c r="L394">
        <v>0</v>
      </c>
      <c r="M394" t="s">
        <v>270</v>
      </c>
      <c r="N394" t="s">
        <v>22</v>
      </c>
      <c r="O394">
        <v>39</v>
      </c>
      <c r="P394">
        <v>25</v>
      </c>
      <c r="Q394">
        <v>5964</v>
      </c>
    </row>
    <row r="395" spans="1:17" x14ac:dyDescent="0.25">
      <c r="A395" t="s">
        <v>275</v>
      </c>
      <c r="B395" t="s">
        <v>313</v>
      </c>
      <c r="C395" t="s">
        <v>268</v>
      </c>
      <c r="D395" t="s">
        <v>269</v>
      </c>
      <c r="E395" t="s">
        <v>289</v>
      </c>
      <c r="F395" t="s">
        <v>4</v>
      </c>
      <c r="G395">
        <v>0.53852999999999995</v>
      </c>
      <c r="H395">
        <v>634000</v>
      </c>
      <c r="I395">
        <v>3674500</v>
      </c>
      <c r="J395">
        <v>-65.47</v>
      </c>
      <c r="K395">
        <v>-65.47</v>
      </c>
      <c r="L395">
        <v>0</v>
      </c>
      <c r="M395" t="s">
        <v>270</v>
      </c>
      <c r="N395" t="s">
        <v>22</v>
      </c>
      <c r="O395">
        <v>39</v>
      </c>
      <c r="P395">
        <v>25</v>
      </c>
      <c r="Q395">
        <v>5964</v>
      </c>
    </row>
    <row r="396" spans="1:17" x14ac:dyDescent="0.25">
      <c r="A396" t="s">
        <v>275</v>
      </c>
      <c r="B396" t="s">
        <v>313</v>
      </c>
      <c r="C396" t="s">
        <v>268</v>
      </c>
      <c r="D396" t="s">
        <v>269</v>
      </c>
      <c r="E396" t="s">
        <v>290</v>
      </c>
      <c r="F396" t="s">
        <v>4</v>
      </c>
      <c r="G396">
        <v>0.45850999999999997</v>
      </c>
      <c r="H396">
        <v>633834.11</v>
      </c>
      <c r="I396">
        <v>3674233.47</v>
      </c>
      <c r="J396">
        <v>-65.59</v>
      </c>
      <c r="K396">
        <v>-64.849999999999994</v>
      </c>
      <c r="L396">
        <v>0</v>
      </c>
      <c r="M396" t="s">
        <v>270</v>
      </c>
      <c r="N396" t="s">
        <v>22</v>
      </c>
      <c r="O396">
        <v>39</v>
      </c>
      <c r="P396">
        <v>25</v>
      </c>
      <c r="Q396">
        <v>5964</v>
      </c>
    </row>
    <row r="397" spans="1:17" x14ac:dyDescent="0.25">
      <c r="A397" t="s">
        <v>275</v>
      </c>
      <c r="B397" t="s">
        <v>313</v>
      </c>
      <c r="C397" t="s">
        <v>268</v>
      </c>
      <c r="D397" t="s">
        <v>269</v>
      </c>
      <c r="E397" t="s">
        <v>291</v>
      </c>
      <c r="F397" t="s">
        <v>4</v>
      </c>
      <c r="G397">
        <v>0.53483000000000003</v>
      </c>
      <c r="H397">
        <v>631000</v>
      </c>
      <c r="I397">
        <v>3674400</v>
      </c>
      <c r="J397">
        <v>-69.05</v>
      </c>
      <c r="K397">
        <v>-67.47</v>
      </c>
      <c r="L397">
        <v>0</v>
      </c>
      <c r="M397" t="s">
        <v>270</v>
      </c>
      <c r="N397" t="s">
        <v>22</v>
      </c>
      <c r="O397">
        <v>39</v>
      </c>
      <c r="P397">
        <v>25</v>
      </c>
      <c r="Q397">
        <v>5964</v>
      </c>
    </row>
    <row r="398" spans="1:17" x14ac:dyDescent="0.25">
      <c r="A398" t="s">
        <v>275</v>
      </c>
      <c r="B398" t="s">
        <v>313</v>
      </c>
      <c r="C398" t="s">
        <v>268</v>
      </c>
      <c r="D398" t="s">
        <v>269</v>
      </c>
      <c r="E398" t="s">
        <v>292</v>
      </c>
      <c r="F398" t="s">
        <v>4</v>
      </c>
      <c r="G398">
        <v>0.4904</v>
      </c>
      <c r="H398">
        <v>633692.46</v>
      </c>
      <c r="I398">
        <v>3674393.25</v>
      </c>
      <c r="J398">
        <v>-66.040000000000006</v>
      </c>
      <c r="K398">
        <v>-65.13</v>
      </c>
      <c r="L398">
        <v>0</v>
      </c>
      <c r="M398" t="s">
        <v>270</v>
      </c>
      <c r="N398" t="s">
        <v>22</v>
      </c>
      <c r="O398">
        <v>39</v>
      </c>
      <c r="P398">
        <v>25</v>
      </c>
      <c r="Q398">
        <v>5964</v>
      </c>
    </row>
    <row r="399" spans="1:17" x14ac:dyDescent="0.25">
      <c r="A399" t="s">
        <v>275</v>
      </c>
      <c r="B399" t="s">
        <v>313</v>
      </c>
      <c r="C399" t="s">
        <v>268</v>
      </c>
      <c r="D399" t="s">
        <v>269</v>
      </c>
      <c r="E399" t="s">
        <v>293</v>
      </c>
      <c r="F399" t="s">
        <v>4</v>
      </c>
      <c r="G399">
        <v>0.38599</v>
      </c>
      <c r="H399">
        <v>634250</v>
      </c>
      <c r="I399">
        <v>3673500</v>
      </c>
      <c r="J399">
        <v>-65.33</v>
      </c>
      <c r="K399">
        <v>-65.33</v>
      </c>
      <c r="L399">
        <v>0</v>
      </c>
      <c r="M399" t="s">
        <v>270</v>
      </c>
      <c r="N399" t="s">
        <v>22</v>
      </c>
      <c r="O399">
        <v>39</v>
      </c>
      <c r="P399">
        <v>25</v>
      </c>
      <c r="Q399">
        <v>5964</v>
      </c>
    </row>
    <row r="400" spans="1:17" x14ac:dyDescent="0.25">
      <c r="A400" t="s">
        <v>275</v>
      </c>
      <c r="B400" t="s">
        <v>313</v>
      </c>
      <c r="C400" t="s">
        <v>268</v>
      </c>
      <c r="D400" t="s">
        <v>269</v>
      </c>
      <c r="E400" t="s">
        <v>8</v>
      </c>
      <c r="F400" t="s">
        <v>4</v>
      </c>
      <c r="G400">
        <v>0.78029999999999999</v>
      </c>
      <c r="H400">
        <v>632050</v>
      </c>
      <c r="I400">
        <v>3674675</v>
      </c>
      <c r="J400">
        <v>-69.08</v>
      </c>
      <c r="K400">
        <v>-69.08</v>
      </c>
      <c r="L400">
        <v>0</v>
      </c>
      <c r="M400" t="s">
        <v>270</v>
      </c>
      <c r="N400" t="s">
        <v>22</v>
      </c>
      <c r="O400">
        <v>39</v>
      </c>
      <c r="P400">
        <v>25</v>
      </c>
      <c r="Q400">
        <v>5964</v>
      </c>
    </row>
    <row r="401" spans="1:17" x14ac:dyDescent="0.25">
      <c r="A401" t="s">
        <v>275</v>
      </c>
      <c r="B401" t="s">
        <v>313</v>
      </c>
      <c r="C401" t="s">
        <v>268</v>
      </c>
      <c r="D401" t="s">
        <v>269</v>
      </c>
      <c r="E401" t="s">
        <v>294</v>
      </c>
      <c r="F401" t="s">
        <v>4</v>
      </c>
      <c r="G401">
        <v>0.39029000000000003</v>
      </c>
      <c r="H401">
        <v>632035.30000000005</v>
      </c>
      <c r="I401">
        <v>3674674.37</v>
      </c>
      <c r="J401">
        <v>-69.040000000000006</v>
      </c>
      <c r="K401">
        <v>-69.040000000000006</v>
      </c>
      <c r="L401">
        <v>0</v>
      </c>
      <c r="M401" t="s">
        <v>270</v>
      </c>
      <c r="N401" t="s">
        <v>22</v>
      </c>
      <c r="O401">
        <v>39</v>
      </c>
      <c r="P401">
        <v>25</v>
      </c>
      <c r="Q401">
        <v>5964</v>
      </c>
    </row>
    <row r="402" spans="1:17" x14ac:dyDescent="0.25">
      <c r="A402" t="s">
        <v>275</v>
      </c>
      <c r="B402" t="s">
        <v>313</v>
      </c>
      <c r="C402" t="s">
        <v>268</v>
      </c>
      <c r="D402" t="s">
        <v>269</v>
      </c>
      <c r="E402" t="s">
        <v>295</v>
      </c>
      <c r="F402" t="s">
        <v>4</v>
      </c>
      <c r="G402">
        <v>0.39054</v>
      </c>
      <c r="H402">
        <v>632050</v>
      </c>
      <c r="I402">
        <v>3674675</v>
      </c>
      <c r="J402">
        <v>-69.08</v>
      </c>
      <c r="K402">
        <v>-69.08</v>
      </c>
      <c r="L402">
        <v>0</v>
      </c>
      <c r="M402" t="s">
        <v>270</v>
      </c>
      <c r="N402" t="s">
        <v>22</v>
      </c>
      <c r="O402">
        <v>39</v>
      </c>
      <c r="P402">
        <v>25</v>
      </c>
      <c r="Q402">
        <v>5964</v>
      </c>
    </row>
    <row r="403" spans="1:17" x14ac:dyDescent="0.25">
      <c r="A403" t="s">
        <v>275</v>
      </c>
      <c r="B403" t="s">
        <v>313</v>
      </c>
      <c r="C403" t="s">
        <v>268</v>
      </c>
      <c r="D403" t="s">
        <v>269</v>
      </c>
      <c r="E403" t="s">
        <v>272</v>
      </c>
      <c r="F403" t="s">
        <v>4</v>
      </c>
      <c r="G403">
        <v>4.9226900000000002</v>
      </c>
      <c r="H403">
        <v>632011.06999999995</v>
      </c>
      <c r="I403">
        <v>3674674.37</v>
      </c>
      <c r="J403">
        <v>-69.02</v>
      </c>
      <c r="K403">
        <v>-69.02</v>
      </c>
      <c r="L403">
        <v>0</v>
      </c>
      <c r="M403" t="s">
        <v>270</v>
      </c>
      <c r="N403" t="s">
        <v>22</v>
      </c>
      <c r="O403">
        <v>39</v>
      </c>
      <c r="P403">
        <v>25</v>
      </c>
      <c r="Q403">
        <v>5964</v>
      </c>
    </row>
    <row r="404" spans="1:17" x14ac:dyDescent="0.25">
      <c r="A404" t="s">
        <v>275</v>
      </c>
      <c r="B404" t="s">
        <v>313</v>
      </c>
      <c r="C404" t="s">
        <v>268</v>
      </c>
      <c r="D404" t="s">
        <v>269</v>
      </c>
      <c r="E404" t="s">
        <v>273</v>
      </c>
      <c r="F404" t="s">
        <v>4</v>
      </c>
      <c r="G404">
        <v>4.66</v>
      </c>
      <c r="H404">
        <v>632000</v>
      </c>
      <c r="I404">
        <v>3674675</v>
      </c>
      <c r="J404">
        <v>-69</v>
      </c>
      <c r="K404">
        <v>-69</v>
      </c>
      <c r="L404">
        <v>0</v>
      </c>
      <c r="M404" t="s">
        <v>270</v>
      </c>
      <c r="N404" t="s">
        <v>22</v>
      </c>
      <c r="O404">
        <v>39</v>
      </c>
      <c r="P404">
        <v>25</v>
      </c>
      <c r="Q404">
        <v>5964</v>
      </c>
    </row>
    <row r="405" spans="1:17" x14ac:dyDescent="0.25">
      <c r="A405" t="s">
        <v>275</v>
      </c>
      <c r="B405" t="s">
        <v>313</v>
      </c>
      <c r="C405" t="s">
        <v>268</v>
      </c>
      <c r="D405" t="s">
        <v>269</v>
      </c>
      <c r="E405" t="s">
        <v>274</v>
      </c>
      <c r="F405" t="s">
        <v>4</v>
      </c>
      <c r="G405">
        <v>4.62514</v>
      </c>
      <c r="H405">
        <v>632301.9</v>
      </c>
      <c r="I405">
        <v>3674579.58</v>
      </c>
      <c r="J405">
        <v>-68.739999999999995</v>
      </c>
      <c r="K405">
        <v>-68.739999999999995</v>
      </c>
      <c r="L405">
        <v>0</v>
      </c>
      <c r="M405" t="s">
        <v>270</v>
      </c>
      <c r="N405" t="s">
        <v>22</v>
      </c>
      <c r="O405">
        <v>39</v>
      </c>
      <c r="P405">
        <v>25</v>
      </c>
      <c r="Q405">
        <v>5964</v>
      </c>
    </row>
    <row r="406" spans="1:17" x14ac:dyDescent="0.25">
      <c r="A406" t="s">
        <v>275</v>
      </c>
      <c r="B406" t="s">
        <v>313</v>
      </c>
      <c r="C406" t="s">
        <v>268</v>
      </c>
      <c r="D406" t="s">
        <v>269</v>
      </c>
      <c r="E406" t="s">
        <v>278</v>
      </c>
      <c r="F406" t="s">
        <v>4</v>
      </c>
      <c r="G406">
        <v>24.714279999999999</v>
      </c>
      <c r="H406">
        <v>632301.9</v>
      </c>
      <c r="I406">
        <v>3674532.18</v>
      </c>
      <c r="J406">
        <v>-68.72</v>
      </c>
      <c r="K406">
        <v>-68.72</v>
      </c>
      <c r="L406">
        <v>0</v>
      </c>
      <c r="M406" t="s">
        <v>270</v>
      </c>
      <c r="N406" t="s">
        <v>22</v>
      </c>
      <c r="O406">
        <v>39</v>
      </c>
      <c r="P406">
        <v>25</v>
      </c>
      <c r="Q406">
        <v>5964</v>
      </c>
    </row>
    <row r="407" spans="1:17" x14ac:dyDescent="0.25">
      <c r="A407" t="s">
        <v>275</v>
      </c>
      <c r="B407" t="s">
        <v>313</v>
      </c>
      <c r="C407" t="s">
        <v>268</v>
      </c>
      <c r="D407" t="s">
        <v>269</v>
      </c>
      <c r="E407" t="s">
        <v>7</v>
      </c>
      <c r="F407" t="s">
        <v>4</v>
      </c>
      <c r="G407">
        <v>44.305149999999998</v>
      </c>
      <c r="H407">
        <v>632301.9</v>
      </c>
      <c r="I407">
        <v>3674532.18</v>
      </c>
      <c r="J407">
        <v>-68.72</v>
      </c>
      <c r="K407">
        <v>-68.72</v>
      </c>
      <c r="L407">
        <v>0</v>
      </c>
      <c r="M407" t="s">
        <v>270</v>
      </c>
      <c r="N407" t="s">
        <v>22</v>
      </c>
      <c r="O407">
        <v>39</v>
      </c>
      <c r="P407">
        <v>25</v>
      </c>
      <c r="Q407">
        <v>5964</v>
      </c>
    </row>
    <row r="408" spans="1:17" x14ac:dyDescent="0.25">
      <c r="A408" t="s">
        <v>275</v>
      </c>
      <c r="B408" t="s">
        <v>313</v>
      </c>
      <c r="C408" t="s">
        <v>268</v>
      </c>
      <c r="D408" t="s">
        <v>269</v>
      </c>
      <c r="E408" t="s">
        <v>165</v>
      </c>
      <c r="F408" t="s">
        <v>4</v>
      </c>
      <c r="G408">
        <v>0.29525000000000001</v>
      </c>
      <c r="H408">
        <v>632301.9</v>
      </c>
      <c r="I408">
        <v>3674555.88</v>
      </c>
      <c r="J408">
        <v>-68.75</v>
      </c>
      <c r="K408">
        <v>-68.75</v>
      </c>
      <c r="L408">
        <v>0</v>
      </c>
      <c r="M408" t="s">
        <v>270</v>
      </c>
      <c r="N408" t="s">
        <v>22</v>
      </c>
      <c r="O408">
        <v>39</v>
      </c>
      <c r="P408">
        <v>25</v>
      </c>
      <c r="Q408">
        <v>5964</v>
      </c>
    </row>
    <row r="409" spans="1:17" x14ac:dyDescent="0.25">
      <c r="A409" t="s">
        <v>275</v>
      </c>
      <c r="B409" t="s">
        <v>313</v>
      </c>
      <c r="C409" t="s">
        <v>268</v>
      </c>
      <c r="D409" t="s">
        <v>2</v>
      </c>
      <c r="E409" t="s">
        <v>3</v>
      </c>
      <c r="F409" t="s">
        <v>4</v>
      </c>
      <c r="G409">
        <v>2040.7909299999999</v>
      </c>
      <c r="H409">
        <v>631841.41</v>
      </c>
      <c r="I409">
        <v>3674295.19</v>
      </c>
      <c r="J409">
        <v>-68.7</v>
      </c>
      <c r="K409">
        <v>-68.7</v>
      </c>
      <c r="L409">
        <v>0</v>
      </c>
      <c r="M409">
        <v>21090318</v>
      </c>
      <c r="N409" t="s">
        <v>22</v>
      </c>
      <c r="O409">
        <v>39</v>
      </c>
      <c r="P409">
        <v>25</v>
      </c>
      <c r="Q409">
        <v>5964</v>
      </c>
    </row>
    <row r="410" spans="1:17" x14ac:dyDescent="0.25">
      <c r="A410" t="s">
        <v>275</v>
      </c>
      <c r="B410" t="s">
        <v>313</v>
      </c>
      <c r="C410" t="s">
        <v>268</v>
      </c>
      <c r="D410" t="s">
        <v>2</v>
      </c>
      <c r="E410" t="s">
        <v>3</v>
      </c>
      <c r="F410" t="s">
        <v>6</v>
      </c>
      <c r="G410">
        <v>1344.7326499999999</v>
      </c>
      <c r="H410">
        <v>631889.89</v>
      </c>
      <c r="I410">
        <v>3674295.19</v>
      </c>
      <c r="J410">
        <v>-68.63</v>
      </c>
      <c r="K410">
        <v>-68.63</v>
      </c>
      <c r="L410">
        <v>0</v>
      </c>
      <c r="M410">
        <v>21091218</v>
      </c>
      <c r="N410" t="s">
        <v>22</v>
      </c>
      <c r="O410">
        <v>39</v>
      </c>
      <c r="P410">
        <v>25</v>
      </c>
      <c r="Q410">
        <v>5964</v>
      </c>
    </row>
    <row r="411" spans="1:17" x14ac:dyDescent="0.25">
      <c r="A411" t="s">
        <v>275</v>
      </c>
      <c r="B411" t="s">
        <v>313</v>
      </c>
      <c r="C411" t="s">
        <v>268</v>
      </c>
      <c r="D411" t="s">
        <v>2</v>
      </c>
      <c r="E411" t="s">
        <v>271</v>
      </c>
      <c r="F411" t="s">
        <v>4</v>
      </c>
      <c r="G411">
        <v>2036.3929599999999</v>
      </c>
      <c r="H411">
        <v>631841.41</v>
      </c>
      <c r="I411">
        <v>3674295.19</v>
      </c>
      <c r="J411">
        <v>-68.7</v>
      </c>
      <c r="K411">
        <v>-68.7</v>
      </c>
      <c r="L411">
        <v>0</v>
      </c>
      <c r="M411">
        <v>21090318</v>
      </c>
      <c r="N411" t="s">
        <v>22</v>
      </c>
      <c r="O411">
        <v>39</v>
      </c>
      <c r="P411">
        <v>25</v>
      </c>
      <c r="Q411">
        <v>5964</v>
      </c>
    </row>
    <row r="412" spans="1:17" x14ac:dyDescent="0.25">
      <c r="A412" t="s">
        <v>275</v>
      </c>
      <c r="B412" t="s">
        <v>313</v>
      </c>
      <c r="C412" t="s">
        <v>268</v>
      </c>
      <c r="D412" t="s">
        <v>2</v>
      </c>
      <c r="E412" t="s">
        <v>271</v>
      </c>
      <c r="F412" t="s">
        <v>6</v>
      </c>
      <c r="G412">
        <v>1264.2305699999999</v>
      </c>
      <c r="H412">
        <v>631944.89</v>
      </c>
      <c r="I412">
        <v>3674273.56</v>
      </c>
      <c r="J412">
        <v>-68.63</v>
      </c>
      <c r="K412">
        <v>-68.63</v>
      </c>
      <c r="L412">
        <v>0</v>
      </c>
      <c r="M412">
        <v>21091218</v>
      </c>
      <c r="N412" t="s">
        <v>22</v>
      </c>
      <c r="O412">
        <v>39</v>
      </c>
      <c r="P412">
        <v>25</v>
      </c>
      <c r="Q412">
        <v>5964</v>
      </c>
    </row>
    <row r="413" spans="1:17" x14ac:dyDescent="0.25">
      <c r="A413" t="s">
        <v>275</v>
      </c>
      <c r="B413" t="s">
        <v>313</v>
      </c>
      <c r="C413" t="s">
        <v>268</v>
      </c>
      <c r="D413" t="s">
        <v>2</v>
      </c>
      <c r="E413" t="s">
        <v>277</v>
      </c>
      <c r="F413" t="s">
        <v>4</v>
      </c>
      <c r="G413">
        <v>502.60165000000001</v>
      </c>
      <c r="H413">
        <v>632011.06999999995</v>
      </c>
      <c r="I413">
        <v>3674674.37</v>
      </c>
      <c r="J413">
        <v>-69.02</v>
      </c>
      <c r="K413">
        <v>-69.02</v>
      </c>
      <c r="L413">
        <v>0</v>
      </c>
      <c r="M413">
        <v>16010519</v>
      </c>
      <c r="N413" t="s">
        <v>22</v>
      </c>
      <c r="O413">
        <v>39</v>
      </c>
      <c r="P413">
        <v>25</v>
      </c>
      <c r="Q413">
        <v>5964</v>
      </c>
    </row>
    <row r="414" spans="1:17" x14ac:dyDescent="0.25">
      <c r="A414" t="s">
        <v>275</v>
      </c>
      <c r="B414" t="s">
        <v>313</v>
      </c>
      <c r="C414" t="s">
        <v>268</v>
      </c>
      <c r="D414" t="s">
        <v>2</v>
      </c>
      <c r="E414" t="s">
        <v>277</v>
      </c>
      <c r="F414" t="s">
        <v>6</v>
      </c>
      <c r="G414">
        <v>501.92532</v>
      </c>
      <c r="H414">
        <v>632025</v>
      </c>
      <c r="I414">
        <v>3674675</v>
      </c>
      <c r="J414">
        <v>-69.02</v>
      </c>
      <c r="K414">
        <v>-69.02</v>
      </c>
      <c r="L414">
        <v>0</v>
      </c>
      <c r="M414">
        <v>16051019</v>
      </c>
      <c r="N414" t="s">
        <v>22</v>
      </c>
      <c r="O414">
        <v>39</v>
      </c>
      <c r="P414">
        <v>25</v>
      </c>
      <c r="Q414">
        <v>5964</v>
      </c>
    </row>
    <row r="415" spans="1:17" x14ac:dyDescent="0.25">
      <c r="A415" t="s">
        <v>275</v>
      </c>
      <c r="B415" t="s">
        <v>313</v>
      </c>
      <c r="C415" t="s">
        <v>268</v>
      </c>
      <c r="D415" t="s">
        <v>2</v>
      </c>
      <c r="E415" t="s">
        <v>281</v>
      </c>
      <c r="F415" t="s">
        <v>4</v>
      </c>
      <c r="G415">
        <v>35.005249999999997</v>
      </c>
      <c r="H415">
        <v>633806.74</v>
      </c>
      <c r="I415">
        <v>3674484.67</v>
      </c>
      <c r="J415">
        <v>-66.150000000000006</v>
      </c>
      <c r="K415">
        <v>-64.91</v>
      </c>
      <c r="L415">
        <v>0</v>
      </c>
      <c r="M415">
        <v>16073003</v>
      </c>
      <c r="N415" t="s">
        <v>22</v>
      </c>
      <c r="O415">
        <v>39</v>
      </c>
      <c r="P415">
        <v>25</v>
      </c>
      <c r="Q415">
        <v>5964</v>
      </c>
    </row>
    <row r="416" spans="1:17" x14ac:dyDescent="0.25">
      <c r="A416" t="s">
        <v>275</v>
      </c>
      <c r="B416" t="s">
        <v>313</v>
      </c>
      <c r="C416" t="s">
        <v>268</v>
      </c>
      <c r="D416" t="s">
        <v>2</v>
      </c>
      <c r="E416" t="s">
        <v>281</v>
      </c>
      <c r="F416" t="s">
        <v>6</v>
      </c>
      <c r="G416">
        <v>32.121459999999999</v>
      </c>
      <c r="H416">
        <v>633738.18000000005</v>
      </c>
      <c r="I416">
        <v>3674484.67</v>
      </c>
      <c r="J416">
        <v>-66.180000000000007</v>
      </c>
      <c r="K416">
        <v>-64.73</v>
      </c>
      <c r="L416">
        <v>0</v>
      </c>
      <c r="M416">
        <v>15070102</v>
      </c>
      <c r="N416" t="s">
        <v>22</v>
      </c>
      <c r="O416">
        <v>39</v>
      </c>
      <c r="P416">
        <v>25</v>
      </c>
      <c r="Q416">
        <v>5964</v>
      </c>
    </row>
    <row r="417" spans="1:17" x14ac:dyDescent="0.25">
      <c r="A417" t="s">
        <v>275</v>
      </c>
      <c r="B417" t="s">
        <v>313</v>
      </c>
      <c r="C417" t="s">
        <v>268</v>
      </c>
      <c r="D417" t="s">
        <v>2</v>
      </c>
      <c r="E417" t="s">
        <v>282</v>
      </c>
      <c r="F417" t="s">
        <v>4</v>
      </c>
      <c r="G417">
        <v>29.119540000000001</v>
      </c>
      <c r="H417">
        <v>632035.30000000005</v>
      </c>
      <c r="I417">
        <v>3674295.19</v>
      </c>
      <c r="J417">
        <v>-68.75</v>
      </c>
      <c r="K417">
        <v>-68.75</v>
      </c>
      <c r="L417">
        <v>0</v>
      </c>
      <c r="M417">
        <v>21101117</v>
      </c>
      <c r="N417" t="s">
        <v>22</v>
      </c>
      <c r="O417">
        <v>39</v>
      </c>
      <c r="P417">
        <v>25</v>
      </c>
      <c r="Q417">
        <v>5964</v>
      </c>
    </row>
    <row r="418" spans="1:17" x14ac:dyDescent="0.25">
      <c r="A418" t="s">
        <v>275</v>
      </c>
      <c r="B418" t="s">
        <v>313</v>
      </c>
      <c r="C418" t="s">
        <v>268</v>
      </c>
      <c r="D418" t="s">
        <v>2</v>
      </c>
      <c r="E418" t="s">
        <v>282</v>
      </c>
      <c r="F418" t="s">
        <v>6</v>
      </c>
      <c r="G418">
        <v>28.269410000000001</v>
      </c>
      <c r="H418">
        <v>632050</v>
      </c>
      <c r="I418">
        <v>3674275</v>
      </c>
      <c r="J418">
        <v>-68.760000000000005</v>
      </c>
      <c r="K418">
        <v>-68.760000000000005</v>
      </c>
      <c r="L418">
        <v>0</v>
      </c>
      <c r="M418">
        <v>17050620</v>
      </c>
      <c r="N418" t="s">
        <v>22</v>
      </c>
      <c r="O418">
        <v>39</v>
      </c>
      <c r="P418">
        <v>25</v>
      </c>
      <c r="Q418">
        <v>5964</v>
      </c>
    </row>
    <row r="419" spans="1:17" x14ac:dyDescent="0.25">
      <c r="A419" t="s">
        <v>275</v>
      </c>
      <c r="B419" t="s">
        <v>313</v>
      </c>
      <c r="C419" t="s">
        <v>268</v>
      </c>
      <c r="D419" t="s">
        <v>2</v>
      </c>
      <c r="E419" t="s">
        <v>283</v>
      </c>
      <c r="F419" t="s">
        <v>4</v>
      </c>
      <c r="G419">
        <v>21.810749999999999</v>
      </c>
      <c r="H419">
        <v>631475</v>
      </c>
      <c r="I419">
        <v>3674475</v>
      </c>
      <c r="J419">
        <v>-69.44</v>
      </c>
      <c r="K419">
        <v>-69.44</v>
      </c>
      <c r="L419">
        <v>0</v>
      </c>
      <c r="M419">
        <v>21081022</v>
      </c>
      <c r="N419" t="s">
        <v>22</v>
      </c>
      <c r="O419">
        <v>39</v>
      </c>
      <c r="P419">
        <v>25</v>
      </c>
      <c r="Q419">
        <v>5964</v>
      </c>
    </row>
    <row r="420" spans="1:17" x14ac:dyDescent="0.25">
      <c r="A420" t="s">
        <v>275</v>
      </c>
      <c r="B420" t="s">
        <v>313</v>
      </c>
      <c r="C420" t="s">
        <v>268</v>
      </c>
      <c r="D420" t="s">
        <v>2</v>
      </c>
      <c r="E420" t="s">
        <v>283</v>
      </c>
      <c r="F420" t="s">
        <v>6</v>
      </c>
      <c r="G420">
        <v>18.903890000000001</v>
      </c>
      <c r="H420">
        <v>631550</v>
      </c>
      <c r="I420">
        <v>3674725</v>
      </c>
      <c r="J420">
        <v>-69.319999999999993</v>
      </c>
      <c r="K420">
        <v>-69.319999999999993</v>
      </c>
      <c r="L420">
        <v>0</v>
      </c>
      <c r="M420">
        <v>15070102</v>
      </c>
      <c r="N420" t="s">
        <v>22</v>
      </c>
      <c r="O420">
        <v>39</v>
      </c>
      <c r="P420">
        <v>25</v>
      </c>
      <c r="Q420">
        <v>5964</v>
      </c>
    </row>
    <row r="421" spans="1:17" x14ac:dyDescent="0.25">
      <c r="A421" t="s">
        <v>275</v>
      </c>
      <c r="B421" t="s">
        <v>313</v>
      </c>
      <c r="C421" t="s">
        <v>268</v>
      </c>
      <c r="D421" t="s">
        <v>2</v>
      </c>
      <c r="E421" t="s">
        <v>284</v>
      </c>
      <c r="F421" t="s">
        <v>4</v>
      </c>
      <c r="G421">
        <v>29.15343</v>
      </c>
      <c r="H421">
        <v>631875</v>
      </c>
      <c r="I421">
        <v>3674850</v>
      </c>
      <c r="J421">
        <v>-69.239999999999995</v>
      </c>
      <c r="K421">
        <v>-69.239999999999995</v>
      </c>
      <c r="L421">
        <v>0</v>
      </c>
      <c r="M421">
        <v>17050621</v>
      </c>
      <c r="N421" t="s">
        <v>22</v>
      </c>
      <c r="O421">
        <v>39</v>
      </c>
      <c r="P421">
        <v>25</v>
      </c>
      <c r="Q421">
        <v>5964</v>
      </c>
    </row>
    <row r="422" spans="1:17" x14ac:dyDescent="0.25">
      <c r="A422" t="s">
        <v>275</v>
      </c>
      <c r="B422" t="s">
        <v>313</v>
      </c>
      <c r="C422" t="s">
        <v>268</v>
      </c>
      <c r="D422" t="s">
        <v>2</v>
      </c>
      <c r="E422" t="s">
        <v>284</v>
      </c>
      <c r="F422" t="s">
        <v>6</v>
      </c>
      <c r="G422">
        <v>28.715669999999999</v>
      </c>
      <c r="H422">
        <v>631900</v>
      </c>
      <c r="I422">
        <v>3674850</v>
      </c>
      <c r="J422">
        <v>-69.14</v>
      </c>
      <c r="K422">
        <v>-69.14</v>
      </c>
      <c r="L422">
        <v>0</v>
      </c>
      <c r="M422">
        <v>17050620</v>
      </c>
      <c r="N422" t="s">
        <v>22</v>
      </c>
      <c r="O422">
        <v>39</v>
      </c>
      <c r="P422">
        <v>25</v>
      </c>
      <c r="Q422">
        <v>5964</v>
      </c>
    </row>
    <row r="423" spans="1:17" x14ac:dyDescent="0.25">
      <c r="A423" t="s">
        <v>275</v>
      </c>
      <c r="B423" t="s">
        <v>313</v>
      </c>
      <c r="C423" t="s">
        <v>268</v>
      </c>
      <c r="D423" t="s">
        <v>2</v>
      </c>
      <c r="E423" t="s">
        <v>285</v>
      </c>
      <c r="F423" t="s">
        <v>4</v>
      </c>
      <c r="G423">
        <v>26.65033</v>
      </c>
      <c r="H423">
        <v>634250</v>
      </c>
      <c r="I423">
        <v>3673750</v>
      </c>
      <c r="J423">
        <v>-65.260000000000005</v>
      </c>
      <c r="K423">
        <v>-65.260000000000005</v>
      </c>
      <c r="L423">
        <v>0</v>
      </c>
      <c r="M423">
        <v>17050623</v>
      </c>
      <c r="N423" t="s">
        <v>22</v>
      </c>
      <c r="O423">
        <v>39</v>
      </c>
      <c r="P423">
        <v>25</v>
      </c>
      <c r="Q423">
        <v>5964</v>
      </c>
    </row>
    <row r="424" spans="1:17" x14ac:dyDescent="0.25">
      <c r="A424" t="s">
        <v>275</v>
      </c>
      <c r="B424" t="s">
        <v>313</v>
      </c>
      <c r="C424" t="s">
        <v>268</v>
      </c>
      <c r="D424" t="s">
        <v>2</v>
      </c>
      <c r="E424" t="s">
        <v>285</v>
      </c>
      <c r="F424" t="s">
        <v>6</v>
      </c>
      <c r="G424">
        <v>25.821729999999999</v>
      </c>
      <c r="H424">
        <v>634250</v>
      </c>
      <c r="I424">
        <v>3673750</v>
      </c>
      <c r="J424">
        <v>-65.260000000000005</v>
      </c>
      <c r="K424">
        <v>-65.260000000000005</v>
      </c>
      <c r="L424">
        <v>0</v>
      </c>
      <c r="M424">
        <v>21051601</v>
      </c>
      <c r="N424" t="s">
        <v>22</v>
      </c>
      <c r="O424">
        <v>39</v>
      </c>
      <c r="P424">
        <v>25</v>
      </c>
      <c r="Q424">
        <v>5964</v>
      </c>
    </row>
    <row r="425" spans="1:17" x14ac:dyDescent="0.25">
      <c r="A425" t="s">
        <v>275</v>
      </c>
      <c r="B425" t="s">
        <v>313</v>
      </c>
      <c r="C425" t="s">
        <v>268</v>
      </c>
      <c r="D425" t="s">
        <v>2</v>
      </c>
      <c r="E425" t="s">
        <v>286</v>
      </c>
      <c r="F425" t="s">
        <v>4</v>
      </c>
      <c r="G425">
        <v>26.926580000000001</v>
      </c>
      <c r="H425">
        <v>632100</v>
      </c>
      <c r="I425">
        <v>3675300</v>
      </c>
      <c r="J425">
        <v>-69.19</v>
      </c>
      <c r="K425">
        <v>-69.19</v>
      </c>
      <c r="L425">
        <v>0</v>
      </c>
      <c r="M425">
        <v>18041619</v>
      </c>
      <c r="N425" t="s">
        <v>22</v>
      </c>
      <c r="O425">
        <v>39</v>
      </c>
      <c r="P425">
        <v>25</v>
      </c>
      <c r="Q425">
        <v>5964</v>
      </c>
    </row>
    <row r="426" spans="1:17" x14ac:dyDescent="0.25">
      <c r="A426" t="s">
        <v>275</v>
      </c>
      <c r="B426" t="s">
        <v>313</v>
      </c>
      <c r="C426" t="s">
        <v>268</v>
      </c>
      <c r="D426" t="s">
        <v>2</v>
      </c>
      <c r="E426" t="s">
        <v>286</v>
      </c>
      <c r="F426" t="s">
        <v>6</v>
      </c>
      <c r="G426">
        <v>25.85474</v>
      </c>
      <c r="H426">
        <v>632100</v>
      </c>
      <c r="I426">
        <v>3675300</v>
      </c>
      <c r="J426">
        <v>-69.19</v>
      </c>
      <c r="K426">
        <v>-69.19</v>
      </c>
      <c r="L426">
        <v>0</v>
      </c>
      <c r="M426">
        <v>15110220</v>
      </c>
      <c r="N426" t="s">
        <v>22</v>
      </c>
      <c r="O426">
        <v>39</v>
      </c>
      <c r="P426">
        <v>25</v>
      </c>
      <c r="Q426">
        <v>5964</v>
      </c>
    </row>
    <row r="427" spans="1:17" x14ac:dyDescent="0.25">
      <c r="A427" t="s">
        <v>275</v>
      </c>
      <c r="B427" t="s">
        <v>313</v>
      </c>
      <c r="C427" t="s">
        <v>268</v>
      </c>
      <c r="D427" t="s">
        <v>2</v>
      </c>
      <c r="E427" t="s">
        <v>287</v>
      </c>
      <c r="F427" t="s">
        <v>4</v>
      </c>
      <c r="G427">
        <v>23.744579999999999</v>
      </c>
      <c r="H427">
        <v>632250</v>
      </c>
      <c r="I427">
        <v>3675750</v>
      </c>
      <c r="J427">
        <v>-69.09</v>
      </c>
      <c r="K427">
        <v>-69.09</v>
      </c>
      <c r="L427">
        <v>0</v>
      </c>
      <c r="M427">
        <v>16032819</v>
      </c>
      <c r="N427" t="s">
        <v>22</v>
      </c>
      <c r="O427">
        <v>39</v>
      </c>
      <c r="P427">
        <v>25</v>
      </c>
      <c r="Q427">
        <v>5964</v>
      </c>
    </row>
    <row r="428" spans="1:17" x14ac:dyDescent="0.25">
      <c r="A428" t="s">
        <v>275</v>
      </c>
      <c r="B428" t="s">
        <v>313</v>
      </c>
      <c r="C428" t="s">
        <v>268</v>
      </c>
      <c r="D428" t="s">
        <v>2</v>
      </c>
      <c r="E428" t="s">
        <v>287</v>
      </c>
      <c r="F428" t="s">
        <v>6</v>
      </c>
      <c r="G428">
        <v>23.406220000000001</v>
      </c>
      <c r="H428">
        <v>632250</v>
      </c>
      <c r="I428">
        <v>3675750</v>
      </c>
      <c r="J428">
        <v>-69.09</v>
      </c>
      <c r="K428">
        <v>-69.09</v>
      </c>
      <c r="L428">
        <v>0</v>
      </c>
      <c r="M428">
        <v>16032823</v>
      </c>
      <c r="N428" t="s">
        <v>22</v>
      </c>
      <c r="O428">
        <v>39</v>
      </c>
      <c r="P428">
        <v>25</v>
      </c>
      <c r="Q428">
        <v>5964</v>
      </c>
    </row>
    <row r="429" spans="1:17" x14ac:dyDescent="0.25">
      <c r="A429" t="s">
        <v>275</v>
      </c>
      <c r="B429" t="s">
        <v>313</v>
      </c>
      <c r="C429" t="s">
        <v>268</v>
      </c>
      <c r="D429" t="s">
        <v>2</v>
      </c>
      <c r="E429" t="s">
        <v>288</v>
      </c>
      <c r="F429" t="s">
        <v>4</v>
      </c>
      <c r="G429">
        <v>25.649819999999998</v>
      </c>
      <c r="H429">
        <v>633500</v>
      </c>
      <c r="I429">
        <v>3674250</v>
      </c>
      <c r="J429">
        <v>-66.63</v>
      </c>
      <c r="K429">
        <v>-66.63</v>
      </c>
      <c r="L429">
        <v>0</v>
      </c>
      <c r="M429">
        <v>21051523</v>
      </c>
      <c r="N429" t="s">
        <v>22</v>
      </c>
      <c r="O429">
        <v>39</v>
      </c>
      <c r="P429">
        <v>25</v>
      </c>
      <c r="Q429">
        <v>5964</v>
      </c>
    </row>
    <row r="430" spans="1:17" x14ac:dyDescent="0.25">
      <c r="A430" t="s">
        <v>275</v>
      </c>
      <c r="B430" t="s">
        <v>313</v>
      </c>
      <c r="C430" t="s">
        <v>268</v>
      </c>
      <c r="D430" t="s">
        <v>2</v>
      </c>
      <c r="E430" t="s">
        <v>288</v>
      </c>
      <c r="F430" t="s">
        <v>6</v>
      </c>
      <c r="G430">
        <v>22.8749</v>
      </c>
      <c r="H430">
        <v>633500</v>
      </c>
      <c r="I430">
        <v>3674250</v>
      </c>
      <c r="J430">
        <v>-66.63</v>
      </c>
      <c r="K430">
        <v>-66.63</v>
      </c>
      <c r="L430">
        <v>0</v>
      </c>
      <c r="M430">
        <v>16052102</v>
      </c>
      <c r="N430" t="s">
        <v>22</v>
      </c>
      <c r="O430">
        <v>39</v>
      </c>
      <c r="P430">
        <v>25</v>
      </c>
      <c r="Q430">
        <v>5964</v>
      </c>
    </row>
    <row r="431" spans="1:17" x14ac:dyDescent="0.25">
      <c r="A431" t="s">
        <v>275</v>
      </c>
      <c r="B431" t="s">
        <v>313</v>
      </c>
      <c r="C431" t="s">
        <v>268</v>
      </c>
      <c r="D431" t="s">
        <v>2</v>
      </c>
      <c r="E431" t="s">
        <v>289</v>
      </c>
      <c r="F431" t="s">
        <v>4</v>
      </c>
      <c r="G431">
        <v>22.3992</v>
      </c>
      <c r="H431">
        <v>634000</v>
      </c>
      <c r="I431">
        <v>3674500</v>
      </c>
      <c r="J431">
        <v>-65.47</v>
      </c>
      <c r="K431">
        <v>-65.47</v>
      </c>
      <c r="L431">
        <v>0</v>
      </c>
      <c r="M431">
        <v>21051919</v>
      </c>
      <c r="N431" t="s">
        <v>22</v>
      </c>
      <c r="O431">
        <v>39</v>
      </c>
      <c r="P431">
        <v>25</v>
      </c>
      <c r="Q431">
        <v>5964</v>
      </c>
    </row>
    <row r="432" spans="1:17" x14ac:dyDescent="0.25">
      <c r="A432" t="s">
        <v>275</v>
      </c>
      <c r="B432" t="s">
        <v>313</v>
      </c>
      <c r="C432" t="s">
        <v>268</v>
      </c>
      <c r="D432" t="s">
        <v>2</v>
      </c>
      <c r="E432" t="s">
        <v>289</v>
      </c>
      <c r="F432" t="s">
        <v>6</v>
      </c>
      <c r="G432">
        <v>21.984069999999999</v>
      </c>
      <c r="H432">
        <v>634000</v>
      </c>
      <c r="I432">
        <v>3674500</v>
      </c>
      <c r="J432">
        <v>-65.47</v>
      </c>
      <c r="K432">
        <v>-65.47</v>
      </c>
      <c r="L432">
        <v>0</v>
      </c>
      <c r="M432">
        <v>15050723</v>
      </c>
      <c r="N432" t="s">
        <v>22</v>
      </c>
      <c r="O432">
        <v>39</v>
      </c>
      <c r="P432">
        <v>25</v>
      </c>
      <c r="Q432">
        <v>5964</v>
      </c>
    </row>
    <row r="433" spans="1:17" x14ac:dyDescent="0.25">
      <c r="A433" t="s">
        <v>275</v>
      </c>
      <c r="B433" t="s">
        <v>313</v>
      </c>
      <c r="C433" t="s">
        <v>268</v>
      </c>
      <c r="D433" t="s">
        <v>2</v>
      </c>
      <c r="E433" t="s">
        <v>290</v>
      </c>
      <c r="F433" t="s">
        <v>4</v>
      </c>
      <c r="G433">
        <v>25.23377</v>
      </c>
      <c r="H433">
        <v>634250</v>
      </c>
      <c r="I433">
        <v>3674000</v>
      </c>
      <c r="J433">
        <v>-65.27</v>
      </c>
      <c r="K433">
        <v>-65.27</v>
      </c>
      <c r="L433">
        <v>0</v>
      </c>
      <c r="M433">
        <v>21051523</v>
      </c>
      <c r="N433" t="s">
        <v>22</v>
      </c>
      <c r="O433">
        <v>39</v>
      </c>
      <c r="P433">
        <v>25</v>
      </c>
      <c r="Q433">
        <v>5964</v>
      </c>
    </row>
    <row r="434" spans="1:17" x14ac:dyDescent="0.25">
      <c r="A434" t="s">
        <v>275</v>
      </c>
      <c r="B434" t="s">
        <v>313</v>
      </c>
      <c r="C434" t="s">
        <v>268</v>
      </c>
      <c r="D434" t="s">
        <v>2</v>
      </c>
      <c r="E434" t="s">
        <v>290</v>
      </c>
      <c r="F434" t="s">
        <v>6</v>
      </c>
      <c r="G434">
        <v>24.144020000000001</v>
      </c>
      <c r="H434">
        <v>634250</v>
      </c>
      <c r="I434">
        <v>3674000</v>
      </c>
      <c r="J434">
        <v>-65.27</v>
      </c>
      <c r="K434">
        <v>-65.27</v>
      </c>
      <c r="L434">
        <v>0</v>
      </c>
      <c r="M434">
        <v>16052102</v>
      </c>
      <c r="N434" t="s">
        <v>22</v>
      </c>
      <c r="O434">
        <v>39</v>
      </c>
      <c r="P434">
        <v>25</v>
      </c>
      <c r="Q434">
        <v>5964</v>
      </c>
    </row>
    <row r="435" spans="1:17" x14ac:dyDescent="0.25">
      <c r="A435" t="s">
        <v>275</v>
      </c>
      <c r="B435" t="s">
        <v>313</v>
      </c>
      <c r="C435" t="s">
        <v>268</v>
      </c>
      <c r="D435" t="s">
        <v>2</v>
      </c>
      <c r="E435" t="s">
        <v>291</v>
      </c>
      <c r="F435" t="s">
        <v>4</v>
      </c>
      <c r="G435">
        <v>26.189579999999999</v>
      </c>
      <c r="H435">
        <v>630900</v>
      </c>
      <c r="I435">
        <v>3674400</v>
      </c>
      <c r="J435">
        <v>-69.510000000000005</v>
      </c>
      <c r="K435">
        <v>-69.510000000000005</v>
      </c>
      <c r="L435">
        <v>0</v>
      </c>
      <c r="M435">
        <v>21101117</v>
      </c>
      <c r="N435" t="s">
        <v>22</v>
      </c>
      <c r="O435">
        <v>39</v>
      </c>
      <c r="P435">
        <v>25</v>
      </c>
      <c r="Q435">
        <v>5964</v>
      </c>
    </row>
    <row r="436" spans="1:17" x14ac:dyDescent="0.25">
      <c r="A436" t="s">
        <v>275</v>
      </c>
      <c r="B436" t="s">
        <v>313</v>
      </c>
      <c r="C436" t="s">
        <v>268</v>
      </c>
      <c r="D436" t="s">
        <v>2</v>
      </c>
      <c r="E436" t="s">
        <v>291</v>
      </c>
      <c r="F436" t="s">
        <v>6</v>
      </c>
      <c r="G436">
        <v>25.93892</v>
      </c>
      <c r="H436">
        <v>630900</v>
      </c>
      <c r="I436">
        <v>3674400</v>
      </c>
      <c r="J436">
        <v>-69.510000000000005</v>
      </c>
      <c r="K436">
        <v>-69.510000000000005</v>
      </c>
      <c r="L436">
        <v>0</v>
      </c>
      <c r="M436">
        <v>16032822</v>
      </c>
      <c r="N436" t="s">
        <v>22</v>
      </c>
      <c r="O436">
        <v>39</v>
      </c>
      <c r="P436">
        <v>25</v>
      </c>
      <c r="Q436">
        <v>5964</v>
      </c>
    </row>
    <row r="437" spans="1:17" x14ac:dyDescent="0.25">
      <c r="A437" t="s">
        <v>275</v>
      </c>
      <c r="B437" t="s">
        <v>313</v>
      </c>
      <c r="C437" t="s">
        <v>268</v>
      </c>
      <c r="D437" t="s">
        <v>2</v>
      </c>
      <c r="E437" t="s">
        <v>292</v>
      </c>
      <c r="F437" t="s">
        <v>4</v>
      </c>
      <c r="G437">
        <v>21.580559999999998</v>
      </c>
      <c r="H437">
        <v>633738.18000000005</v>
      </c>
      <c r="I437">
        <v>3674484.67</v>
      </c>
      <c r="J437">
        <v>-66.180000000000007</v>
      </c>
      <c r="K437">
        <v>-64.73</v>
      </c>
      <c r="L437">
        <v>0</v>
      </c>
      <c r="M437">
        <v>21071206</v>
      </c>
      <c r="N437" t="s">
        <v>22</v>
      </c>
      <c r="O437">
        <v>39</v>
      </c>
      <c r="P437">
        <v>25</v>
      </c>
      <c r="Q437">
        <v>5964</v>
      </c>
    </row>
    <row r="438" spans="1:17" x14ac:dyDescent="0.25">
      <c r="A438" t="s">
        <v>275</v>
      </c>
      <c r="B438" t="s">
        <v>313</v>
      </c>
      <c r="C438" t="s">
        <v>268</v>
      </c>
      <c r="D438" t="s">
        <v>2</v>
      </c>
      <c r="E438" t="s">
        <v>292</v>
      </c>
      <c r="F438" t="s">
        <v>6</v>
      </c>
      <c r="G438">
        <v>19.07638</v>
      </c>
      <c r="H438">
        <v>633738.18000000005</v>
      </c>
      <c r="I438">
        <v>3674484.67</v>
      </c>
      <c r="J438">
        <v>-66.180000000000007</v>
      </c>
      <c r="K438">
        <v>-64.73</v>
      </c>
      <c r="L438">
        <v>0</v>
      </c>
      <c r="M438">
        <v>15070102</v>
      </c>
      <c r="N438" t="s">
        <v>22</v>
      </c>
      <c r="O438">
        <v>39</v>
      </c>
      <c r="P438">
        <v>25</v>
      </c>
      <c r="Q438">
        <v>5964</v>
      </c>
    </row>
    <row r="439" spans="1:17" x14ac:dyDescent="0.25">
      <c r="A439" t="s">
        <v>275</v>
      </c>
      <c r="B439" t="s">
        <v>313</v>
      </c>
      <c r="C439" t="s">
        <v>268</v>
      </c>
      <c r="D439" t="s">
        <v>2</v>
      </c>
      <c r="E439" t="s">
        <v>293</v>
      </c>
      <c r="F439" t="s">
        <v>4</v>
      </c>
      <c r="G439">
        <v>24.166070000000001</v>
      </c>
      <c r="H439">
        <v>634250</v>
      </c>
      <c r="I439">
        <v>3673500</v>
      </c>
      <c r="J439">
        <v>-65.33</v>
      </c>
      <c r="K439">
        <v>-65.33</v>
      </c>
      <c r="L439">
        <v>0</v>
      </c>
      <c r="M439">
        <v>17091403</v>
      </c>
      <c r="N439" t="s">
        <v>22</v>
      </c>
      <c r="O439">
        <v>39</v>
      </c>
      <c r="P439">
        <v>25</v>
      </c>
      <c r="Q439">
        <v>5964</v>
      </c>
    </row>
    <row r="440" spans="1:17" x14ac:dyDescent="0.25">
      <c r="A440" t="s">
        <v>275</v>
      </c>
      <c r="B440" t="s">
        <v>313</v>
      </c>
      <c r="C440" t="s">
        <v>268</v>
      </c>
      <c r="D440" t="s">
        <v>2</v>
      </c>
      <c r="E440" t="s">
        <v>293</v>
      </c>
      <c r="F440" t="s">
        <v>6</v>
      </c>
      <c r="G440">
        <v>22.60191</v>
      </c>
      <c r="H440">
        <v>634250</v>
      </c>
      <c r="I440">
        <v>3673500</v>
      </c>
      <c r="J440">
        <v>-65.33</v>
      </c>
      <c r="K440">
        <v>-65.33</v>
      </c>
      <c r="L440">
        <v>0</v>
      </c>
      <c r="M440">
        <v>21051523</v>
      </c>
      <c r="N440" t="s">
        <v>22</v>
      </c>
      <c r="O440">
        <v>39</v>
      </c>
      <c r="P440">
        <v>25</v>
      </c>
      <c r="Q440">
        <v>5964</v>
      </c>
    </row>
    <row r="441" spans="1:17" x14ac:dyDescent="0.25">
      <c r="A441" t="s">
        <v>275</v>
      </c>
      <c r="B441" t="s">
        <v>313</v>
      </c>
      <c r="C441" t="s">
        <v>268</v>
      </c>
      <c r="D441" t="s">
        <v>2</v>
      </c>
      <c r="E441" t="s">
        <v>8</v>
      </c>
      <c r="F441" t="s">
        <v>4</v>
      </c>
      <c r="G441">
        <v>49.548409999999997</v>
      </c>
      <c r="H441">
        <v>631950</v>
      </c>
      <c r="I441">
        <v>3674675</v>
      </c>
      <c r="J441">
        <v>-69.22</v>
      </c>
      <c r="K441">
        <v>-69.22</v>
      </c>
      <c r="L441">
        <v>0</v>
      </c>
      <c r="M441">
        <v>17050621</v>
      </c>
      <c r="N441" t="s">
        <v>22</v>
      </c>
      <c r="O441">
        <v>39</v>
      </c>
      <c r="P441">
        <v>25</v>
      </c>
      <c r="Q441">
        <v>5964</v>
      </c>
    </row>
    <row r="442" spans="1:17" x14ac:dyDescent="0.25">
      <c r="A442" t="s">
        <v>275</v>
      </c>
      <c r="B442" t="s">
        <v>313</v>
      </c>
      <c r="C442" t="s">
        <v>268</v>
      </c>
      <c r="D442" t="s">
        <v>2</v>
      </c>
      <c r="E442" t="s">
        <v>8</v>
      </c>
      <c r="F442" t="s">
        <v>6</v>
      </c>
      <c r="G442">
        <v>47.664960000000001</v>
      </c>
      <c r="H442">
        <v>631962.59</v>
      </c>
      <c r="I442">
        <v>3674674.37</v>
      </c>
      <c r="J442">
        <v>-68.86</v>
      </c>
      <c r="K442">
        <v>-68.86</v>
      </c>
      <c r="L442">
        <v>0</v>
      </c>
      <c r="M442">
        <v>17050620</v>
      </c>
      <c r="N442" t="s">
        <v>22</v>
      </c>
      <c r="O442">
        <v>39</v>
      </c>
      <c r="P442">
        <v>25</v>
      </c>
      <c r="Q442">
        <v>5964</v>
      </c>
    </row>
    <row r="443" spans="1:17" x14ac:dyDescent="0.25">
      <c r="A443" t="s">
        <v>275</v>
      </c>
      <c r="B443" t="s">
        <v>313</v>
      </c>
      <c r="C443" t="s">
        <v>268</v>
      </c>
      <c r="D443" t="s">
        <v>2</v>
      </c>
      <c r="E443" t="s">
        <v>294</v>
      </c>
      <c r="F443" t="s">
        <v>4</v>
      </c>
      <c r="G443">
        <v>24.784749999999999</v>
      </c>
      <c r="H443">
        <v>631938.36</v>
      </c>
      <c r="I443">
        <v>3674674.37</v>
      </c>
      <c r="J443">
        <v>-69.260000000000005</v>
      </c>
      <c r="K443">
        <v>-69.260000000000005</v>
      </c>
      <c r="L443">
        <v>0</v>
      </c>
      <c r="M443">
        <v>17050621</v>
      </c>
      <c r="N443" t="s">
        <v>22</v>
      </c>
      <c r="O443">
        <v>39</v>
      </c>
      <c r="P443">
        <v>25</v>
      </c>
      <c r="Q443">
        <v>5964</v>
      </c>
    </row>
    <row r="444" spans="1:17" x14ac:dyDescent="0.25">
      <c r="A444" t="s">
        <v>275</v>
      </c>
      <c r="B444" t="s">
        <v>313</v>
      </c>
      <c r="C444" t="s">
        <v>268</v>
      </c>
      <c r="D444" t="s">
        <v>2</v>
      </c>
      <c r="E444" t="s">
        <v>294</v>
      </c>
      <c r="F444" t="s">
        <v>6</v>
      </c>
      <c r="G444">
        <v>23.977699999999999</v>
      </c>
      <c r="H444">
        <v>631950</v>
      </c>
      <c r="I444">
        <v>3674675</v>
      </c>
      <c r="J444">
        <v>-69.22</v>
      </c>
      <c r="K444">
        <v>-69.22</v>
      </c>
      <c r="L444">
        <v>0</v>
      </c>
      <c r="M444">
        <v>17050620</v>
      </c>
      <c r="N444" t="s">
        <v>22</v>
      </c>
      <c r="O444">
        <v>39</v>
      </c>
      <c r="P444">
        <v>25</v>
      </c>
      <c r="Q444">
        <v>5964</v>
      </c>
    </row>
    <row r="445" spans="1:17" x14ac:dyDescent="0.25">
      <c r="A445" t="s">
        <v>275</v>
      </c>
      <c r="B445" t="s">
        <v>313</v>
      </c>
      <c r="C445" t="s">
        <v>268</v>
      </c>
      <c r="D445" t="s">
        <v>2</v>
      </c>
      <c r="E445" t="s">
        <v>295</v>
      </c>
      <c r="F445" t="s">
        <v>4</v>
      </c>
      <c r="G445">
        <v>24.792110000000001</v>
      </c>
      <c r="H445">
        <v>631950</v>
      </c>
      <c r="I445">
        <v>3674675</v>
      </c>
      <c r="J445">
        <v>-69.22</v>
      </c>
      <c r="K445">
        <v>-69.22</v>
      </c>
      <c r="L445">
        <v>0</v>
      </c>
      <c r="M445">
        <v>17050621</v>
      </c>
      <c r="N445" t="s">
        <v>22</v>
      </c>
      <c r="O445">
        <v>39</v>
      </c>
      <c r="P445">
        <v>25</v>
      </c>
      <c r="Q445">
        <v>5964</v>
      </c>
    </row>
    <row r="446" spans="1:17" x14ac:dyDescent="0.25">
      <c r="A446" t="s">
        <v>275</v>
      </c>
      <c r="B446" t="s">
        <v>313</v>
      </c>
      <c r="C446" t="s">
        <v>268</v>
      </c>
      <c r="D446" t="s">
        <v>2</v>
      </c>
      <c r="E446" t="s">
        <v>295</v>
      </c>
      <c r="F446" t="s">
        <v>6</v>
      </c>
      <c r="G446">
        <v>24.070679999999999</v>
      </c>
      <c r="H446">
        <v>631962.59</v>
      </c>
      <c r="I446">
        <v>3674674.37</v>
      </c>
      <c r="J446">
        <v>-68.86</v>
      </c>
      <c r="K446">
        <v>-68.86</v>
      </c>
      <c r="L446">
        <v>0</v>
      </c>
      <c r="M446">
        <v>17050620</v>
      </c>
      <c r="N446" t="s">
        <v>22</v>
      </c>
      <c r="O446">
        <v>39</v>
      </c>
      <c r="P446">
        <v>25</v>
      </c>
      <c r="Q446">
        <v>5964</v>
      </c>
    </row>
    <row r="447" spans="1:17" x14ac:dyDescent="0.25">
      <c r="A447" t="s">
        <v>275</v>
      </c>
      <c r="B447" t="s">
        <v>313</v>
      </c>
      <c r="C447" t="s">
        <v>268</v>
      </c>
      <c r="D447" t="s">
        <v>2</v>
      </c>
      <c r="E447" t="s">
        <v>272</v>
      </c>
      <c r="F447" t="s">
        <v>4</v>
      </c>
      <c r="G447">
        <v>173.75417999999999</v>
      </c>
      <c r="H447">
        <v>632035.30000000005</v>
      </c>
      <c r="I447">
        <v>3674674.37</v>
      </c>
      <c r="J447">
        <v>-69.040000000000006</v>
      </c>
      <c r="K447">
        <v>-69.040000000000006</v>
      </c>
      <c r="L447">
        <v>0</v>
      </c>
      <c r="M447">
        <v>16090719</v>
      </c>
      <c r="N447" t="s">
        <v>22</v>
      </c>
      <c r="O447">
        <v>39</v>
      </c>
      <c r="P447">
        <v>25</v>
      </c>
      <c r="Q447">
        <v>5964</v>
      </c>
    </row>
    <row r="448" spans="1:17" x14ac:dyDescent="0.25">
      <c r="A448" t="s">
        <v>275</v>
      </c>
      <c r="B448" t="s">
        <v>313</v>
      </c>
      <c r="C448" t="s">
        <v>268</v>
      </c>
      <c r="D448" t="s">
        <v>2</v>
      </c>
      <c r="E448" t="s">
        <v>272</v>
      </c>
      <c r="F448" t="s">
        <v>6</v>
      </c>
      <c r="G448">
        <v>170.31341</v>
      </c>
      <c r="H448">
        <v>632035.30000000005</v>
      </c>
      <c r="I448">
        <v>3674674.37</v>
      </c>
      <c r="J448">
        <v>-69.040000000000006</v>
      </c>
      <c r="K448">
        <v>-69.040000000000006</v>
      </c>
      <c r="L448">
        <v>0</v>
      </c>
      <c r="M448">
        <v>17072921</v>
      </c>
      <c r="N448" t="s">
        <v>22</v>
      </c>
      <c r="O448">
        <v>39</v>
      </c>
      <c r="P448">
        <v>25</v>
      </c>
      <c r="Q448">
        <v>5964</v>
      </c>
    </row>
    <row r="449" spans="1:17" x14ac:dyDescent="0.25">
      <c r="A449" t="s">
        <v>275</v>
      </c>
      <c r="B449" t="s">
        <v>313</v>
      </c>
      <c r="C449" t="s">
        <v>268</v>
      </c>
      <c r="D449" t="s">
        <v>2</v>
      </c>
      <c r="E449" t="s">
        <v>273</v>
      </c>
      <c r="F449" t="s">
        <v>4</v>
      </c>
      <c r="G449">
        <v>167.02146999999999</v>
      </c>
      <c r="H449">
        <v>632050</v>
      </c>
      <c r="I449">
        <v>3674675</v>
      </c>
      <c r="J449">
        <v>-69.08</v>
      </c>
      <c r="K449">
        <v>-69.08</v>
      </c>
      <c r="L449">
        <v>0</v>
      </c>
      <c r="M449">
        <v>17021723</v>
      </c>
      <c r="N449" t="s">
        <v>22</v>
      </c>
      <c r="O449">
        <v>39</v>
      </c>
      <c r="P449">
        <v>25</v>
      </c>
      <c r="Q449">
        <v>5964</v>
      </c>
    </row>
    <row r="450" spans="1:17" x14ac:dyDescent="0.25">
      <c r="A450" t="s">
        <v>275</v>
      </c>
      <c r="B450" t="s">
        <v>313</v>
      </c>
      <c r="C450" t="s">
        <v>268</v>
      </c>
      <c r="D450" t="s">
        <v>2</v>
      </c>
      <c r="E450" t="s">
        <v>273</v>
      </c>
      <c r="F450" t="s">
        <v>6</v>
      </c>
      <c r="G450">
        <v>162.81563</v>
      </c>
      <c r="H450">
        <v>632050</v>
      </c>
      <c r="I450">
        <v>3674675</v>
      </c>
      <c r="J450">
        <v>-69.08</v>
      </c>
      <c r="K450">
        <v>-69.08</v>
      </c>
      <c r="L450">
        <v>0</v>
      </c>
      <c r="M450">
        <v>18091921</v>
      </c>
      <c r="N450" t="s">
        <v>22</v>
      </c>
      <c r="O450">
        <v>39</v>
      </c>
      <c r="P450">
        <v>25</v>
      </c>
      <c r="Q450">
        <v>5964</v>
      </c>
    </row>
    <row r="451" spans="1:17" x14ac:dyDescent="0.25">
      <c r="A451" t="s">
        <v>275</v>
      </c>
      <c r="B451" t="s">
        <v>313</v>
      </c>
      <c r="C451" t="s">
        <v>268</v>
      </c>
      <c r="D451" t="s">
        <v>2</v>
      </c>
      <c r="E451" t="s">
        <v>274</v>
      </c>
      <c r="F451" t="s">
        <v>4</v>
      </c>
      <c r="G451">
        <v>120.46962000000001</v>
      </c>
      <c r="H451">
        <v>632156.48</v>
      </c>
      <c r="I451">
        <v>3674674.37</v>
      </c>
      <c r="J451">
        <v>-68.849999999999994</v>
      </c>
      <c r="K451">
        <v>-68.849999999999994</v>
      </c>
      <c r="L451">
        <v>0</v>
      </c>
      <c r="M451">
        <v>21052519</v>
      </c>
      <c r="N451" t="s">
        <v>22</v>
      </c>
      <c r="O451">
        <v>39</v>
      </c>
      <c r="P451">
        <v>25</v>
      </c>
      <c r="Q451">
        <v>5964</v>
      </c>
    </row>
    <row r="452" spans="1:17" x14ac:dyDescent="0.25">
      <c r="A452" t="s">
        <v>275</v>
      </c>
      <c r="B452" t="s">
        <v>313</v>
      </c>
      <c r="C452" t="s">
        <v>268</v>
      </c>
      <c r="D452" t="s">
        <v>2</v>
      </c>
      <c r="E452" t="s">
        <v>274</v>
      </c>
      <c r="F452" t="s">
        <v>6</v>
      </c>
      <c r="G452">
        <v>111.30837</v>
      </c>
      <c r="H452">
        <v>632200</v>
      </c>
      <c r="I452">
        <v>3674675</v>
      </c>
      <c r="J452">
        <v>-68.78</v>
      </c>
      <c r="K452">
        <v>-68.78</v>
      </c>
      <c r="L452">
        <v>0</v>
      </c>
      <c r="M452">
        <v>16013020</v>
      </c>
      <c r="N452" t="s">
        <v>22</v>
      </c>
      <c r="O452">
        <v>39</v>
      </c>
      <c r="P452">
        <v>25</v>
      </c>
      <c r="Q452">
        <v>5964</v>
      </c>
    </row>
    <row r="453" spans="1:17" x14ac:dyDescent="0.25">
      <c r="A453" t="s">
        <v>275</v>
      </c>
      <c r="B453" t="s">
        <v>313</v>
      </c>
      <c r="C453" t="s">
        <v>268</v>
      </c>
      <c r="D453" t="s">
        <v>2</v>
      </c>
      <c r="E453" t="s">
        <v>278</v>
      </c>
      <c r="F453" t="s">
        <v>4</v>
      </c>
      <c r="G453">
        <v>294.00671</v>
      </c>
      <c r="H453">
        <v>632301.9</v>
      </c>
      <c r="I453">
        <v>3674508.48</v>
      </c>
      <c r="J453">
        <v>-68.69</v>
      </c>
      <c r="K453">
        <v>-68.69</v>
      </c>
      <c r="L453">
        <v>0</v>
      </c>
      <c r="M453">
        <v>21051422</v>
      </c>
      <c r="N453" t="s">
        <v>22</v>
      </c>
      <c r="O453">
        <v>39</v>
      </c>
      <c r="P453">
        <v>25</v>
      </c>
      <c r="Q453">
        <v>5964</v>
      </c>
    </row>
    <row r="454" spans="1:17" x14ac:dyDescent="0.25">
      <c r="A454" t="s">
        <v>275</v>
      </c>
      <c r="B454" t="s">
        <v>313</v>
      </c>
      <c r="C454" t="s">
        <v>268</v>
      </c>
      <c r="D454" t="s">
        <v>2</v>
      </c>
      <c r="E454" t="s">
        <v>278</v>
      </c>
      <c r="F454" t="s">
        <v>6</v>
      </c>
      <c r="G454">
        <v>293.89010000000002</v>
      </c>
      <c r="H454">
        <v>632301.9</v>
      </c>
      <c r="I454">
        <v>3674508.48</v>
      </c>
      <c r="J454">
        <v>-68.69</v>
      </c>
      <c r="K454">
        <v>-68.69</v>
      </c>
      <c r="L454">
        <v>0</v>
      </c>
      <c r="M454">
        <v>21012520</v>
      </c>
      <c r="N454" t="s">
        <v>22</v>
      </c>
      <c r="O454">
        <v>39</v>
      </c>
      <c r="P454">
        <v>25</v>
      </c>
      <c r="Q454">
        <v>5964</v>
      </c>
    </row>
    <row r="455" spans="1:17" x14ac:dyDescent="0.25">
      <c r="A455" t="s">
        <v>275</v>
      </c>
      <c r="B455" t="s">
        <v>313</v>
      </c>
      <c r="C455" t="s">
        <v>268</v>
      </c>
      <c r="D455" t="s">
        <v>2</v>
      </c>
      <c r="E455" t="s">
        <v>7</v>
      </c>
      <c r="F455" t="s">
        <v>4</v>
      </c>
      <c r="G455">
        <v>2040.79027</v>
      </c>
      <c r="H455">
        <v>631841.41</v>
      </c>
      <c r="I455">
        <v>3674295.19</v>
      </c>
      <c r="J455">
        <v>-68.7</v>
      </c>
      <c r="K455">
        <v>-68.7</v>
      </c>
      <c r="L455">
        <v>0</v>
      </c>
      <c r="M455">
        <v>21090318</v>
      </c>
      <c r="N455" t="s">
        <v>22</v>
      </c>
      <c r="O455">
        <v>39</v>
      </c>
      <c r="P455">
        <v>25</v>
      </c>
      <c r="Q455">
        <v>5964</v>
      </c>
    </row>
    <row r="456" spans="1:17" x14ac:dyDescent="0.25">
      <c r="A456" t="s">
        <v>275</v>
      </c>
      <c r="B456" t="s">
        <v>313</v>
      </c>
      <c r="C456" t="s">
        <v>268</v>
      </c>
      <c r="D456" t="s">
        <v>2</v>
      </c>
      <c r="E456" t="s">
        <v>7</v>
      </c>
      <c r="F456" t="s">
        <v>6</v>
      </c>
      <c r="G456">
        <v>1344.72992</v>
      </c>
      <c r="H456">
        <v>631889.89</v>
      </c>
      <c r="I456">
        <v>3674295.19</v>
      </c>
      <c r="J456">
        <v>-68.63</v>
      </c>
      <c r="K456">
        <v>-68.63</v>
      </c>
      <c r="L456">
        <v>0</v>
      </c>
      <c r="M456">
        <v>21091218</v>
      </c>
      <c r="N456" t="s">
        <v>22</v>
      </c>
      <c r="O456">
        <v>39</v>
      </c>
      <c r="P456">
        <v>25</v>
      </c>
      <c r="Q456">
        <v>5964</v>
      </c>
    </row>
    <row r="457" spans="1:17" x14ac:dyDescent="0.25">
      <c r="A457" t="s">
        <v>275</v>
      </c>
      <c r="B457" t="s">
        <v>313</v>
      </c>
      <c r="C457" t="s">
        <v>268</v>
      </c>
      <c r="D457" t="s">
        <v>2</v>
      </c>
      <c r="E457" t="s">
        <v>165</v>
      </c>
      <c r="F457" t="s">
        <v>4</v>
      </c>
      <c r="G457">
        <v>19.904620000000001</v>
      </c>
      <c r="H457">
        <v>631841.41</v>
      </c>
      <c r="I457">
        <v>3674295.19</v>
      </c>
      <c r="J457">
        <v>-68.7</v>
      </c>
      <c r="K457">
        <v>-68.7</v>
      </c>
      <c r="L457">
        <v>0</v>
      </c>
      <c r="M457">
        <v>17100904</v>
      </c>
      <c r="N457" t="s">
        <v>22</v>
      </c>
      <c r="O457">
        <v>39</v>
      </c>
      <c r="P457">
        <v>25</v>
      </c>
      <c r="Q457">
        <v>5964</v>
      </c>
    </row>
    <row r="458" spans="1:17" x14ac:dyDescent="0.25">
      <c r="A458" t="s">
        <v>275</v>
      </c>
      <c r="B458" t="s">
        <v>313</v>
      </c>
      <c r="C458" t="s">
        <v>268</v>
      </c>
      <c r="D458" t="s">
        <v>2</v>
      </c>
      <c r="E458" t="s">
        <v>165</v>
      </c>
      <c r="F458" t="s">
        <v>6</v>
      </c>
      <c r="G458">
        <v>18.596129999999999</v>
      </c>
      <c r="H458">
        <v>631865.65</v>
      </c>
      <c r="I458">
        <v>3674295.19</v>
      </c>
      <c r="J458">
        <v>-68.69</v>
      </c>
      <c r="K458">
        <v>-68.69</v>
      </c>
      <c r="L458">
        <v>0</v>
      </c>
      <c r="M458">
        <v>18101503</v>
      </c>
      <c r="N458" t="s">
        <v>22</v>
      </c>
      <c r="O458">
        <v>39</v>
      </c>
      <c r="P458">
        <v>25</v>
      </c>
      <c r="Q458">
        <v>5964</v>
      </c>
    </row>
    <row r="459" spans="1:17" x14ac:dyDescent="0.25">
      <c r="A459" t="s">
        <v>275</v>
      </c>
      <c r="B459" t="s">
        <v>314</v>
      </c>
      <c r="C459" t="s">
        <v>1</v>
      </c>
      <c r="D459" t="s">
        <v>2</v>
      </c>
      <c r="E459" t="s">
        <v>3</v>
      </c>
      <c r="F459" t="s">
        <v>4</v>
      </c>
      <c r="G459">
        <v>1321.19246</v>
      </c>
      <c r="H459">
        <v>632025</v>
      </c>
      <c r="I459">
        <v>3674675</v>
      </c>
      <c r="J459">
        <v>-69.02</v>
      </c>
      <c r="K459">
        <v>-69.02</v>
      </c>
      <c r="L459">
        <v>0</v>
      </c>
      <c r="M459">
        <v>16090719</v>
      </c>
      <c r="N459" t="s">
        <v>28</v>
      </c>
      <c r="O459">
        <v>10</v>
      </c>
      <c r="P459">
        <v>7</v>
      </c>
      <c r="Q459">
        <v>5964</v>
      </c>
    </row>
    <row r="460" spans="1:17" x14ac:dyDescent="0.25">
      <c r="A460" t="s">
        <v>275</v>
      </c>
      <c r="B460" t="s">
        <v>314</v>
      </c>
      <c r="C460" t="s">
        <v>1</v>
      </c>
      <c r="D460" t="s">
        <v>2</v>
      </c>
      <c r="E460" t="s">
        <v>3</v>
      </c>
      <c r="F460" t="s">
        <v>6</v>
      </c>
      <c r="G460">
        <v>1285.3747000000001</v>
      </c>
      <c r="H460">
        <v>632025</v>
      </c>
      <c r="I460">
        <v>3674675</v>
      </c>
      <c r="J460">
        <v>-69.02</v>
      </c>
      <c r="K460">
        <v>-69.02</v>
      </c>
      <c r="L460">
        <v>0</v>
      </c>
      <c r="M460">
        <v>16072904</v>
      </c>
      <c r="N460" t="s">
        <v>28</v>
      </c>
      <c r="O460">
        <v>10</v>
      </c>
      <c r="P460">
        <v>7</v>
      </c>
      <c r="Q460">
        <v>5964</v>
      </c>
    </row>
    <row r="461" spans="1:17" x14ac:dyDescent="0.25">
      <c r="A461" t="s">
        <v>275</v>
      </c>
      <c r="B461" t="s">
        <v>314</v>
      </c>
      <c r="C461" t="s">
        <v>1</v>
      </c>
      <c r="D461" t="s">
        <v>2</v>
      </c>
      <c r="E461" t="s">
        <v>277</v>
      </c>
      <c r="F461" t="s">
        <v>4</v>
      </c>
      <c r="G461">
        <v>1321.19246</v>
      </c>
      <c r="H461">
        <v>632025</v>
      </c>
      <c r="I461">
        <v>3674675</v>
      </c>
      <c r="J461">
        <v>-69.02</v>
      </c>
      <c r="K461">
        <v>-69.02</v>
      </c>
      <c r="L461">
        <v>0</v>
      </c>
      <c r="M461">
        <v>16090719</v>
      </c>
      <c r="N461" t="s">
        <v>28</v>
      </c>
      <c r="O461">
        <v>10</v>
      </c>
      <c r="P461">
        <v>7</v>
      </c>
      <c r="Q461">
        <v>5964</v>
      </c>
    </row>
    <row r="462" spans="1:17" x14ac:dyDescent="0.25">
      <c r="A462" t="s">
        <v>275</v>
      </c>
      <c r="B462" t="s">
        <v>314</v>
      </c>
      <c r="C462" t="s">
        <v>1</v>
      </c>
      <c r="D462" t="s">
        <v>2</v>
      </c>
      <c r="E462" t="s">
        <v>277</v>
      </c>
      <c r="F462" t="s">
        <v>6</v>
      </c>
      <c r="G462">
        <v>1285.3747000000001</v>
      </c>
      <c r="H462">
        <v>632025</v>
      </c>
      <c r="I462">
        <v>3674675</v>
      </c>
      <c r="J462">
        <v>-69.02</v>
      </c>
      <c r="K462">
        <v>-69.02</v>
      </c>
      <c r="L462">
        <v>0</v>
      </c>
      <c r="M462">
        <v>16072904</v>
      </c>
      <c r="N462" t="s">
        <v>28</v>
      </c>
      <c r="O462">
        <v>10</v>
      </c>
      <c r="P462">
        <v>7</v>
      </c>
      <c r="Q462">
        <v>5964</v>
      </c>
    </row>
    <row r="463" spans="1:17" x14ac:dyDescent="0.25">
      <c r="A463" t="s">
        <v>275</v>
      </c>
      <c r="B463" t="s">
        <v>314</v>
      </c>
      <c r="C463" t="s">
        <v>1</v>
      </c>
      <c r="D463" t="s">
        <v>2</v>
      </c>
      <c r="E463" t="s">
        <v>272</v>
      </c>
      <c r="F463" t="s">
        <v>4</v>
      </c>
      <c r="G463">
        <v>549.42796999999996</v>
      </c>
      <c r="H463">
        <v>632035.30000000005</v>
      </c>
      <c r="I463">
        <v>3674674.37</v>
      </c>
      <c r="J463">
        <v>-69.040000000000006</v>
      </c>
      <c r="K463">
        <v>-69.040000000000006</v>
      </c>
      <c r="L463">
        <v>0</v>
      </c>
      <c r="M463">
        <v>16090719</v>
      </c>
      <c r="N463" t="s">
        <v>28</v>
      </c>
      <c r="O463">
        <v>10</v>
      </c>
      <c r="P463">
        <v>7</v>
      </c>
      <c r="Q463">
        <v>5964</v>
      </c>
    </row>
    <row r="464" spans="1:17" x14ac:dyDescent="0.25">
      <c r="A464" t="s">
        <v>275</v>
      </c>
      <c r="B464" t="s">
        <v>314</v>
      </c>
      <c r="C464" t="s">
        <v>1</v>
      </c>
      <c r="D464" t="s">
        <v>2</v>
      </c>
      <c r="E464" t="s">
        <v>272</v>
      </c>
      <c r="F464" t="s">
        <v>6</v>
      </c>
      <c r="G464">
        <v>530.65611000000001</v>
      </c>
      <c r="H464">
        <v>632035.30000000005</v>
      </c>
      <c r="I464">
        <v>3674674.37</v>
      </c>
      <c r="J464">
        <v>-69.040000000000006</v>
      </c>
      <c r="K464">
        <v>-69.040000000000006</v>
      </c>
      <c r="L464">
        <v>0</v>
      </c>
      <c r="M464">
        <v>16070119</v>
      </c>
      <c r="N464" t="s">
        <v>28</v>
      </c>
      <c r="O464">
        <v>10</v>
      </c>
      <c r="P464">
        <v>7</v>
      </c>
      <c r="Q464">
        <v>5964</v>
      </c>
    </row>
    <row r="465" spans="1:17" x14ac:dyDescent="0.25">
      <c r="A465" t="s">
        <v>275</v>
      </c>
      <c r="B465" t="s">
        <v>314</v>
      </c>
      <c r="C465" t="s">
        <v>1</v>
      </c>
      <c r="D465" t="s">
        <v>2</v>
      </c>
      <c r="E465" t="s">
        <v>273</v>
      </c>
      <c r="F465" t="s">
        <v>4</v>
      </c>
      <c r="G465">
        <v>506.59737999999999</v>
      </c>
      <c r="H465">
        <v>632050</v>
      </c>
      <c r="I465">
        <v>3674675</v>
      </c>
      <c r="J465">
        <v>-69.08</v>
      </c>
      <c r="K465">
        <v>-69.08</v>
      </c>
      <c r="L465">
        <v>0</v>
      </c>
      <c r="M465">
        <v>16073120</v>
      </c>
      <c r="N465" t="s">
        <v>28</v>
      </c>
      <c r="O465">
        <v>10</v>
      </c>
      <c r="P465">
        <v>7</v>
      </c>
      <c r="Q465">
        <v>5964</v>
      </c>
    </row>
    <row r="466" spans="1:17" x14ac:dyDescent="0.25">
      <c r="A466" t="s">
        <v>275</v>
      </c>
      <c r="B466" t="s">
        <v>314</v>
      </c>
      <c r="C466" t="s">
        <v>1</v>
      </c>
      <c r="D466" t="s">
        <v>2</v>
      </c>
      <c r="E466" t="s">
        <v>273</v>
      </c>
      <c r="F466" t="s">
        <v>6</v>
      </c>
      <c r="G466">
        <v>505.64368000000002</v>
      </c>
      <c r="H466">
        <v>632035.30000000005</v>
      </c>
      <c r="I466">
        <v>3674674.37</v>
      </c>
      <c r="J466">
        <v>-69.040000000000006</v>
      </c>
      <c r="K466">
        <v>-69.040000000000006</v>
      </c>
      <c r="L466">
        <v>0</v>
      </c>
      <c r="M466">
        <v>16072321</v>
      </c>
      <c r="N466" t="s">
        <v>28</v>
      </c>
      <c r="O466">
        <v>10</v>
      </c>
      <c r="P466">
        <v>7</v>
      </c>
      <c r="Q466">
        <v>5964</v>
      </c>
    </row>
    <row r="467" spans="1:17" x14ac:dyDescent="0.25">
      <c r="A467" t="s">
        <v>275</v>
      </c>
      <c r="B467" t="s">
        <v>314</v>
      </c>
      <c r="C467" t="s">
        <v>1</v>
      </c>
      <c r="D467" t="s">
        <v>2</v>
      </c>
      <c r="E467" t="s">
        <v>274</v>
      </c>
      <c r="F467" t="s">
        <v>4</v>
      </c>
      <c r="G467">
        <v>357.38866000000002</v>
      </c>
      <c r="H467">
        <v>632204.96</v>
      </c>
      <c r="I467">
        <v>3674674.37</v>
      </c>
      <c r="J467">
        <v>-68.8</v>
      </c>
      <c r="K467">
        <v>-68.8</v>
      </c>
      <c r="L467">
        <v>0</v>
      </c>
      <c r="M467">
        <v>16013020</v>
      </c>
      <c r="N467" t="s">
        <v>28</v>
      </c>
      <c r="O467">
        <v>10</v>
      </c>
      <c r="P467">
        <v>7</v>
      </c>
      <c r="Q467">
        <v>5964</v>
      </c>
    </row>
    <row r="468" spans="1:17" x14ac:dyDescent="0.25">
      <c r="A468" t="s">
        <v>275</v>
      </c>
      <c r="B468" t="s">
        <v>314</v>
      </c>
      <c r="C468" t="s">
        <v>1</v>
      </c>
      <c r="D468" t="s">
        <v>2</v>
      </c>
      <c r="E468" t="s">
        <v>274</v>
      </c>
      <c r="F468" t="s">
        <v>6</v>
      </c>
      <c r="G468">
        <v>322.50134000000003</v>
      </c>
      <c r="H468">
        <v>632011.06999999995</v>
      </c>
      <c r="I468">
        <v>3674674.37</v>
      </c>
      <c r="J468">
        <v>-69.02</v>
      </c>
      <c r="K468">
        <v>-69.02</v>
      </c>
      <c r="L468">
        <v>0</v>
      </c>
      <c r="M468">
        <v>16072904</v>
      </c>
      <c r="N468" t="s">
        <v>28</v>
      </c>
      <c r="O468">
        <v>10</v>
      </c>
      <c r="P468">
        <v>7</v>
      </c>
      <c r="Q468">
        <v>5964</v>
      </c>
    </row>
    <row r="469" spans="1:17" x14ac:dyDescent="0.25">
      <c r="A469" t="s">
        <v>275</v>
      </c>
      <c r="B469" t="s">
        <v>314</v>
      </c>
      <c r="C469" t="s">
        <v>1</v>
      </c>
      <c r="D469" t="s">
        <v>2</v>
      </c>
      <c r="E469" t="s">
        <v>278</v>
      </c>
      <c r="F469" t="s">
        <v>4</v>
      </c>
      <c r="G469">
        <v>15.03626</v>
      </c>
      <c r="H469">
        <v>632301.9</v>
      </c>
      <c r="I469">
        <v>3674508.48</v>
      </c>
      <c r="J469">
        <v>-68.69</v>
      </c>
      <c r="K469">
        <v>-68.69</v>
      </c>
      <c r="L469">
        <v>0</v>
      </c>
      <c r="M469">
        <v>16031220</v>
      </c>
      <c r="N469" t="s">
        <v>28</v>
      </c>
      <c r="O469">
        <v>10</v>
      </c>
      <c r="P469">
        <v>7</v>
      </c>
      <c r="Q469">
        <v>5964</v>
      </c>
    </row>
    <row r="470" spans="1:17" x14ac:dyDescent="0.25">
      <c r="A470" t="s">
        <v>275</v>
      </c>
      <c r="B470" t="s">
        <v>314</v>
      </c>
      <c r="C470" t="s">
        <v>1</v>
      </c>
      <c r="D470" t="s">
        <v>2</v>
      </c>
      <c r="E470" t="s">
        <v>278</v>
      </c>
      <c r="F470" t="s">
        <v>6</v>
      </c>
      <c r="G470">
        <v>15.017810000000001</v>
      </c>
      <c r="H470">
        <v>632301.9</v>
      </c>
      <c r="I470">
        <v>3674508.48</v>
      </c>
      <c r="J470">
        <v>-68.69</v>
      </c>
      <c r="K470">
        <v>-68.69</v>
      </c>
      <c r="L470">
        <v>0</v>
      </c>
      <c r="M470">
        <v>16041405</v>
      </c>
      <c r="N470" t="s">
        <v>28</v>
      </c>
      <c r="O470">
        <v>10</v>
      </c>
      <c r="P470">
        <v>7</v>
      </c>
      <c r="Q470">
        <v>5964</v>
      </c>
    </row>
    <row r="471" spans="1:17" x14ac:dyDescent="0.25">
      <c r="A471" t="s">
        <v>275</v>
      </c>
      <c r="B471" t="s">
        <v>314</v>
      </c>
      <c r="C471" t="s">
        <v>1</v>
      </c>
      <c r="D471" t="s">
        <v>2</v>
      </c>
      <c r="E471" t="s">
        <v>7</v>
      </c>
      <c r="F471" t="s">
        <v>4</v>
      </c>
      <c r="G471">
        <v>1321.19246</v>
      </c>
      <c r="H471">
        <v>632025</v>
      </c>
      <c r="I471">
        <v>3674675</v>
      </c>
      <c r="J471">
        <v>-69.02</v>
      </c>
      <c r="K471">
        <v>-69.02</v>
      </c>
      <c r="L471">
        <v>0</v>
      </c>
      <c r="M471">
        <v>16090719</v>
      </c>
      <c r="N471" t="s">
        <v>28</v>
      </c>
      <c r="O471">
        <v>10</v>
      </c>
      <c r="P471">
        <v>7</v>
      </c>
      <c r="Q471">
        <v>5964</v>
      </c>
    </row>
    <row r="472" spans="1:17" x14ac:dyDescent="0.25">
      <c r="A472" t="s">
        <v>275</v>
      </c>
      <c r="B472" t="s">
        <v>314</v>
      </c>
      <c r="C472" t="s">
        <v>1</v>
      </c>
      <c r="D472" t="s">
        <v>2</v>
      </c>
      <c r="E472" t="s">
        <v>7</v>
      </c>
      <c r="F472" t="s">
        <v>6</v>
      </c>
      <c r="G472">
        <v>1285.3747000000001</v>
      </c>
      <c r="H472">
        <v>632025</v>
      </c>
      <c r="I472">
        <v>3674675</v>
      </c>
      <c r="J472">
        <v>-69.02</v>
      </c>
      <c r="K472">
        <v>-69.02</v>
      </c>
      <c r="L472">
        <v>0</v>
      </c>
      <c r="M472">
        <v>16072904</v>
      </c>
      <c r="N472" t="s">
        <v>28</v>
      </c>
      <c r="O472">
        <v>10</v>
      </c>
      <c r="P472">
        <v>7</v>
      </c>
      <c r="Q472">
        <v>5964</v>
      </c>
    </row>
    <row r="473" spans="1:17" x14ac:dyDescent="0.25">
      <c r="A473" t="s">
        <v>275</v>
      </c>
      <c r="B473" t="s">
        <v>315</v>
      </c>
      <c r="C473" t="s">
        <v>1</v>
      </c>
      <c r="D473" t="s">
        <v>9</v>
      </c>
      <c r="E473" t="s">
        <v>3</v>
      </c>
      <c r="F473" t="s">
        <v>4</v>
      </c>
      <c r="G473">
        <v>115.05758</v>
      </c>
      <c r="H473">
        <v>632011.06999999995</v>
      </c>
      <c r="I473">
        <v>3674674.37</v>
      </c>
      <c r="J473">
        <v>-69.02</v>
      </c>
      <c r="K473">
        <v>-69.02</v>
      </c>
      <c r="L473">
        <v>0</v>
      </c>
      <c r="M473">
        <v>16072324</v>
      </c>
      <c r="N473" t="s">
        <v>28</v>
      </c>
      <c r="O473">
        <v>10</v>
      </c>
      <c r="P473">
        <v>7</v>
      </c>
      <c r="Q473">
        <v>5964</v>
      </c>
    </row>
    <row r="474" spans="1:17" x14ac:dyDescent="0.25">
      <c r="A474" t="s">
        <v>275</v>
      </c>
      <c r="B474" t="s">
        <v>315</v>
      </c>
      <c r="C474" t="s">
        <v>1</v>
      </c>
      <c r="D474" t="s">
        <v>9</v>
      </c>
      <c r="E474" t="s">
        <v>3</v>
      </c>
      <c r="F474" t="s">
        <v>6</v>
      </c>
      <c r="G474">
        <v>106.3124</v>
      </c>
      <c r="H474">
        <v>632011.06999999995</v>
      </c>
      <c r="I474">
        <v>3674674.37</v>
      </c>
      <c r="J474">
        <v>-69.02</v>
      </c>
      <c r="K474">
        <v>-69.02</v>
      </c>
      <c r="L474">
        <v>0</v>
      </c>
      <c r="M474">
        <v>16080224</v>
      </c>
      <c r="N474" t="s">
        <v>28</v>
      </c>
      <c r="O474">
        <v>10</v>
      </c>
      <c r="P474">
        <v>7</v>
      </c>
      <c r="Q474">
        <v>5964</v>
      </c>
    </row>
    <row r="475" spans="1:17" x14ac:dyDescent="0.25">
      <c r="A475" t="s">
        <v>275</v>
      </c>
      <c r="B475" t="s">
        <v>315</v>
      </c>
      <c r="C475" t="s">
        <v>1</v>
      </c>
      <c r="D475" t="s">
        <v>9</v>
      </c>
      <c r="E475" t="s">
        <v>277</v>
      </c>
      <c r="F475" t="s">
        <v>4</v>
      </c>
      <c r="G475">
        <v>115.05758</v>
      </c>
      <c r="H475">
        <v>632011.06999999995</v>
      </c>
      <c r="I475">
        <v>3674674.37</v>
      </c>
      <c r="J475">
        <v>-69.02</v>
      </c>
      <c r="K475">
        <v>-69.02</v>
      </c>
      <c r="L475">
        <v>0</v>
      </c>
      <c r="M475">
        <v>16072324</v>
      </c>
      <c r="N475" t="s">
        <v>28</v>
      </c>
      <c r="O475">
        <v>10</v>
      </c>
      <c r="P475">
        <v>7</v>
      </c>
      <c r="Q475">
        <v>5964</v>
      </c>
    </row>
    <row r="476" spans="1:17" x14ac:dyDescent="0.25">
      <c r="A476" t="s">
        <v>275</v>
      </c>
      <c r="B476" t="s">
        <v>315</v>
      </c>
      <c r="C476" t="s">
        <v>1</v>
      </c>
      <c r="D476" t="s">
        <v>9</v>
      </c>
      <c r="E476" t="s">
        <v>277</v>
      </c>
      <c r="F476" t="s">
        <v>6</v>
      </c>
      <c r="G476">
        <v>106.3124</v>
      </c>
      <c r="H476">
        <v>632011.06999999995</v>
      </c>
      <c r="I476">
        <v>3674674.37</v>
      </c>
      <c r="J476">
        <v>-69.02</v>
      </c>
      <c r="K476">
        <v>-69.02</v>
      </c>
      <c r="L476">
        <v>0</v>
      </c>
      <c r="M476">
        <v>16080224</v>
      </c>
      <c r="N476" t="s">
        <v>28</v>
      </c>
      <c r="O476">
        <v>10</v>
      </c>
      <c r="P476">
        <v>7</v>
      </c>
      <c r="Q476">
        <v>5964</v>
      </c>
    </row>
    <row r="477" spans="1:17" x14ac:dyDescent="0.25">
      <c r="A477" t="s">
        <v>275</v>
      </c>
      <c r="B477" t="s">
        <v>315</v>
      </c>
      <c r="C477" t="s">
        <v>1</v>
      </c>
      <c r="D477" t="s">
        <v>9</v>
      </c>
      <c r="E477" t="s">
        <v>272</v>
      </c>
      <c r="F477" t="s">
        <v>4</v>
      </c>
      <c r="G477">
        <v>44.866889999999998</v>
      </c>
      <c r="H477">
        <v>632011.06999999995</v>
      </c>
      <c r="I477">
        <v>3674674.37</v>
      </c>
      <c r="J477">
        <v>-69.02</v>
      </c>
      <c r="K477">
        <v>-69.02</v>
      </c>
      <c r="L477">
        <v>0</v>
      </c>
      <c r="M477">
        <v>16072324</v>
      </c>
      <c r="N477" t="s">
        <v>28</v>
      </c>
      <c r="O477">
        <v>10</v>
      </c>
      <c r="P477">
        <v>7</v>
      </c>
      <c r="Q477">
        <v>5964</v>
      </c>
    </row>
    <row r="478" spans="1:17" x14ac:dyDescent="0.25">
      <c r="A478" t="s">
        <v>275</v>
      </c>
      <c r="B478" t="s">
        <v>315</v>
      </c>
      <c r="C478" t="s">
        <v>1</v>
      </c>
      <c r="D478" t="s">
        <v>9</v>
      </c>
      <c r="E478" t="s">
        <v>272</v>
      </c>
      <c r="F478" t="s">
        <v>6</v>
      </c>
      <c r="G478">
        <v>42.442749999999997</v>
      </c>
      <c r="H478">
        <v>632011.06999999995</v>
      </c>
      <c r="I478">
        <v>3674674.37</v>
      </c>
      <c r="J478">
        <v>-69.02</v>
      </c>
      <c r="K478">
        <v>-69.02</v>
      </c>
      <c r="L478">
        <v>0</v>
      </c>
      <c r="M478">
        <v>16080224</v>
      </c>
      <c r="N478" t="s">
        <v>28</v>
      </c>
      <c r="O478">
        <v>10</v>
      </c>
      <c r="P478">
        <v>7</v>
      </c>
      <c r="Q478">
        <v>5964</v>
      </c>
    </row>
    <row r="479" spans="1:17" x14ac:dyDescent="0.25">
      <c r="A479" t="s">
        <v>275</v>
      </c>
      <c r="B479" t="s">
        <v>315</v>
      </c>
      <c r="C479" t="s">
        <v>1</v>
      </c>
      <c r="D479" t="s">
        <v>9</v>
      </c>
      <c r="E479" t="s">
        <v>273</v>
      </c>
      <c r="F479" t="s">
        <v>4</v>
      </c>
      <c r="G479">
        <v>42.960090000000001</v>
      </c>
      <c r="H479">
        <v>632011.06999999995</v>
      </c>
      <c r="I479">
        <v>3674674.37</v>
      </c>
      <c r="J479">
        <v>-69.02</v>
      </c>
      <c r="K479">
        <v>-69.02</v>
      </c>
      <c r="L479">
        <v>0</v>
      </c>
      <c r="M479">
        <v>16072324</v>
      </c>
      <c r="N479" t="s">
        <v>28</v>
      </c>
      <c r="O479">
        <v>10</v>
      </c>
      <c r="P479">
        <v>7</v>
      </c>
      <c r="Q479">
        <v>5964</v>
      </c>
    </row>
    <row r="480" spans="1:17" x14ac:dyDescent="0.25">
      <c r="A480" t="s">
        <v>275</v>
      </c>
      <c r="B480" t="s">
        <v>315</v>
      </c>
      <c r="C480" t="s">
        <v>1</v>
      </c>
      <c r="D480" t="s">
        <v>9</v>
      </c>
      <c r="E480" t="s">
        <v>273</v>
      </c>
      <c r="F480" t="s">
        <v>6</v>
      </c>
      <c r="G480">
        <v>39.838419999999999</v>
      </c>
      <c r="H480">
        <v>632011.06999999995</v>
      </c>
      <c r="I480">
        <v>3674674.37</v>
      </c>
      <c r="J480">
        <v>-69.02</v>
      </c>
      <c r="K480">
        <v>-69.02</v>
      </c>
      <c r="L480">
        <v>0</v>
      </c>
      <c r="M480">
        <v>16080224</v>
      </c>
      <c r="N480" t="s">
        <v>28</v>
      </c>
      <c r="O480">
        <v>10</v>
      </c>
      <c r="P480">
        <v>7</v>
      </c>
      <c r="Q480">
        <v>5964</v>
      </c>
    </row>
    <row r="481" spans="1:17" x14ac:dyDescent="0.25">
      <c r="A481" t="s">
        <v>275</v>
      </c>
      <c r="B481" t="s">
        <v>315</v>
      </c>
      <c r="C481" t="s">
        <v>1</v>
      </c>
      <c r="D481" t="s">
        <v>9</v>
      </c>
      <c r="E481" t="s">
        <v>274</v>
      </c>
      <c r="F481" t="s">
        <v>4</v>
      </c>
      <c r="G481">
        <v>28.447749999999999</v>
      </c>
      <c r="H481">
        <v>632000</v>
      </c>
      <c r="I481">
        <v>3674675</v>
      </c>
      <c r="J481">
        <v>-69</v>
      </c>
      <c r="K481">
        <v>-69</v>
      </c>
      <c r="L481">
        <v>0</v>
      </c>
      <c r="M481">
        <v>16072324</v>
      </c>
      <c r="N481" t="s">
        <v>28</v>
      </c>
      <c r="O481">
        <v>10</v>
      </c>
      <c r="P481">
        <v>7</v>
      </c>
      <c r="Q481">
        <v>5964</v>
      </c>
    </row>
    <row r="482" spans="1:17" x14ac:dyDescent="0.25">
      <c r="A482" t="s">
        <v>275</v>
      </c>
      <c r="B482" t="s">
        <v>315</v>
      </c>
      <c r="C482" t="s">
        <v>1</v>
      </c>
      <c r="D482" t="s">
        <v>9</v>
      </c>
      <c r="E482" t="s">
        <v>274</v>
      </c>
      <c r="F482" t="s">
        <v>6</v>
      </c>
      <c r="G482">
        <v>25.25695</v>
      </c>
      <c r="H482">
        <v>632000</v>
      </c>
      <c r="I482">
        <v>3674675</v>
      </c>
      <c r="J482">
        <v>-69</v>
      </c>
      <c r="K482">
        <v>-69</v>
      </c>
      <c r="L482">
        <v>0</v>
      </c>
      <c r="M482">
        <v>16080224</v>
      </c>
      <c r="N482" t="s">
        <v>28</v>
      </c>
      <c r="O482">
        <v>10</v>
      </c>
      <c r="P482">
        <v>7</v>
      </c>
      <c r="Q482">
        <v>5964</v>
      </c>
    </row>
    <row r="483" spans="1:17" x14ac:dyDescent="0.25">
      <c r="A483" t="s">
        <v>275</v>
      </c>
      <c r="B483" t="s">
        <v>315</v>
      </c>
      <c r="C483" t="s">
        <v>1</v>
      </c>
      <c r="D483" t="s">
        <v>9</v>
      </c>
      <c r="E483" t="s">
        <v>278</v>
      </c>
      <c r="F483" t="s">
        <v>4</v>
      </c>
      <c r="G483">
        <v>1.3980600000000001</v>
      </c>
      <c r="H483">
        <v>632301.9</v>
      </c>
      <c r="I483">
        <v>3674532.18</v>
      </c>
      <c r="J483">
        <v>-68.72</v>
      </c>
      <c r="K483">
        <v>-68.72</v>
      </c>
      <c r="L483">
        <v>0</v>
      </c>
      <c r="M483">
        <v>16052308</v>
      </c>
      <c r="N483" t="s">
        <v>28</v>
      </c>
      <c r="O483">
        <v>10</v>
      </c>
      <c r="P483">
        <v>7</v>
      </c>
      <c r="Q483">
        <v>5964</v>
      </c>
    </row>
    <row r="484" spans="1:17" x14ac:dyDescent="0.25">
      <c r="A484" t="s">
        <v>275</v>
      </c>
      <c r="B484" t="s">
        <v>315</v>
      </c>
      <c r="C484" t="s">
        <v>1</v>
      </c>
      <c r="D484" t="s">
        <v>9</v>
      </c>
      <c r="E484" t="s">
        <v>278</v>
      </c>
      <c r="F484" t="s">
        <v>6</v>
      </c>
      <c r="G484">
        <v>1.25499</v>
      </c>
      <c r="H484">
        <v>632301.9</v>
      </c>
      <c r="I484">
        <v>3674532.18</v>
      </c>
      <c r="J484">
        <v>-68.72</v>
      </c>
      <c r="K484">
        <v>-68.72</v>
      </c>
      <c r="L484">
        <v>0</v>
      </c>
      <c r="M484">
        <v>16050808</v>
      </c>
      <c r="N484" t="s">
        <v>28</v>
      </c>
      <c r="O484">
        <v>10</v>
      </c>
      <c r="P484">
        <v>7</v>
      </c>
      <c r="Q484">
        <v>5964</v>
      </c>
    </row>
    <row r="485" spans="1:17" x14ac:dyDescent="0.25">
      <c r="A485" t="s">
        <v>275</v>
      </c>
      <c r="B485" t="s">
        <v>315</v>
      </c>
      <c r="C485" t="s">
        <v>1</v>
      </c>
      <c r="D485" t="s">
        <v>9</v>
      </c>
      <c r="E485" t="s">
        <v>7</v>
      </c>
      <c r="F485" t="s">
        <v>4</v>
      </c>
      <c r="G485">
        <v>115.05758</v>
      </c>
      <c r="H485">
        <v>632011.06999999995</v>
      </c>
      <c r="I485">
        <v>3674674.37</v>
      </c>
      <c r="J485">
        <v>-69.02</v>
      </c>
      <c r="K485">
        <v>-69.02</v>
      </c>
      <c r="L485">
        <v>0</v>
      </c>
      <c r="M485">
        <v>16072324</v>
      </c>
      <c r="N485" t="s">
        <v>28</v>
      </c>
      <c r="O485">
        <v>10</v>
      </c>
      <c r="P485">
        <v>7</v>
      </c>
      <c r="Q485">
        <v>5964</v>
      </c>
    </row>
    <row r="486" spans="1:17" x14ac:dyDescent="0.25">
      <c r="A486" t="s">
        <v>275</v>
      </c>
      <c r="B486" t="s">
        <v>315</v>
      </c>
      <c r="C486" t="s">
        <v>1</v>
      </c>
      <c r="D486" t="s">
        <v>9</v>
      </c>
      <c r="E486" t="s">
        <v>7</v>
      </c>
      <c r="F486" t="s">
        <v>6</v>
      </c>
      <c r="G486">
        <v>106.3124</v>
      </c>
      <c r="H486">
        <v>632011.06999999995</v>
      </c>
      <c r="I486">
        <v>3674674.37</v>
      </c>
      <c r="J486">
        <v>-69.02</v>
      </c>
      <c r="K486">
        <v>-69.02</v>
      </c>
      <c r="L486">
        <v>0</v>
      </c>
      <c r="M486">
        <v>16080224</v>
      </c>
      <c r="N486" t="s">
        <v>28</v>
      </c>
      <c r="O486">
        <v>10</v>
      </c>
      <c r="P486">
        <v>7</v>
      </c>
      <c r="Q486">
        <v>5964</v>
      </c>
    </row>
    <row r="487" spans="1:17" x14ac:dyDescent="0.25">
      <c r="A487" t="s">
        <v>275</v>
      </c>
      <c r="B487" t="s">
        <v>316</v>
      </c>
      <c r="C487" t="s">
        <v>10</v>
      </c>
      <c r="D487" t="s">
        <v>2</v>
      </c>
      <c r="E487" t="s">
        <v>3</v>
      </c>
      <c r="F487" t="s">
        <v>4</v>
      </c>
      <c r="G487">
        <v>353.32526000000001</v>
      </c>
      <c r="H487">
        <v>632301.9</v>
      </c>
      <c r="I487">
        <v>3674437.38</v>
      </c>
      <c r="J487">
        <v>-68.569999999999993</v>
      </c>
      <c r="K487">
        <v>-68.569999999999993</v>
      </c>
      <c r="L487">
        <v>0</v>
      </c>
      <c r="M487">
        <v>16052102</v>
      </c>
      <c r="N487" t="s">
        <v>28</v>
      </c>
      <c r="O487">
        <v>29</v>
      </c>
      <c r="P487">
        <v>20</v>
      </c>
      <c r="Q487">
        <v>5964</v>
      </c>
    </row>
    <row r="488" spans="1:17" x14ac:dyDescent="0.25">
      <c r="A488" t="s">
        <v>275</v>
      </c>
      <c r="B488" t="s">
        <v>316</v>
      </c>
      <c r="C488" t="s">
        <v>10</v>
      </c>
      <c r="D488" t="s">
        <v>2</v>
      </c>
      <c r="E488" t="s">
        <v>3</v>
      </c>
      <c r="F488" t="s">
        <v>6</v>
      </c>
      <c r="G488">
        <v>240.50337999999999</v>
      </c>
      <c r="H488">
        <v>632075</v>
      </c>
      <c r="I488">
        <v>3674675</v>
      </c>
      <c r="J488">
        <v>-69.099999999999994</v>
      </c>
      <c r="K488">
        <v>-69.099999999999994</v>
      </c>
      <c r="L488">
        <v>0</v>
      </c>
      <c r="M488">
        <v>16081918</v>
      </c>
      <c r="N488" t="s">
        <v>28</v>
      </c>
      <c r="O488">
        <v>29</v>
      </c>
      <c r="P488">
        <v>20</v>
      </c>
      <c r="Q488">
        <v>5964</v>
      </c>
    </row>
    <row r="489" spans="1:17" x14ac:dyDescent="0.25">
      <c r="A489" t="s">
        <v>275</v>
      </c>
      <c r="B489" t="s">
        <v>316</v>
      </c>
      <c r="C489" t="s">
        <v>10</v>
      </c>
      <c r="D489" t="s">
        <v>2</v>
      </c>
      <c r="E489" t="s">
        <v>271</v>
      </c>
      <c r="F489" t="s">
        <v>4</v>
      </c>
      <c r="G489">
        <v>17.62462</v>
      </c>
      <c r="H489">
        <v>630779.89</v>
      </c>
      <c r="I489">
        <v>3674261.08</v>
      </c>
      <c r="J489">
        <v>-68.47</v>
      </c>
      <c r="K489">
        <v>-68.47</v>
      </c>
      <c r="L489">
        <v>0</v>
      </c>
      <c r="M489">
        <v>16062720</v>
      </c>
      <c r="N489" t="s">
        <v>28</v>
      </c>
      <c r="O489">
        <v>29</v>
      </c>
      <c r="P489">
        <v>20</v>
      </c>
      <c r="Q489">
        <v>5964</v>
      </c>
    </row>
    <row r="490" spans="1:17" x14ac:dyDescent="0.25">
      <c r="A490" t="s">
        <v>275</v>
      </c>
      <c r="B490" t="s">
        <v>316</v>
      </c>
      <c r="C490" t="s">
        <v>10</v>
      </c>
      <c r="D490" t="s">
        <v>2</v>
      </c>
      <c r="E490" t="s">
        <v>271</v>
      </c>
      <c r="F490" t="s">
        <v>6</v>
      </c>
      <c r="G490">
        <v>13.584</v>
      </c>
      <c r="H490">
        <v>630800.13</v>
      </c>
      <c r="I490">
        <v>3674324.82</v>
      </c>
      <c r="J490">
        <v>-69.23</v>
      </c>
      <c r="K490">
        <v>-69.23</v>
      </c>
      <c r="L490">
        <v>0</v>
      </c>
      <c r="M490">
        <v>16081319</v>
      </c>
      <c r="N490" t="s">
        <v>28</v>
      </c>
      <c r="O490">
        <v>29</v>
      </c>
      <c r="P490">
        <v>20</v>
      </c>
      <c r="Q490">
        <v>5964</v>
      </c>
    </row>
    <row r="491" spans="1:17" x14ac:dyDescent="0.25">
      <c r="A491" t="s">
        <v>275</v>
      </c>
      <c r="B491" t="s">
        <v>316</v>
      </c>
      <c r="C491" t="s">
        <v>10</v>
      </c>
      <c r="D491" t="s">
        <v>2</v>
      </c>
      <c r="E491" t="s">
        <v>281</v>
      </c>
      <c r="F491" t="s">
        <v>4</v>
      </c>
      <c r="G491">
        <v>178.18773999999999</v>
      </c>
      <c r="H491">
        <v>633806.74</v>
      </c>
      <c r="I491">
        <v>3674484.67</v>
      </c>
      <c r="J491">
        <v>-66.150000000000006</v>
      </c>
      <c r="K491">
        <v>-64.91</v>
      </c>
      <c r="L491">
        <v>0</v>
      </c>
      <c r="M491">
        <v>16073003</v>
      </c>
      <c r="N491" t="s">
        <v>28</v>
      </c>
      <c r="O491">
        <v>29</v>
      </c>
      <c r="P491">
        <v>20</v>
      </c>
      <c r="Q491">
        <v>5964</v>
      </c>
    </row>
    <row r="492" spans="1:17" x14ac:dyDescent="0.25">
      <c r="A492" t="s">
        <v>275</v>
      </c>
      <c r="B492" t="s">
        <v>316</v>
      </c>
      <c r="C492" t="s">
        <v>10</v>
      </c>
      <c r="D492" t="s">
        <v>2</v>
      </c>
      <c r="E492" t="s">
        <v>281</v>
      </c>
      <c r="F492" t="s">
        <v>6</v>
      </c>
      <c r="G492">
        <v>151.28098</v>
      </c>
      <c r="H492">
        <v>633500</v>
      </c>
      <c r="I492">
        <v>3674750</v>
      </c>
      <c r="J492">
        <v>-66.680000000000007</v>
      </c>
      <c r="K492">
        <v>-66.680000000000007</v>
      </c>
      <c r="L492">
        <v>0</v>
      </c>
      <c r="M492">
        <v>16072305</v>
      </c>
      <c r="N492" t="s">
        <v>28</v>
      </c>
      <c r="O492">
        <v>29</v>
      </c>
      <c r="P492">
        <v>20</v>
      </c>
      <c r="Q492">
        <v>5964</v>
      </c>
    </row>
    <row r="493" spans="1:17" x14ac:dyDescent="0.25">
      <c r="A493" t="s">
        <v>275</v>
      </c>
      <c r="B493" t="s">
        <v>316</v>
      </c>
      <c r="C493" t="s">
        <v>10</v>
      </c>
      <c r="D493" t="s">
        <v>2</v>
      </c>
      <c r="E493" t="s">
        <v>282</v>
      </c>
      <c r="F493" t="s">
        <v>4</v>
      </c>
      <c r="G493">
        <v>135.36691999999999</v>
      </c>
      <c r="H493">
        <v>632059.54</v>
      </c>
      <c r="I493">
        <v>3674295.19</v>
      </c>
      <c r="J493">
        <v>-68.75</v>
      </c>
      <c r="K493">
        <v>-68.75</v>
      </c>
      <c r="L493">
        <v>0</v>
      </c>
      <c r="M493">
        <v>16032822</v>
      </c>
      <c r="N493" t="s">
        <v>28</v>
      </c>
      <c r="O493">
        <v>29</v>
      </c>
      <c r="P493">
        <v>20</v>
      </c>
      <c r="Q493">
        <v>5964</v>
      </c>
    </row>
    <row r="494" spans="1:17" x14ac:dyDescent="0.25">
      <c r="A494" t="s">
        <v>275</v>
      </c>
      <c r="B494" t="s">
        <v>316</v>
      </c>
      <c r="C494" t="s">
        <v>10</v>
      </c>
      <c r="D494" t="s">
        <v>2</v>
      </c>
      <c r="E494" t="s">
        <v>282</v>
      </c>
      <c r="F494" t="s">
        <v>6</v>
      </c>
      <c r="G494">
        <v>132.03402</v>
      </c>
      <c r="H494">
        <v>632035.30000000005</v>
      </c>
      <c r="I494">
        <v>3674295.19</v>
      </c>
      <c r="J494">
        <v>-68.75</v>
      </c>
      <c r="K494">
        <v>-68.75</v>
      </c>
      <c r="L494">
        <v>0</v>
      </c>
      <c r="M494">
        <v>16032822</v>
      </c>
      <c r="N494" t="s">
        <v>28</v>
      </c>
      <c r="O494">
        <v>29</v>
      </c>
      <c r="P494">
        <v>20</v>
      </c>
      <c r="Q494">
        <v>5964</v>
      </c>
    </row>
    <row r="495" spans="1:17" x14ac:dyDescent="0.25">
      <c r="A495" t="s">
        <v>275</v>
      </c>
      <c r="B495" t="s">
        <v>316</v>
      </c>
      <c r="C495" t="s">
        <v>10</v>
      </c>
      <c r="D495" t="s">
        <v>2</v>
      </c>
      <c r="E495" t="s">
        <v>283</v>
      </c>
      <c r="F495" t="s">
        <v>4</v>
      </c>
      <c r="G495">
        <v>100.34874000000001</v>
      </c>
      <c r="H495">
        <v>631600</v>
      </c>
      <c r="I495">
        <v>3674750</v>
      </c>
      <c r="J495">
        <v>-69.06</v>
      </c>
      <c r="K495">
        <v>-69.06</v>
      </c>
      <c r="L495">
        <v>0</v>
      </c>
      <c r="M495">
        <v>16073003</v>
      </c>
      <c r="N495" t="s">
        <v>28</v>
      </c>
      <c r="O495">
        <v>29</v>
      </c>
      <c r="P495">
        <v>20</v>
      </c>
      <c r="Q495">
        <v>5964</v>
      </c>
    </row>
    <row r="496" spans="1:17" x14ac:dyDescent="0.25">
      <c r="A496" t="s">
        <v>275</v>
      </c>
      <c r="B496" t="s">
        <v>316</v>
      </c>
      <c r="C496" t="s">
        <v>10</v>
      </c>
      <c r="D496" t="s">
        <v>2</v>
      </c>
      <c r="E496" t="s">
        <v>283</v>
      </c>
      <c r="F496" t="s">
        <v>6</v>
      </c>
      <c r="G496">
        <v>84.920929999999998</v>
      </c>
      <c r="H496">
        <v>632011.06999999995</v>
      </c>
      <c r="I496">
        <v>3674674.37</v>
      </c>
      <c r="J496">
        <v>-69.02</v>
      </c>
      <c r="K496">
        <v>-69.02</v>
      </c>
      <c r="L496">
        <v>0</v>
      </c>
      <c r="M496">
        <v>16042424</v>
      </c>
      <c r="N496" t="s">
        <v>28</v>
      </c>
      <c r="O496">
        <v>29</v>
      </c>
      <c r="P496">
        <v>20</v>
      </c>
      <c r="Q496">
        <v>5964</v>
      </c>
    </row>
    <row r="497" spans="1:17" x14ac:dyDescent="0.25">
      <c r="A497" t="s">
        <v>275</v>
      </c>
      <c r="B497" t="s">
        <v>316</v>
      </c>
      <c r="C497" t="s">
        <v>10</v>
      </c>
      <c r="D497" t="s">
        <v>2</v>
      </c>
      <c r="E497" t="s">
        <v>284</v>
      </c>
      <c r="F497" t="s">
        <v>4</v>
      </c>
      <c r="G497">
        <v>139.70677000000001</v>
      </c>
      <c r="H497">
        <v>631875</v>
      </c>
      <c r="I497">
        <v>3674875</v>
      </c>
      <c r="J497">
        <v>-69.25</v>
      </c>
      <c r="K497">
        <v>-69.25</v>
      </c>
      <c r="L497">
        <v>0</v>
      </c>
      <c r="M497">
        <v>16032823</v>
      </c>
      <c r="N497" t="s">
        <v>28</v>
      </c>
      <c r="O497">
        <v>29</v>
      </c>
      <c r="P497">
        <v>20</v>
      </c>
      <c r="Q497">
        <v>5964</v>
      </c>
    </row>
    <row r="498" spans="1:17" x14ac:dyDescent="0.25">
      <c r="A498" t="s">
        <v>275</v>
      </c>
      <c r="B498" t="s">
        <v>316</v>
      </c>
      <c r="C498" t="s">
        <v>10</v>
      </c>
      <c r="D498" t="s">
        <v>2</v>
      </c>
      <c r="E498" t="s">
        <v>284</v>
      </c>
      <c r="F498" t="s">
        <v>6</v>
      </c>
      <c r="G498">
        <v>132.80456000000001</v>
      </c>
      <c r="H498">
        <v>631875</v>
      </c>
      <c r="I498">
        <v>3674875</v>
      </c>
      <c r="J498">
        <v>-69.25</v>
      </c>
      <c r="K498">
        <v>-69.25</v>
      </c>
      <c r="L498">
        <v>0</v>
      </c>
      <c r="M498">
        <v>16032819</v>
      </c>
      <c r="N498" t="s">
        <v>28</v>
      </c>
      <c r="O498">
        <v>29</v>
      </c>
      <c r="P498">
        <v>20</v>
      </c>
      <c r="Q498">
        <v>5964</v>
      </c>
    </row>
    <row r="499" spans="1:17" x14ac:dyDescent="0.25">
      <c r="A499" t="s">
        <v>275</v>
      </c>
      <c r="B499" t="s">
        <v>316</v>
      </c>
      <c r="C499" t="s">
        <v>10</v>
      </c>
      <c r="D499" t="s">
        <v>2</v>
      </c>
      <c r="E499" t="s">
        <v>285</v>
      </c>
      <c r="F499" t="s">
        <v>4</v>
      </c>
      <c r="G499">
        <v>116.91307999999999</v>
      </c>
      <c r="H499">
        <v>634250</v>
      </c>
      <c r="I499">
        <v>3673750</v>
      </c>
      <c r="J499">
        <v>-65.260000000000005</v>
      </c>
      <c r="K499">
        <v>-65.260000000000005</v>
      </c>
      <c r="L499">
        <v>0</v>
      </c>
      <c r="M499">
        <v>16121619</v>
      </c>
      <c r="N499" t="s">
        <v>28</v>
      </c>
      <c r="O499">
        <v>29</v>
      </c>
      <c r="P499">
        <v>20</v>
      </c>
      <c r="Q499">
        <v>5964</v>
      </c>
    </row>
    <row r="500" spans="1:17" x14ac:dyDescent="0.25">
      <c r="A500" t="s">
        <v>275</v>
      </c>
      <c r="B500" t="s">
        <v>316</v>
      </c>
      <c r="C500" t="s">
        <v>10</v>
      </c>
      <c r="D500" t="s">
        <v>2</v>
      </c>
      <c r="E500" t="s">
        <v>285</v>
      </c>
      <c r="F500" t="s">
        <v>6</v>
      </c>
      <c r="G500">
        <v>102.74088</v>
      </c>
      <c r="H500">
        <v>634250</v>
      </c>
      <c r="I500">
        <v>3673750</v>
      </c>
      <c r="J500">
        <v>-65.260000000000005</v>
      </c>
      <c r="K500">
        <v>-65.260000000000005</v>
      </c>
      <c r="L500">
        <v>0</v>
      </c>
      <c r="M500">
        <v>16112619</v>
      </c>
      <c r="N500" t="s">
        <v>28</v>
      </c>
      <c r="O500">
        <v>29</v>
      </c>
      <c r="P500">
        <v>20</v>
      </c>
      <c r="Q500">
        <v>5964</v>
      </c>
    </row>
    <row r="501" spans="1:17" x14ac:dyDescent="0.25">
      <c r="A501" t="s">
        <v>275</v>
      </c>
      <c r="B501" t="s">
        <v>316</v>
      </c>
      <c r="C501" t="s">
        <v>10</v>
      </c>
      <c r="D501" t="s">
        <v>2</v>
      </c>
      <c r="E501" t="s">
        <v>286</v>
      </c>
      <c r="F501" t="s">
        <v>4</v>
      </c>
      <c r="G501">
        <v>111.79074</v>
      </c>
      <c r="H501">
        <v>632100</v>
      </c>
      <c r="I501">
        <v>3675300</v>
      </c>
      <c r="J501">
        <v>-69.19</v>
      </c>
      <c r="K501">
        <v>-69.19</v>
      </c>
      <c r="L501">
        <v>0</v>
      </c>
      <c r="M501">
        <v>16100219</v>
      </c>
      <c r="N501" t="s">
        <v>28</v>
      </c>
      <c r="O501">
        <v>29</v>
      </c>
      <c r="P501">
        <v>20</v>
      </c>
      <c r="Q501">
        <v>5964</v>
      </c>
    </row>
    <row r="502" spans="1:17" x14ac:dyDescent="0.25">
      <c r="A502" t="s">
        <v>275</v>
      </c>
      <c r="B502" t="s">
        <v>316</v>
      </c>
      <c r="C502" t="s">
        <v>10</v>
      </c>
      <c r="D502" t="s">
        <v>2</v>
      </c>
      <c r="E502" t="s">
        <v>286</v>
      </c>
      <c r="F502" t="s">
        <v>6</v>
      </c>
      <c r="G502">
        <v>102.18834</v>
      </c>
      <c r="H502">
        <v>632100</v>
      </c>
      <c r="I502">
        <v>3675400</v>
      </c>
      <c r="J502">
        <v>-69.25</v>
      </c>
      <c r="K502">
        <v>-67.569999999999993</v>
      </c>
      <c r="L502">
        <v>0</v>
      </c>
      <c r="M502">
        <v>16032205</v>
      </c>
      <c r="N502" t="s">
        <v>28</v>
      </c>
      <c r="O502">
        <v>29</v>
      </c>
      <c r="P502">
        <v>20</v>
      </c>
      <c r="Q502">
        <v>5964</v>
      </c>
    </row>
    <row r="503" spans="1:17" x14ac:dyDescent="0.25">
      <c r="A503" t="s">
        <v>275</v>
      </c>
      <c r="B503" t="s">
        <v>316</v>
      </c>
      <c r="C503" t="s">
        <v>10</v>
      </c>
      <c r="D503" t="s">
        <v>2</v>
      </c>
      <c r="E503" t="s">
        <v>287</v>
      </c>
      <c r="F503" t="s">
        <v>4</v>
      </c>
      <c r="G503">
        <v>120.86736000000001</v>
      </c>
      <c r="H503">
        <v>632250</v>
      </c>
      <c r="I503">
        <v>3675750</v>
      </c>
      <c r="J503">
        <v>-69.09</v>
      </c>
      <c r="K503">
        <v>-69.09</v>
      </c>
      <c r="L503">
        <v>0</v>
      </c>
      <c r="M503">
        <v>16032819</v>
      </c>
      <c r="N503" t="s">
        <v>28</v>
      </c>
      <c r="O503">
        <v>29</v>
      </c>
      <c r="P503">
        <v>20</v>
      </c>
      <c r="Q503">
        <v>5964</v>
      </c>
    </row>
    <row r="504" spans="1:17" x14ac:dyDescent="0.25">
      <c r="A504" t="s">
        <v>275</v>
      </c>
      <c r="B504" t="s">
        <v>316</v>
      </c>
      <c r="C504" t="s">
        <v>10</v>
      </c>
      <c r="D504" t="s">
        <v>2</v>
      </c>
      <c r="E504" t="s">
        <v>287</v>
      </c>
      <c r="F504" t="s">
        <v>6</v>
      </c>
      <c r="G504">
        <v>119.14501</v>
      </c>
      <c r="H504">
        <v>632250</v>
      </c>
      <c r="I504">
        <v>3675750</v>
      </c>
      <c r="J504">
        <v>-69.09</v>
      </c>
      <c r="K504">
        <v>-69.09</v>
      </c>
      <c r="L504">
        <v>0</v>
      </c>
      <c r="M504">
        <v>16032823</v>
      </c>
      <c r="N504" t="s">
        <v>28</v>
      </c>
      <c r="O504">
        <v>29</v>
      </c>
      <c r="P504">
        <v>20</v>
      </c>
      <c r="Q504">
        <v>5964</v>
      </c>
    </row>
    <row r="505" spans="1:17" x14ac:dyDescent="0.25">
      <c r="A505" t="s">
        <v>275</v>
      </c>
      <c r="B505" t="s">
        <v>316</v>
      </c>
      <c r="C505" t="s">
        <v>10</v>
      </c>
      <c r="D505" t="s">
        <v>2</v>
      </c>
      <c r="E505" t="s">
        <v>288</v>
      </c>
      <c r="F505" t="s">
        <v>4</v>
      </c>
      <c r="G505">
        <v>116.44043000000001</v>
      </c>
      <c r="H505">
        <v>633500</v>
      </c>
      <c r="I505">
        <v>3674250</v>
      </c>
      <c r="J505">
        <v>-66.63</v>
      </c>
      <c r="K505">
        <v>-66.63</v>
      </c>
      <c r="L505">
        <v>0</v>
      </c>
      <c r="M505">
        <v>16052102</v>
      </c>
      <c r="N505" t="s">
        <v>28</v>
      </c>
      <c r="O505">
        <v>29</v>
      </c>
      <c r="P505">
        <v>20</v>
      </c>
      <c r="Q505">
        <v>5964</v>
      </c>
    </row>
    <row r="506" spans="1:17" x14ac:dyDescent="0.25">
      <c r="A506" t="s">
        <v>275</v>
      </c>
      <c r="B506" t="s">
        <v>316</v>
      </c>
      <c r="C506" t="s">
        <v>10</v>
      </c>
      <c r="D506" t="s">
        <v>2</v>
      </c>
      <c r="E506" t="s">
        <v>288</v>
      </c>
      <c r="F506" t="s">
        <v>6</v>
      </c>
      <c r="G506">
        <v>86.405690000000007</v>
      </c>
      <c r="H506">
        <v>633646.75</v>
      </c>
      <c r="I506">
        <v>3674416.11</v>
      </c>
      <c r="J506">
        <v>-66.42</v>
      </c>
      <c r="K506">
        <v>-66.42</v>
      </c>
      <c r="L506">
        <v>0</v>
      </c>
      <c r="M506">
        <v>16032821</v>
      </c>
      <c r="N506" t="s">
        <v>28</v>
      </c>
      <c r="O506">
        <v>29</v>
      </c>
      <c r="P506">
        <v>20</v>
      </c>
      <c r="Q506">
        <v>5964</v>
      </c>
    </row>
    <row r="507" spans="1:17" x14ac:dyDescent="0.25">
      <c r="A507" t="s">
        <v>275</v>
      </c>
      <c r="B507" t="s">
        <v>316</v>
      </c>
      <c r="C507" t="s">
        <v>10</v>
      </c>
      <c r="D507" t="s">
        <v>2</v>
      </c>
      <c r="E507" t="s">
        <v>289</v>
      </c>
      <c r="F507" t="s">
        <v>4</v>
      </c>
      <c r="G507">
        <v>110.74933</v>
      </c>
      <c r="H507">
        <v>634000</v>
      </c>
      <c r="I507">
        <v>3674500</v>
      </c>
      <c r="J507">
        <v>-65.47</v>
      </c>
      <c r="K507">
        <v>-65.47</v>
      </c>
      <c r="L507">
        <v>0</v>
      </c>
      <c r="M507">
        <v>16111619</v>
      </c>
      <c r="N507" t="s">
        <v>28</v>
      </c>
      <c r="O507">
        <v>29</v>
      </c>
      <c r="P507">
        <v>20</v>
      </c>
      <c r="Q507">
        <v>5964</v>
      </c>
    </row>
    <row r="508" spans="1:17" x14ac:dyDescent="0.25">
      <c r="A508" t="s">
        <v>275</v>
      </c>
      <c r="B508" t="s">
        <v>316</v>
      </c>
      <c r="C508" t="s">
        <v>10</v>
      </c>
      <c r="D508" t="s">
        <v>2</v>
      </c>
      <c r="E508" t="s">
        <v>289</v>
      </c>
      <c r="F508" t="s">
        <v>6</v>
      </c>
      <c r="G508">
        <v>108.26468</v>
      </c>
      <c r="H508">
        <v>634000</v>
      </c>
      <c r="I508">
        <v>3674500</v>
      </c>
      <c r="J508">
        <v>-65.47</v>
      </c>
      <c r="K508">
        <v>-65.47</v>
      </c>
      <c r="L508">
        <v>0</v>
      </c>
      <c r="M508">
        <v>16121619</v>
      </c>
      <c r="N508" t="s">
        <v>28</v>
      </c>
      <c r="O508">
        <v>29</v>
      </c>
      <c r="P508">
        <v>20</v>
      </c>
      <c r="Q508">
        <v>5964</v>
      </c>
    </row>
    <row r="509" spans="1:17" x14ac:dyDescent="0.25">
      <c r="A509" t="s">
        <v>275</v>
      </c>
      <c r="B509" t="s">
        <v>316</v>
      </c>
      <c r="C509" t="s">
        <v>10</v>
      </c>
      <c r="D509" t="s">
        <v>2</v>
      </c>
      <c r="E509" t="s">
        <v>290</v>
      </c>
      <c r="F509" t="s">
        <v>4</v>
      </c>
      <c r="G509">
        <v>122.90064</v>
      </c>
      <c r="H509">
        <v>634250</v>
      </c>
      <c r="I509">
        <v>3674000</v>
      </c>
      <c r="J509">
        <v>-65.27</v>
      </c>
      <c r="K509">
        <v>-65.27</v>
      </c>
      <c r="L509">
        <v>0</v>
      </c>
      <c r="M509">
        <v>16052102</v>
      </c>
      <c r="N509" t="s">
        <v>28</v>
      </c>
      <c r="O509">
        <v>29</v>
      </c>
      <c r="P509">
        <v>20</v>
      </c>
      <c r="Q509">
        <v>5964</v>
      </c>
    </row>
    <row r="510" spans="1:17" x14ac:dyDescent="0.25">
      <c r="A510" t="s">
        <v>275</v>
      </c>
      <c r="B510" t="s">
        <v>316</v>
      </c>
      <c r="C510" t="s">
        <v>10</v>
      </c>
      <c r="D510" t="s">
        <v>2</v>
      </c>
      <c r="E510" t="s">
        <v>290</v>
      </c>
      <c r="F510" t="s">
        <v>6</v>
      </c>
      <c r="G510">
        <v>79.921800000000005</v>
      </c>
      <c r="H510">
        <v>634250</v>
      </c>
      <c r="I510">
        <v>3674000</v>
      </c>
      <c r="J510">
        <v>-65.27</v>
      </c>
      <c r="K510">
        <v>-65.27</v>
      </c>
      <c r="L510">
        <v>0</v>
      </c>
      <c r="M510">
        <v>16090320</v>
      </c>
      <c r="N510" t="s">
        <v>28</v>
      </c>
      <c r="O510">
        <v>29</v>
      </c>
      <c r="P510">
        <v>20</v>
      </c>
      <c r="Q510">
        <v>5964</v>
      </c>
    </row>
    <row r="511" spans="1:17" x14ac:dyDescent="0.25">
      <c r="A511" t="s">
        <v>275</v>
      </c>
      <c r="B511" t="s">
        <v>316</v>
      </c>
      <c r="C511" t="s">
        <v>10</v>
      </c>
      <c r="D511" t="s">
        <v>2</v>
      </c>
      <c r="E511" t="s">
        <v>291</v>
      </c>
      <c r="F511" t="s">
        <v>4</v>
      </c>
      <c r="G511">
        <v>132.03722999999999</v>
      </c>
      <c r="H511">
        <v>630900</v>
      </c>
      <c r="I511">
        <v>3674400</v>
      </c>
      <c r="J511">
        <v>-69.510000000000005</v>
      </c>
      <c r="K511">
        <v>-69.510000000000005</v>
      </c>
      <c r="L511">
        <v>0</v>
      </c>
      <c r="M511">
        <v>16032822</v>
      </c>
      <c r="N511" t="s">
        <v>28</v>
      </c>
      <c r="O511">
        <v>29</v>
      </c>
      <c r="P511">
        <v>20</v>
      </c>
      <c r="Q511">
        <v>5964</v>
      </c>
    </row>
    <row r="512" spans="1:17" x14ac:dyDescent="0.25">
      <c r="A512" t="s">
        <v>275</v>
      </c>
      <c r="B512" t="s">
        <v>316</v>
      </c>
      <c r="C512" t="s">
        <v>10</v>
      </c>
      <c r="D512" t="s">
        <v>2</v>
      </c>
      <c r="E512" t="s">
        <v>291</v>
      </c>
      <c r="F512" t="s">
        <v>6</v>
      </c>
      <c r="G512">
        <v>129.83454</v>
      </c>
      <c r="H512">
        <v>630900</v>
      </c>
      <c r="I512">
        <v>3674400</v>
      </c>
      <c r="J512">
        <v>-69.510000000000005</v>
      </c>
      <c r="K512">
        <v>-69.510000000000005</v>
      </c>
      <c r="L512">
        <v>0</v>
      </c>
      <c r="M512">
        <v>16032818</v>
      </c>
      <c r="N512" t="s">
        <v>28</v>
      </c>
      <c r="O512">
        <v>29</v>
      </c>
      <c r="P512">
        <v>20</v>
      </c>
      <c r="Q512">
        <v>5964</v>
      </c>
    </row>
    <row r="513" spans="1:17" x14ac:dyDescent="0.25">
      <c r="A513" t="s">
        <v>275</v>
      </c>
      <c r="B513" t="s">
        <v>316</v>
      </c>
      <c r="C513" t="s">
        <v>10</v>
      </c>
      <c r="D513" t="s">
        <v>2</v>
      </c>
      <c r="E513" t="s">
        <v>292</v>
      </c>
      <c r="F513" t="s">
        <v>4</v>
      </c>
      <c r="G513">
        <v>98.477819999999994</v>
      </c>
      <c r="H513">
        <v>633806.74</v>
      </c>
      <c r="I513">
        <v>3674484.67</v>
      </c>
      <c r="J513">
        <v>-66.150000000000006</v>
      </c>
      <c r="K513">
        <v>-64.91</v>
      </c>
      <c r="L513">
        <v>0</v>
      </c>
      <c r="M513">
        <v>16073003</v>
      </c>
      <c r="N513" t="s">
        <v>28</v>
      </c>
      <c r="O513">
        <v>29</v>
      </c>
      <c r="P513">
        <v>20</v>
      </c>
      <c r="Q513">
        <v>5964</v>
      </c>
    </row>
    <row r="514" spans="1:17" x14ac:dyDescent="0.25">
      <c r="A514" t="s">
        <v>275</v>
      </c>
      <c r="B514" t="s">
        <v>316</v>
      </c>
      <c r="C514" t="s">
        <v>10</v>
      </c>
      <c r="D514" t="s">
        <v>2</v>
      </c>
      <c r="E514" t="s">
        <v>292</v>
      </c>
      <c r="F514" t="s">
        <v>6</v>
      </c>
      <c r="G514">
        <v>88.150329999999997</v>
      </c>
      <c r="H514">
        <v>634210.39</v>
      </c>
      <c r="I514">
        <v>3674214.18</v>
      </c>
      <c r="J514">
        <v>-65.92</v>
      </c>
      <c r="K514">
        <v>-63.99</v>
      </c>
      <c r="L514">
        <v>0</v>
      </c>
      <c r="M514">
        <v>16061519</v>
      </c>
      <c r="N514" t="s">
        <v>28</v>
      </c>
      <c r="O514">
        <v>29</v>
      </c>
      <c r="P514">
        <v>20</v>
      </c>
      <c r="Q514">
        <v>5964</v>
      </c>
    </row>
    <row r="515" spans="1:17" x14ac:dyDescent="0.25">
      <c r="A515" t="s">
        <v>275</v>
      </c>
      <c r="B515" t="s">
        <v>316</v>
      </c>
      <c r="C515" t="s">
        <v>10</v>
      </c>
      <c r="D515" t="s">
        <v>2</v>
      </c>
      <c r="E515" t="s">
        <v>293</v>
      </c>
      <c r="F515" t="s">
        <v>4</v>
      </c>
      <c r="G515">
        <v>83.959810000000004</v>
      </c>
      <c r="H515">
        <v>634250</v>
      </c>
      <c r="I515">
        <v>3673750</v>
      </c>
      <c r="J515">
        <v>-65.260000000000005</v>
      </c>
      <c r="K515">
        <v>-65.260000000000005</v>
      </c>
      <c r="L515">
        <v>0</v>
      </c>
      <c r="M515">
        <v>16091918</v>
      </c>
      <c r="N515" t="s">
        <v>28</v>
      </c>
      <c r="O515">
        <v>29</v>
      </c>
      <c r="P515">
        <v>20</v>
      </c>
      <c r="Q515">
        <v>5964</v>
      </c>
    </row>
    <row r="516" spans="1:17" x14ac:dyDescent="0.25">
      <c r="A516" t="s">
        <v>275</v>
      </c>
      <c r="B516" t="s">
        <v>316</v>
      </c>
      <c r="C516" t="s">
        <v>10</v>
      </c>
      <c r="D516" t="s">
        <v>2</v>
      </c>
      <c r="E516" t="s">
        <v>293</v>
      </c>
      <c r="F516" t="s">
        <v>6</v>
      </c>
      <c r="G516">
        <v>81.012119999999996</v>
      </c>
      <c r="H516">
        <v>634250</v>
      </c>
      <c r="I516">
        <v>3673500</v>
      </c>
      <c r="J516">
        <v>-65.33</v>
      </c>
      <c r="K516">
        <v>-65.33</v>
      </c>
      <c r="L516">
        <v>0</v>
      </c>
      <c r="M516">
        <v>16091218</v>
      </c>
      <c r="N516" t="s">
        <v>28</v>
      </c>
      <c r="O516">
        <v>29</v>
      </c>
      <c r="P516">
        <v>20</v>
      </c>
      <c r="Q516">
        <v>5964</v>
      </c>
    </row>
    <row r="517" spans="1:17" x14ac:dyDescent="0.25">
      <c r="A517" t="s">
        <v>275</v>
      </c>
      <c r="B517" t="s">
        <v>316</v>
      </c>
      <c r="C517" t="s">
        <v>10</v>
      </c>
      <c r="D517" t="s">
        <v>2</v>
      </c>
      <c r="E517" t="s">
        <v>8</v>
      </c>
      <c r="F517" t="s">
        <v>4</v>
      </c>
      <c r="G517">
        <v>137.65703999999999</v>
      </c>
      <c r="H517">
        <v>631950</v>
      </c>
      <c r="I517">
        <v>3674700</v>
      </c>
      <c r="J517">
        <v>-69.2</v>
      </c>
      <c r="K517">
        <v>-69.2</v>
      </c>
      <c r="L517">
        <v>0</v>
      </c>
      <c r="M517">
        <v>16032823</v>
      </c>
      <c r="N517" t="s">
        <v>28</v>
      </c>
      <c r="O517">
        <v>29</v>
      </c>
      <c r="P517">
        <v>20</v>
      </c>
      <c r="Q517">
        <v>5964</v>
      </c>
    </row>
    <row r="518" spans="1:17" x14ac:dyDescent="0.25">
      <c r="A518" t="s">
        <v>275</v>
      </c>
      <c r="B518" t="s">
        <v>316</v>
      </c>
      <c r="C518" t="s">
        <v>10</v>
      </c>
      <c r="D518" t="s">
        <v>2</v>
      </c>
      <c r="E518" t="s">
        <v>8</v>
      </c>
      <c r="F518" t="s">
        <v>6</v>
      </c>
      <c r="G518">
        <v>132.59558000000001</v>
      </c>
      <c r="H518">
        <v>631950</v>
      </c>
      <c r="I518">
        <v>3674700</v>
      </c>
      <c r="J518">
        <v>-69.2</v>
      </c>
      <c r="K518">
        <v>-69.2</v>
      </c>
      <c r="L518">
        <v>0</v>
      </c>
      <c r="M518">
        <v>16032819</v>
      </c>
      <c r="N518" t="s">
        <v>28</v>
      </c>
      <c r="O518">
        <v>29</v>
      </c>
      <c r="P518">
        <v>20</v>
      </c>
      <c r="Q518">
        <v>5964</v>
      </c>
    </row>
    <row r="519" spans="1:17" x14ac:dyDescent="0.25">
      <c r="A519" t="s">
        <v>275</v>
      </c>
      <c r="B519" t="s">
        <v>316</v>
      </c>
      <c r="C519" t="s">
        <v>10</v>
      </c>
      <c r="D519" t="s">
        <v>2</v>
      </c>
      <c r="E519" t="s">
        <v>294</v>
      </c>
      <c r="F519" t="s">
        <v>4</v>
      </c>
      <c r="G519">
        <v>70.102559999999997</v>
      </c>
      <c r="H519">
        <v>631950</v>
      </c>
      <c r="I519">
        <v>3674700</v>
      </c>
      <c r="J519">
        <v>-69.2</v>
      </c>
      <c r="K519">
        <v>-69.2</v>
      </c>
      <c r="L519">
        <v>0</v>
      </c>
      <c r="M519">
        <v>16032823</v>
      </c>
      <c r="N519" t="s">
        <v>28</v>
      </c>
      <c r="O519">
        <v>29</v>
      </c>
      <c r="P519">
        <v>20</v>
      </c>
      <c r="Q519">
        <v>5964</v>
      </c>
    </row>
    <row r="520" spans="1:17" x14ac:dyDescent="0.25">
      <c r="A520" t="s">
        <v>275</v>
      </c>
      <c r="B520" t="s">
        <v>316</v>
      </c>
      <c r="C520" t="s">
        <v>10</v>
      </c>
      <c r="D520" t="s">
        <v>2</v>
      </c>
      <c r="E520" t="s">
        <v>294</v>
      </c>
      <c r="F520" t="s">
        <v>6</v>
      </c>
      <c r="G520">
        <v>67.298190000000005</v>
      </c>
      <c r="H520">
        <v>631950</v>
      </c>
      <c r="I520">
        <v>3674700</v>
      </c>
      <c r="J520">
        <v>-69.2</v>
      </c>
      <c r="K520">
        <v>-69.2</v>
      </c>
      <c r="L520">
        <v>0</v>
      </c>
      <c r="M520">
        <v>16032819</v>
      </c>
      <c r="N520" t="s">
        <v>28</v>
      </c>
      <c r="O520">
        <v>29</v>
      </c>
      <c r="P520">
        <v>20</v>
      </c>
      <c r="Q520">
        <v>5964</v>
      </c>
    </row>
    <row r="521" spans="1:17" x14ac:dyDescent="0.25">
      <c r="A521" t="s">
        <v>275</v>
      </c>
      <c r="B521" t="s">
        <v>316</v>
      </c>
      <c r="C521" t="s">
        <v>10</v>
      </c>
      <c r="D521" t="s">
        <v>2</v>
      </c>
      <c r="E521" t="s">
        <v>295</v>
      </c>
      <c r="F521" t="s">
        <v>4</v>
      </c>
      <c r="G521">
        <v>68.012870000000007</v>
      </c>
      <c r="H521">
        <v>631975</v>
      </c>
      <c r="I521">
        <v>3674700</v>
      </c>
      <c r="J521">
        <v>-68.900000000000006</v>
      </c>
      <c r="K521">
        <v>-68.900000000000006</v>
      </c>
      <c r="L521">
        <v>0</v>
      </c>
      <c r="M521">
        <v>16032823</v>
      </c>
      <c r="N521" t="s">
        <v>28</v>
      </c>
      <c r="O521">
        <v>29</v>
      </c>
      <c r="P521">
        <v>20</v>
      </c>
      <c r="Q521">
        <v>5964</v>
      </c>
    </row>
    <row r="522" spans="1:17" x14ac:dyDescent="0.25">
      <c r="A522" t="s">
        <v>275</v>
      </c>
      <c r="B522" t="s">
        <v>316</v>
      </c>
      <c r="C522" t="s">
        <v>10</v>
      </c>
      <c r="D522" t="s">
        <v>2</v>
      </c>
      <c r="E522" t="s">
        <v>295</v>
      </c>
      <c r="F522" t="s">
        <v>6</v>
      </c>
      <c r="G522">
        <v>65.297389999999993</v>
      </c>
      <c r="H522">
        <v>631950</v>
      </c>
      <c r="I522">
        <v>3674700</v>
      </c>
      <c r="J522">
        <v>-69.2</v>
      </c>
      <c r="K522">
        <v>-69.2</v>
      </c>
      <c r="L522">
        <v>0</v>
      </c>
      <c r="M522">
        <v>16032819</v>
      </c>
      <c r="N522" t="s">
        <v>28</v>
      </c>
      <c r="O522">
        <v>29</v>
      </c>
      <c r="P522">
        <v>20</v>
      </c>
      <c r="Q522">
        <v>5964</v>
      </c>
    </row>
    <row r="523" spans="1:17" x14ac:dyDescent="0.25">
      <c r="A523" t="s">
        <v>275</v>
      </c>
      <c r="B523" t="s">
        <v>316</v>
      </c>
      <c r="C523" t="s">
        <v>10</v>
      </c>
      <c r="D523" t="s">
        <v>2</v>
      </c>
      <c r="E523" t="s">
        <v>7</v>
      </c>
      <c r="F523" t="s">
        <v>4</v>
      </c>
      <c r="G523">
        <v>17.62462</v>
      </c>
      <c r="H523">
        <v>630779.89</v>
      </c>
      <c r="I523">
        <v>3674261.08</v>
      </c>
      <c r="J523">
        <v>-68.47</v>
      </c>
      <c r="K523">
        <v>-68.47</v>
      </c>
      <c r="L523">
        <v>0</v>
      </c>
      <c r="M523">
        <v>16062720</v>
      </c>
      <c r="N523" t="s">
        <v>28</v>
      </c>
      <c r="O523">
        <v>29</v>
      </c>
      <c r="P523">
        <v>20</v>
      </c>
      <c r="Q523">
        <v>5964</v>
      </c>
    </row>
    <row r="524" spans="1:17" x14ac:dyDescent="0.25">
      <c r="A524" t="s">
        <v>275</v>
      </c>
      <c r="B524" t="s">
        <v>316</v>
      </c>
      <c r="C524" t="s">
        <v>10</v>
      </c>
      <c r="D524" t="s">
        <v>2</v>
      </c>
      <c r="E524" t="s">
        <v>7</v>
      </c>
      <c r="F524" t="s">
        <v>6</v>
      </c>
      <c r="G524">
        <v>13.584</v>
      </c>
      <c r="H524">
        <v>630800.13</v>
      </c>
      <c r="I524">
        <v>3674324.82</v>
      </c>
      <c r="J524">
        <v>-69.23</v>
      </c>
      <c r="K524">
        <v>-69.23</v>
      </c>
      <c r="L524">
        <v>0</v>
      </c>
      <c r="M524">
        <v>16081319</v>
      </c>
      <c r="N524" t="s">
        <v>28</v>
      </c>
      <c r="O524">
        <v>29</v>
      </c>
      <c r="P524">
        <v>20</v>
      </c>
      <c r="Q524">
        <v>5964</v>
      </c>
    </row>
    <row r="525" spans="1:17" x14ac:dyDescent="0.25">
      <c r="A525" t="s">
        <v>275</v>
      </c>
      <c r="B525" t="s">
        <v>316</v>
      </c>
      <c r="C525" t="s">
        <v>10</v>
      </c>
      <c r="D525" t="s">
        <v>2</v>
      </c>
      <c r="E525" t="s">
        <v>165</v>
      </c>
      <c r="F525" t="s">
        <v>4</v>
      </c>
      <c r="G525">
        <v>325.08283999999998</v>
      </c>
      <c r="H525">
        <v>632059.54</v>
      </c>
      <c r="I525">
        <v>3674674.37</v>
      </c>
      <c r="J525">
        <v>-69.099999999999994</v>
      </c>
      <c r="K525">
        <v>-69.099999999999994</v>
      </c>
      <c r="L525">
        <v>0</v>
      </c>
      <c r="M525">
        <v>16091917</v>
      </c>
      <c r="N525" t="s">
        <v>28</v>
      </c>
      <c r="O525">
        <v>29</v>
      </c>
      <c r="P525">
        <v>20</v>
      </c>
      <c r="Q525">
        <v>5964</v>
      </c>
    </row>
    <row r="526" spans="1:17" x14ac:dyDescent="0.25">
      <c r="A526" t="s">
        <v>275</v>
      </c>
      <c r="B526" t="s">
        <v>316</v>
      </c>
      <c r="C526" t="s">
        <v>10</v>
      </c>
      <c r="D526" t="s">
        <v>2</v>
      </c>
      <c r="E526" t="s">
        <v>165</v>
      </c>
      <c r="F526" t="s">
        <v>6</v>
      </c>
      <c r="G526">
        <v>226.62377000000001</v>
      </c>
      <c r="H526">
        <v>631865.65</v>
      </c>
      <c r="I526">
        <v>3674674.37</v>
      </c>
      <c r="J526">
        <v>-69.349999999999994</v>
      </c>
      <c r="K526">
        <v>-69.349999999999994</v>
      </c>
      <c r="L526">
        <v>0</v>
      </c>
      <c r="M526">
        <v>16080917</v>
      </c>
      <c r="N526" t="s">
        <v>28</v>
      </c>
      <c r="O526">
        <v>29</v>
      </c>
      <c r="P526">
        <v>20</v>
      </c>
      <c r="Q526">
        <v>5964</v>
      </c>
    </row>
    <row r="527" spans="1:17" x14ac:dyDescent="0.25">
      <c r="A527" t="s">
        <v>275</v>
      </c>
      <c r="B527" t="s">
        <v>317</v>
      </c>
      <c r="C527" t="s">
        <v>178</v>
      </c>
      <c r="D527" t="s">
        <v>12</v>
      </c>
      <c r="E527" t="s">
        <v>3</v>
      </c>
      <c r="F527" t="s">
        <v>4</v>
      </c>
      <c r="G527">
        <v>88.553030000000007</v>
      </c>
      <c r="H527">
        <v>632301.9</v>
      </c>
      <c r="I527">
        <v>3674437.38</v>
      </c>
      <c r="J527">
        <v>-68.569999999999993</v>
      </c>
      <c r="K527">
        <v>-68.569999999999993</v>
      </c>
      <c r="L527">
        <v>0</v>
      </c>
      <c r="M527" t="s">
        <v>106</v>
      </c>
      <c r="N527" t="s">
        <v>28</v>
      </c>
      <c r="O527">
        <v>39</v>
      </c>
      <c r="P527">
        <v>25</v>
      </c>
      <c r="Q527">
        <v>5964</v>
      </c>
    </row>
    <row r="528" spans="1:17" x14ac:dyDescent="0.25">
      <c r="A528" t="s">
        <v>275</v>
      </c>
      <c r="B528" t="s">
        <v>317</v>
      </c>
      <c r="C528" t="s">
        <v>178</v>
      </c>
      <c r="D528" t="s">
        <v>12</v>
      </c>
      <c r="E528" t="s">
        <v>271</v>
      </c>
      <c r="F528" t="s">
        <v>4</v>
      </c>
      <c r="G528">
        <v>88.423310000000001</v>
      </c>
      <c r="H528">
        <v>632301.9</v>
      </c>
      <c r="I528">
        <v>3674437.38</v>
      </c>
      <c r="J528">
        <v>-68.569999999999993</v>
      </c>
      <c r="K528">
        <v>-68.569999999999993</v>
      </c>
      <c r="L528">
        <v>0</v>
      </c>
      <c r="M528" t="s">
        <v>106</v>
      </c>
      <c r="N528" t="s">
        <v>28</v>
      </c>
      <c r="O528">
        <v>39</v>
      </c>
      <c r="P528">
        <v>25</v>
      </c>
      <c r="Q528">
        <v>5964</v>
      </c>
    </row>
    <row r="529" spans="1:17" x14ac:dyDescent="0.25">
      <c r="A529" t="s">
        <v>275</v>
      </c>
      <c r="B529" t="s">
        <v>317</v>
      </c>
      <c r="C529" t="s">
        <v>178</v>
      </c>
      <c r="D529" t="s">
        <v>12</v>
      </c>
      <c r="E529" t="s">
        <v>277</v>
      </c>
      <c r="F529" t="s">
        <v>4</v>
      </c>
      <c r="G529">
        <v>0.29409000000000002</v>
      </c>
      <c r="H529">
        <v>632301.9</v>
      </c>
      <c r="I529">
        <v>3674555.88</v>
      </c>
      <c r="J529">
        <v>-68.75</v>
      </c>
      <c r="K529">
        <v>-68.75</v>
      </c>
      <c r="L529">
        <v>0</v>
      </c>
      <c r="M529" t="s">
        <v>106</v>
      </c>
      <c r="N529" t="s">
        <v>28</v>
      </c>
      <c r="O529">
        <v>39</v>
      </c>
      <c r="P529">
        <v>25</v>
      </c>
      <c r="Q529">
        <v>5964</v>
      </c>
    </row>
    <row r="530" spans="1:17" x14ac:dyDescent="0.25">
      <c r="A530" t="s">
        <v>275</v>
      </c>
      <c r="B530" t="s">
        <v>317</v>
      </c>
      <c r="C530" t="s">
        <v>178</v>
      </c>
      <c r="D530" t="s">
        <v>12</v>
      </c>
      <c r="E530" t="s">
        <v>281</v>
      </c>
      <c r="F530" t="s">
        <v>4</v>
      </c>
      <c r="G530">
        <v>2.147E-2</v>
      </c>
      <c r="H530">
        <v>633646.75</v>
      </c>
      <c r="I530">
        <v>3674393.25</v>
      </c>
      <c r="J530">
        <v>-66.459999999999994</v>
      </c>
      <c r="K530">
        <v>-66.459999999999994</v>
      </c>
      <c r="L530">
        <v>0</v>
      </c>
      <c r="M530" t="s">
        <v>106</v>
      </c>
      <c r="N530" t="s">
        <v>28</v>
      </c>
      <c r="O530">
        <v>39</v>
      </c>
      <c r="P530">
        <v>25</v>
      </c>
      <c r="Q530">
        <v>5964</v>
      </c>
    </row>
    <row r="531" spans="1:17" x14ac:dyDescent="0.25">
      <c r="A531" t="s">
        <v>275</v>
      </c>
      <c r="B531" t="s">
        <v>317</v>
      </c>
      <c r="C531" t="s">
        <v>178</v>
      </c>
      <c r="D531" t="s">
        <v>12</v>
      </c>
      <c r="E531" t="s">
        <v>282</v>
      </c>
      <c r="F531" t="s">
        <v>4</v>
      </c>
      <c r="G531">
        <v>5.5599999999999998E-3</v>
      </c>
      <c r="H531">
        <v>632132.25</v>
      </c>
      <c r="I531">
        <v>3674295.19</v>
      </c>
      <c r="J531">
        <v>-68.77</v>
      </c>
      <c r="K531">
        <v>-68.77</v>
      </c>
      <c r="L531">
        <v>0</v>
      </c>
      <c r="M531" t="s">
        <v>106</v>
      </c>
      <c r="N531" t="s">
        <v>28</v>
      </c>
      <c r="O531">
        <v>39</v>
      </c>
      <c r="P531">
        <v>25</v>
      </c>
      <c r="Q531">
        <v>5964</v>
      </c>
    </row>
    <row r="532" spans="1:17" x14ac:dyDescent="0.25">
      <c r="A532" t="s">
        <v>275</v>
      </c>
      <c r="B532" t="s">
        <v>317</v>
      </c>
      <c r="C532" t="s">
        <v>178</v>
      </c>
      <c r="D532" t="s">
        <v>12</v>
      </c>
      <c r="E532" t="s">
        <v>283</v>
      </c>
      <c r="F532" t="s">
        <v>4</v>
      </c>
      <c r="G532">
        <v>5.47E-3</v>
      </c>
      <c r="H532">
        <v>631525</v>
      </c>
      <c r="I532">
        <v>3674650</v>
      </c>
      <c r="J532">
        <v>-69.430000000000007</v>
      </c>
      <c r="K532">
        <v>-69.430000000000007</v>
      </c>
      <c r="L532">
        <v>0</v>
      </c>
      <c r="M532" t="s">
        <v>106</v>
      </c>
      <c r="N532" t="s">
        <v>28</v>
      </c>
      <c r="O532">
        <v>39</v>
      </c>
      <c r="P532">
        <v>25</v>
      </c>
      <c r="Q532">
        <v>5964</v>
      </c>
    </row>
    <row r="533" spans="1:17" x14ac:dyDescent="0.25">
      <c r="A533" t="s">
        <v>275</v>
      </c>
      <c r="B533" t="s">
        <v>317</v>
      </c>
      <c r="C533" t="s">
        <v>178</v>
      </c>
      <c r="D533" t="s">
        <v>12</v>
      </c>
      <c r="E533" t="s">
        <v>284</v>
      </c>
      <c r="F533" t="s">
        <v>4</v>
      </c>
      <c r="G533">
        <v>5.5799999999999999E-3</v>
      </c>
      <c r="H533">
        <v>632000</v>
      </c>
      <c r="I533">
        <v>3674875</v>
      </c>
      <c r="J533">
        <v>-68.989999999999995</v>
      </c>
      <c r="K533">
        <v>-68.989999999999995</v>
      </c>
      <c r="L533">
        <v>0</v>
      </c>
      <c r="M533" t="s">
        <v>106</v>
      </c>
      <c r="N533" t="s">
        <v>28</v>
      </c>
      <c r="O533">
        <v>39</v>
      </c>
      <c r="P533">
        <v>25</v>
      </c>
      <c r="Q533">
        <v>5964</v>
      </c>
    </row>
    <row r="534" spans="1:17" x14ac:dyDescent="0.25">
      <c r="A534" t="s">
        <v>275</v>
      </c>
      <c r="B534" t="s">
        <v>317</v>
      </c>
      <c r="C534" t="s">
        <v>178</v>
      </c>
      <c r="D534" t="s">
        <v>12</v>
      </c>
      <c r="E534" t="s">
        <v>285</v>
      </c>
      <c r="F534" t="s">
        <v>4</v>
      </c>
      <c r="G534">
        <v>4.8700000000000002E-3</v>
      </c>
      <c r="H534">
        <v>634250</v>
      </c>
      <c r="I534">
        <v>3673750</v>
      </c>
      <c r="J534">
        <v>-65.260000000000005</v>
      </c>
      <c r="K534">
        <v>-65.260000000000005</v>
      </c>
      <c r="L534">
        <v>0</v>
      </c>
      <c r="M534" t="s">
        <v>106</v>
      </c>
      <c r="N534" t="s">
        <v>28</v>
      </c>
      <c r="O534">
        <v>39</v>
      </c>
      <c r="P534">
        <v>25</v>
      </c>
      <c r="Q534">
        <v>5964</v>
      </c>
    </row>
    <row r="535" spans="1:17" x14ac:dyDescent="0.25">
      <c r="A535" t="s">
        <v>275</v>
      </c>
      <c r="B535" t="s">
        <v>317</v>
      </c>
      <c r="C535" t="s">
        <v>178</v>
      </c>
      <c r="D535" t="s">
        <v>12</v>
      </c>
      <c r="E535" t="s">
        <v>286</v>
      </c>
      <c r="F535" t="s">
        <v>4</v>
      </c>
      <c r="G535">
        <v>5.3400000000000001E-3</v>
      </c>
      <c r="H535">
        <v>631700</v>
      </c>
      <c r="I535">
        <v>3675400</v>
      </c>
      <c r="J535">
        <v>-67.760000000000005</v>
      </c>
      <c r="K535">
        <v>-67.760000000000005</v>
      </c>
      <c r="L535">
        <v>0</v>
      </c>
      <c r="M535" t="s">
        <v>106</v>
      </c>
      <c r="N535" t="s">
        <v>28</v>
      </c>
      <c r="O535">
        <v>39</v>
      </c>
      <c r="P535">
        <v>25</v>
      </c>
      <c r="Q535">
        <v>5964</v>
      </c>
    </row>
    <row r="536" spans="1:17" x14ac:dyDescent="0.25">
      <c r="A536" t="s">
        <v>275</v>
      </c>
      <c r="B536" t="s">
        <v>317</v>
      </c>
      <c r="C536" t="s">
        <v>178</v>
      </c>
      <c r="D536" t="s">
        <v>12</v>
      </c>
      <c r="E536" t="s">
        <v>287</v>
      </c>
      <c r="F536" t="s">
        <v>4</v>
      </c>
      <c r="G536">
        <v>4.8599999999999997E-3</v>
      </c>
      <c r="H536">
        <v>632500</v>
      </c>
      <c r="I536">
        <v>3675750</v>
      </c>
      <c r="J536">
        <v>-68.47</v>
      </c>
      <c r="K536">
        <v>-68.47</v>
      </c>
      <c r="L536">
        <v>0</v>
      </c>
      <c r="M536" t="s">
        <v>106</v>
      </c>
      <c r="N536" t="s">
        <v>28</v>
      </c>
      <c r="O536">
        <v>39</v>
      </c>
      <c r="P536">
        <v>25</v>
      </c>
      <c r="Q536">
        <v>5964</v>
      </c>
    </row>
    <row r="537" spans="1:17" x14ac:dyDescent="0.25">
      <c r="A537" t="s">
        <v>275</v>
      </c>
      <c r="B537" t="s">
        <v>317</v>
      </c>
      <c r="C537" t="s">
        <v>178</v>
      </c>
      <c r="D537" t="s">
        <v>12</v>
      </c>
      <c r="E537" t="s">
        <v>288</v>
      </c>
      <c r="F537" t="s">
        <v>4</v>
      </c>
      <c r="G537">
        <v>5.0099999999999997E-3</v>
      </c>
      <c r="H537">
        <v>633646.75</v>
      </c>
      <c r="I537">
        <v>3674393.25</v>
      </c>
      <c r="J537">
        <v>-66.459999999999994</v>
      </c>
      <c r="K537">
        <v>-66.459999999999994</v>
      </c>
      <c r="L537">
        <v>0</v>
      </c>
      <c r="M537" t="s">
        <v>106</v>
      </c>
      <c r="N537" t="s">
        <v>28</v>
      </c>
      <c r="O537">
        <v>39</v>
      </c>
      <c r="P537">
        <v>25</v>
      </c>
      <c r="Q537">
        <v>5964</v>
      </c>
    </row>
    <row r="538" spans="1:17" x14ac:dyDescent="0.25">
      <c r="A538" t="s">
        <v>275</v>
      </c>
      <c r="B538" t="s">
        <v>317</v>
      </c>
      <c r="C538" t="s">
        <v>178</v>
      </c>
      <c r="D538" t="s">
        <v>12</v>
      </c>
      <c r="E538" t="s">
        <v>289</v>
      </c>
      <c r="F538" t="s">
        <v>4</v>
      </c>
      <c r="G538">
        <v>5.62E-3</v>
      </c>
      <c r="H538">
        <v>634000</v>
      </c>
      <c r="I538">
        <v>3674500</v>
      </c>
      <c r="J538">
        <v>-65.47</v>
      </c>
      <c r="K538">
        <v>-65.47</v>
      </c>
      <c r="L538">
        <v>0</v>
      </c>
      <c r="M538" t="s">
        <v>106</v>
      </c>
      <c r="N538" t="s">
        <v>28</v>
      </c>
      <c r="O538">
        <v>39</v>
      </c>
      <c r="P538">
        <v>25</v>
      </c>
      <c r="Q538">
        <v>5964</v>
      </c>
    </row>
    <row r="539" spans="1:17" x14ac:dyDescent="0.25">
      <c r="A539" t="s">
        <v>275</v>
      </c>
      <c r="B539" t="s">
        <v>317</v>
      </c>
      <c r="C539" t="s">
        <v>178</v>
      </c>
      <c r="D539" t="s">
        <v>12</v>
      </c>
      <c r="E539" t="s">
        <v>290</v>
      </c>
      <c r="F539" t="s">
        <v>4</v>
      </c>
      <c r="G539">
        <v>5.2700000000000004E-3</v>
      </c>
      <c r="H539">
        <v>633834.11</v>
      </c>
      <c r="I539">
        <v>3674233.47</v>
      </c>
      <c r="J539">
        <v>-65.59</v>
      </c>
      <c r="K539">
        <v>-64.849999999999994</v>
      </c>
      <c r="L539">
        <v>0</v>
      </c>
      <c r="M539" t="s">
        <v>106</v>
      </c>
      <c r="N539" t="s">
        <v>28</v>
      </c>
      <c r="O539">
        <v>39</v>
      </c>
      <c r="P539">
        <v>25</v>
      </c>
      <c r="Q539">
        <v>5964</v>
      </c>
    </row>
    <row r="540" spans="1:17" x14ac:dyDescent="0.25">
      <c r="A540" t="s">
        <v>275</v>
      </c>
      <c r="B540" t="s">
        <v>317</v>
      </c>
      <c r="C540" t="s">
        <v>178</v>
      </c>
      <c r="D540" t="s">
        <v>12</v>
      </c>
      <c r="E540" t="s">
        <v>291</v>
      </c>
      <c r="F540" t="s">
        <v>4</v>
      </c>
      <c r="G540">
        <v>5.5399999999999998E-3</v>
      </c>
      <c r="H540">
        <v>631000</v>
      </c>
      <c r="I540">
        <v>3674400</v>
      </c>
      <c r="J540">
        <v>-69.05</v>
      </c>
      <c r="K540">
        <v>-67.47</v>
      </c>
      <c r="L540">
        <v>0</v>
      </c>
      <c r="M540" t="s">
        <v>106</v>
      </c>
      <c r="N540" t="s">
        <v>28</v>
      </c>
      <c r="O540">
        <v>39</v>
      </c>
      <c r="P540">
        <v>25</v>
      </c>
      <c r="Q540">
        <v>5964</v>
      </c>
    </row>
    <row r="541" spans="1:17" x14ac:dyDescent="0.25">
      <c r="A541" t="s">
        <v>275</v>
      </c>
      <c r="B541" t="s">
        <v>317</v>
      </c>
      <c r="C541" t="s">
        <v>178</v>
      </c>
      <c r="D541" t="s">
        <v>12</v>
      </c>
      <c r="E541" t="s">
        <v>292</v>
      </c>
      <c r="F541" t="s">
        <v>4</v>
      </c>
      <c r="G541">
        <v>5.4200000000000003E-3</v>
      </c>
      <c r="H541">
        <v>633692.46</v>
      </c>
      <c r="I541">
        <v>3674393.25</v>
      </c>
      <c r="J541">
        <v>-66.040000000000006</v>
      </c>
      <c r="K541">
        <v>-65.13</v>
      </c>
      <c r="L541">
        <v>0</v>
      </c>
      <c r="M541" t="s">
        <v>106</v>
      </c>
      <c r="N541" t="s">
        <v>28</v>
      </c>
      <c r="O541">
        <v>39</v>
      </c>
      <c r="P541">
        <v>25</v>
      </c>
      <c r="Q541">
        <v>5964</v>
      </c>
    </row>
    <row r="542" spans="1:17" x14ac:dyDescent="0.25">
      <c r="A542" t="s">
        <v>275</v>
      </c>
      <c r="B542" t="s">
        <v>317</v>
      </c>
      <c r="C542" t="s">
        <v>178</v>
      </c>
      <c r="D542" t="s">
        <v>12</v>
      </c>
      <c r="E542" t="s">
        <v>293</v>
      </c>
      <c r="F542" t="s">
        <v>4</v>
      </c>
      <c r="G542">
        <v>4.3200000000000001E-3</v>
      </c>
      <c r="H542">
        <v>633750</v>
      </c>
      <c r="I542">
        <v>3673750</v>
      </c>
      <c r="J542">
        <v>-66.16</v>
      </c>
      <c r="K542">
        <v>-66.16</v>
      </c>
      <c r="L542">
        <v>0</v>
      </c>
      <c r="M542" t="s">
        <v>106</v>
      </c>
      <c r="N542" t="s">
        <v>28</v>
      </c>
      <c r="O542">
        <v>39</v>
      </c>
      <c r="P542">
        <v>25</v>
      </c>
      <c r="Q542">
        <v>5964</v>
      </c>
    </row>
    <row r="543" spans="1:17" x14ac:dyDescent="0.25">
      <c r="A543" t="s">
        <v>275</v>
      </c>
      <c r="B543" t="s">
        <v>317</v>
      </c>
      <c r="C543" t="s">
        <v>178</v>
      </c>
      <c r="D543" t="s">
        <v>12</v>
      </c>
      <c r="E543" t="s">
        <v>8</v>
      </c>
      <c r="F543" t="s">
        <v>4</v>
      </c>
      <c r="G543">
        <v>3.7599999999999999E-3</v>
      </c>
      <c r="H543">
        <v>632050</v>
      </c>
      <c r="I543">
        <v>3674700</v>
      </c>
      <c r="J543">
        <v>-69.06</v>
      </c>
      <c r="K543">
        <v>-69.06</v>
      </c>
      <c r="L543">
        <v>0</v>
      </c>
      <c r="M543" t="s">
        <v>106</v>
      </c>
      <c r="N543" t="s">
        <v>28</v>
      </c>
      <c r="O543">
        <v>39</v>
      </c>
      <c r="P543">
        <v>25</v>
      </c>
      <c r="Q543">
        <v>5964</v>
      </c>
    </row>
    <row r="544" spans="1:17" x14ac:dyDescent="0.25">
      <c r="A544" t="s">
        <v>275</v>
      </c>
      <c r="B544" t="s">
        <v>317</v>
      </c>
      <c r="C544" t="s">
        <v>178</v>
      </c>
      <c r="D544" t="s">
        <v>12</v>
      </c>
      <c r="E544" t="s">
        <v>294</v>
      </c>
      <c r="F544" t="s">
        <v>4</v>
      </c>
      <c r="G544">
        <v>1.8799999999999999E-3</v>
      </c>
      <c r="H544">
        <v>632050</v>
      </c>
      <c r="I544">
        <v>3674700</v>
      </c>
      <c r="J544">
        <v>-69.06</v>
      </c>
      <c r="K544">
        <v>-69.06</v>
      </c>
      <c r="L544">
        <v>0</v>
      </c>
      <c r="M544" t="s">
        <v>106</v>
      </c>
      <c r="N544" t="s">
        <v>28</v>
      </c>
      <c r="O544">
        <v>39</v>
      </c>
      <c r="P544">
        <v>25</v>
      </c>
      <c r="Q544">
        <v>5964</v>
      </c>
    </row>
    <row r="545" spans="1:17" x14ac:dyDescent="0.25">
      <c r="A545" t="s">
        <v>275</v>
      </c>
      <c r="B545" t="s">
        <v>317</v>
      </c>
      <c r="C545" t="s">
        <v>178</v>
      </c>
      <c r="D545" t="s">
        <v>12</v>
      </c>
      <c r="E545" t="s">
        <v>295</v>
      </c>
      <c r="F545" t="s">
        <v>4</v>
      </c>
      <c r="G545">
        <v>1.8799999999999999E-3</v>
      </c>
      <c r="H545">
        <v>632050</v>
      </c>
      <c r="I545">
        <v>3674700</v>
      </c>
      <c r="J545">
        <v>-69.06</v>
      </c>
      <c r="K545">
        <v>-69.06</v>
      </c>
      <c r="L545">
        <v>0</v>
      </c>
      <c r="M545" t="s">
        <v>106</v>
      </c>
      <c r="N545" t="s">
        <v>28</v>
      </c>
      <c r="O545">
        <v>39</v>
      </c>
      <c r="P545">
        <v>25</v>
      </c>
      <c r="Q545">
        <v>5964</v>
      </c>
    </row>
    <row r="546" spans="1:17" x14ac:dyDescent="0.25">
      <c r="A546" t="s">
        <v>275</v>
      </c>
      <c r="B546" t="s">
        <v>317</v>
      </c>
      <c r="C546" t="s">
        <v>178</v>
      </c>
      <c r="D546" t="s">
        <v>12</v>
      </c>
      <c r="E546" t="s">
        <v>272</v>
      </c>
      <c r="F546" t="s">
        <v>4</v>
      </c>
      <c r="G546">
        <v>9.1319999999999998E-2</v>
      </c>
      <c r="H546">
        <v>632011.06999999995</v>
      </c>
      <c r="I546">
        <v>3674674.37</v>
      </c>
      <c r="J546">
        <v>-69.02</v>
      </c>
      <c r="K546">
        <v>-69.02</v>
      </c>
      <c r="L546">
        <v>0</v>
      </c>
      <c r="M546" t="s">
        <v>106</v>
      </c>
      <c r="N546" t="s">
        <v>28</v>
      </c>
      <c r="O546">
        <v>39</v>
      </c>
      <c r="P546">
        <v>25</v>
      </c>
      <c r="Q546">
        <v>5964</v>
      </c>
    </row>
    <row r="547" spans="1:17" x14ac:dyDescent="0.25">
      <c r="A547" t="s">
        <v>275</v>
      </c>
      <c r="B547" t="s">
        <v>317</v>
      </c>
      <c r="C547" t="s">
        <v>178</v>
      </c>
      <c r="D547" t="s">
        <v>12</v>
      </c>
      <c r="E547" t="s">
        <v>273</v>
      </c>
      <c r="F547" t="s">
        <v>4</v>
      </c>
      <c r="G547">
        <v>8.6129999999999998E-2</v>
      </c>
      <c r="H547">
        <v>632000</v>
      </c>
      <c r="I547">
        <v>3674675</v>
      </c>
      <c r="J547">
        <v>-69</v>
      </c>
      <c r="K547">
        <v>-69</v>
      </c>
      <c r="L547">
        <v>0</v>
      </c>
      <c r="M547" t="s">
        <v>106</v>
      </c>
      <c r="N547" t="s">
        <v>28</v>
      </c>
      <c r="O547">
        <v>39</v>
      </c>
      <c r="P547">
        <v>25</v>
      </c>
      <c r="Q547">
        <v>5964</v>
      </c>
    </row>
    <row r="548" spans="1:17" x14ac:dyDescent="0.25">
      <c r="A548" t="s">
        <v>275</v>
      </c>
      <c r="B548" t="s">
        <v>317</v>
      </c>
      <c r="C548" t="s">
        <v>178</v>
      </c>
      <c r="D548" t="s">
        <v>12</v>
      </c>
      <c r="E548" t="s">
        <v>274</v>
      </c>
      <c r="F548" t="s">
        <v>4</v>
      </c>
      <c r="G548">
        <v>7.2489999999999999E-2</v>
      </c>
      <c r="H548">
        <v>632301.9</v>
      </c>
      <c r="I548">
        <v>3674579.58</v>
      </c>
      <c r="J548">
        <v>-68.739999999999995</v>
      </c>
      <c r="K548">
        <v>-68.739999999999995</v>
      </c>
      <c r="L548">
        <v>0</v>
      </c>
      <c r="M548" t="s">
        <v>106</v>
      </c>
      <c r="N548" t="s">
        <v>28</v>
      </c>
      <c r="O548">
        <v>39</v>
      </c>
      <c r="P548">
        <v>25</v>
      </c>
      <c r="Q548">
        <v>5964</v>
      </c>
    </row>
    <row r="549" spans="1:17" x14ac:dyDescent="0.25">
      <c r="A549" t="s">
        <v>275</v>
      </c>
      <c r="B549" t="s">
        <v>317</v>
      </c>
      <c r="C549" t="s">
        <v>178</v>
      </c>
      <c r="D549" t="s">
        <v>12</v>
      </c>
      <c r="E549" t="s">
        <v>278</v>
      </c>
      <c r="F549" t="s">
        <v>4</v>
      </c>
      <c r="G549">
        <v>0.13622999999999999</v>
      </c>
      <c r="H549">
        <v>632301.9</v>
      </c>
      <c r="I549">
        <v>3674532.18</v>
      </c>
      <c r="J549">
        <v>-68.72</v>
      </c>
      <c r="K549">
        <v>-68.72</v>
      </c>
      <c r="L549">
        <v>0</v>
      </c>
      <c r="M549" t="s">
        <v>106</v>
      </c>
      <c r="N549" t="s">
        <v>28</v>
      </c>
      <c r="O549">
        <v>39</v>
      </c>
      <c r="P549">
        <v>25</v>
      </c>
      <c r="Q549">
        <v>5964</v>
      </c>
    </row>
    <row r="550" spans="1:17" x14ac:dyDescent="0.25">
      <c r="A550" t="s">
        <v>275</v>
      </c>
      <c r="B550" t="s">
        <v>317</v>
      </c>
      <c r="C550" t="s">
        <v>178</v>
      </c>
      <c r="D550" t="s">
        <v>12</v>
      </c>
      <c r="E550" t="s">
        <v>7</v>
      </c>
      <c r="F550" t="s">
        <v>4</v>
      </c>
      <c r="G550">
        <v>88.533420000000007</v>
      </c>
      <c r="H550">
        <v>632301.9</v>
      </c>
      <c r="I550">
        <v>3674437.38</v>
      </c>
      <c r="J550">
        <v>-68.569999999999993</v>
      </c>
      <c r="K550">
        <v>-68.569999999999993</v>
      </c>
      <c r="L550">
        <v>0</v>
      </c>
      <c r="M550" t="s">
        <v>106</v>
      </c>
      <c r="N550" t="s">
        <v>28</v>
      </c>
      <c r="O550">
        <v>39</v>
      </c>
      <c r="P550">
        <v>25</v>
      </c>
      <c r="Q550">
        <v>5964</v>
      </c>
    </row>
    <row r="551" spans="1:17" x14ac:dyDescent="0.25">
      <c r="A551" t="s">
        <v>275</v>
      </c>
      <c r="B551" t="s">
        <v>317</v>
      </c>
      <c r="C551" t="s">
        <v>178</v>
      </c>
      <c r="D551" t="s">
        <v>12</v>
      </c>
      <c r="E551" t="s">
        <v>165</v>
      </c>
      <c r="F551" t="s">
        <v>4</v>
      </c>
      <c r="G551">
        <v>1.521E-2</v>
      </c>
      <c r="H551">
        <v>632301.9</v>
      </c>
      <c r="I551">
        <v>3674555.88</v>
      </c>
      <c r="J551">
        <v>-68.75</v>
      </c>
      <c r="K551">
        <v>-68.75</v>
      </c>
      <c r="L551">
        <v>0</v>
      </c>
      <c r="M551" t="s">
        <v>106</v>
      </c>
      <c r="N551" t="s">
        <v>28</v>
      </c>
      <c r="O551">
        <v>39</v>
      </c>
      <c r="P551">
        <v>25</v>
      </c>
      <c r="Q551">
        <v>5964</v>
      </c>
    </row>
    <row r="552" spans="1:17" x14ac:dyDescent="0.25">
      <c r="A552" t="s">
        <v>275</v>
      </c>
      <c r="B552" t="s">
        <v>317</v>
      </c>
      <c r="C552" t="s">
        <v>178</v>
      </c>
      <c r="D552" t="s">
        <v>12</v>
      </c>
      <c r="E552" t="s">
        <v>3</v>
      </c>
      <c r="F552" t="s">
        <v>4</v>
      </c>
      <c r="G552">
        <v>84.810959999999994</v>
      </c>
      <c r="H552">
        <v>632301.9</v>
      </c>
      <c r="I552">
        <v>3674437.38</v>
      </c>
      <c r="J552">
        <v>-68.569999999999993</v>
      </c>
      <c r="K552">
        <v>-68.569999999999993</v>
      </c>
      <c r="L552">
        <v>0</v>
      </c>
      <c r="M552" t="s">
        <v>106</v>
      </c>
      <c r="N552" t="s">
        <v>28</v>
      </c>
      <c r="O552">
        <v>39</v>
      </c>
      <c r="P552">
        <v>25</v>
      </c>
      <c r="Q552">
        <v>5964</v>
      </c>
    </row>
    <row r="553" spans="1:17" x14ac:dyDescent="0.25">
      <c r="A553" t="s">
        <v>275</v>
      </c>
      <c r="B553" t="s">
        <v>317</v>
      </c>
      <c r="C553" t="s">
        <v>178</v>
      </c>
      <c r="D553" t="s">
        <v>12</v>
      </c>
      <c r="E553" t="s">
        <v>271</v>
      </c>
      <c r="F553" t="s">
        <v>4</v>
      </c>
      <c r="G553">
        <v>84.727919999999997</v>
      </c>
      <c r="H553">
        <v>632301.9</v>
      </c>
      <c r="I553">
        <v>3674437.38</v>
      </c>
      <c r="J553">
        <v>-68.569999999999993</v>
      </c>
      <c r="K553">
        <v>-68.569999999999993</v>
      </c>
      <c r="L553">
        <v>0</v>
      </c>
      <c r="M553" t="s">
        <v>106</v>
      </c>
      <c r="N553" t="s">
        <v>28</v>
      </c>
      <c r="O553">
        <v>39</v>
      </c>
      <c r="P553">
        <v>25</v>
      </c>
      <c r="Q553">
        <v>5964</v>
      </c>
    </row>
    <row r="554" spans="1:17" x14ac:dyDescent="0.25">
      <c r="A554" t="s">
        <v>275</v>
      </c>
      <c r="B554" t="s">
        <v>317</v>
      </c>
      <c r="C554" t="s">
        <v>178</v>
      </c>
      <c r="D554" t="s">
        <v>12</v>
      </c>
      <c r="E554" t="s">
        <v>277</v>
      </c>
      <c r="F554" t="s">
        <v>4</v>
      </c>
      <c r="G554">
        <v>0.26394000000000001</v>
      </c>
      <c r="H554">
        <v>632301.9</v>
      </c>
      <c r="I554">
        <v>3674579.58</v>
      </c>
      <c r="J554">
        <v>-68.739999999999995</v>
      </c>
      <c r="K554">
        <v>-68.739999999999995</v>
      </c>
      <c r="L554">
        <v>0</v>
      </c>
      <c r="M554" t="s">
        <v>106</v>
      </c>
      <c r="N554" t="s">
        <v>28</v>
      </c>
      <c r="O554">
        <v>39</v>
      </c>
      <c r="P554">
        <v>25</v>
      </c>
      <c r="Q554">
        <v>5964</v>
      </c>
    </row>
    <row r="555" spans="1:17" x14ac:dyDescent="0.25">
      <c r="A555" t="s">
        <v>275</v>
      </c>
      <c r="B555" t="s">
        <v>317</v>
      </c>
      <c r="C555" t="s">
        <v>178</v>
      </c>
      <c r="D555" t="s">
        <v>12</v>
      </c>
      <c r="E555" t="s">
        <v>281</v>
      </c>
      <c r="F555" t="s">
        <v>4</v>
      </c>
      <c r="G555">
        <v>1.8089999999999998E-2</v>
      </c>
      <c r="H555">
        <v>633646.75</v>
      </c>
      <c r="I555">
        <v>3674393.25</v>
      </c>
      <c r="J555">
        <v>-66.459999999999994</v>
      </c>
      <c r="K555">
        <v>-66.459999999999994</v>
      </c>
      <c r="L555">
        <v>0</v>
      </c>
      <c r="M555" t="s">
        <v>106</v>
      </c>
      <c r="N555" t="s">
        <v>28</v>
      </c>
      <c r="O555">
        <v>39</v>
      </c>
      <c r="P555">
        <v>25</v>
      </c>
      <c r="Q555">
        <v>5964</v>
      </c>
    </row>
    <row r="556" spans="1:17" x14ac:dyDescent="0.25">
      <c r="A556" t="s">
        <v>275</v>
      </c>
      <c r="B556" t="s">
        <v>317</v>
      </c>
      <c r="C556" t="s">
        <v>178</v>
      </c>
      <c r="D556" t="s">
        <v>12</v>
      </c>
      <c r="E556" t="s">
        <v>282</v>
      </c>
      <c r="F556" t="s">
        <v>4</v>
      </c>
      <c r="G556">
        <v>6.28E-3</v>
      </c>
      <c r="H556">
        <v>632132.25</v>
      </c>
      <c r="I556">
        <v>3674295.19</v>
      </c>
      <c r="J556">
        <v>-68.77</v>
      </c>
      <c r="K556">
        <v>-68.77</v>
      </c>
      <c r="L556">
        <v>0</v>
      </c>
      <c r="M556" t="s">
        <v>106</v>
      </c>
      <c r="N556" t="s">
        <v>28</v>
      </c>
      <c r="O556">
        <v>39</v>
      </c>
      <c r="P556">
        <v>25</v>
      </c>
      <c r="Q556">
        <v>5964</v>
      </c>
    </row>
    <row r="557" spans="1:17" x14ac:dyDescent="0.25">
      <c r="A557" t="s">
        <v>275</v>
      </c>
      <c r="B557" t="s">
        <v>317</v>
      </c>
      <c r="C557" t="s">
        <v>178</v>
      </c>
      <c r="D557" t="s">
        <v>12</v>
      </c>
      <c r="E557" t="s">
        <v>283</v>
      </c>
      <c r="F557" t="s">
        <v>4</v>
      </c>
      <c r="G557">
        <v>4.45E-3</v>
      </c>
      <c r="H557">
        <v>631525</v>
      </c>
      <c r="I557">
        <v>3674650</v>
      </c>
      <c r="J557">
        <v>-69.430000000000007</v>
      </c>
      <c r="K557">
        <v>-69.430000000000007</v>
      </c>
      <c r="L557">
        <v>0</v>
      </c>
      <c r="M557" t="s">
        <v>106</v>
      </c>
      <c r="N557" t="s">
        <v>28</v>
      </c>
      <c r="O557">
        <v>39</v>
      </c>
      <c r="P557">
        <v>25</v>
      </c>
      <c r="Q557">
        <v>5964</v>
      </c>
    </row>
    <row r="558" spans="1:17" x14ac:dyDescent="0.25">
      <c r="A558" t="s">
        <v>275</v>
      </c>
      <c r="B558" t="s">
        <v>317</v>
      </c>
      <c r="C558" t="s">
        <v>178</v>
      </c>
      <c r="D558" t="s">
        <v>12</v>
      </c>
      <c r="E558" t="s">
        <v>284</v>
      </c>
      <c r="F558" t="s">
        <v>4</v>
      </c>
      <c r="G558">
        <v>6.28E-3</v>
      </c>
      <c r="H558">
        <v>632000</v>
      </c>
      <c r="I558">
        <v>3674875</v>
      </c>
      <c r="J558">
        <v>-68.989999999999995</v>
      </c>
      <c r="K558">
        <v>-68.989999999999995</v>
      </c>
      <c r="L558">
        <v>0</v>
      </c>
      <c r="M558" t="s">
        <v>106</v>
      </c>
      <c r="N558" t="s">
        <v>28</v>
      </c>
      <c r="O558">
        <v>39</v>
      </c>
      <c r="P558">
        <v>25</v>
      </c>
      <c r="Q558">
        <v>5964</v>
      </c>
    </row>
    <row r="559" spans="1:17" x14ac:dyDescent="0.25">
      <c r="A559" t="s">
        <v>275</v>
      </c>
      <c r="B559" t="s">
        <v>317</v>
      </c>
      <c r="C559" t="s">
        <v>178</v>
      </c>
      <c r="D559" t="s">
        <v>12</v>
      </c>
      <c r="E559" t="s">
        <v>285</v>
      </c>
      <c r="F559" t="s">
        <v>4</v>
      </c>
      <c r="G559">
        <v>4.9800000000000001E-3</v>
      </c>
      <c r="H559">
        <v>634250</v>
      </c>
      <c r="I559">
        <v>3673750</v>
      </c>
      <c r="J559">
        <v>-65.260000000000005</v>
      </c>
      <c r="K559">
        <v>-65.260000000000005</v>
      </c>
      <c r="L559">
        <v>0</v>
      </c>
      <c r="M559" t="s">
        <v>106</v>
      </c>
      <c r="N559" t="s">
        <v>28</v>
      </c>
      <c r="O559">
        <v>39</v>
      </c>
      <c r="P559">
        <v>25</v>
      </c>
      <c r="Q559">
        <v>5964</v>
      </c>
    </row>
    <row r="560" spans="1:17" x14ac:dyDescent="0.25">
      <c r="A560" t="s">
        <v>275</v>
      </c>
      <c r="B560" t="s">
        <v>317</v>
      </c>
      <c r="C560" t="s">
        <v>178</v>
      </c>
      <c r="D560" t="s">
        <v>12</v>
      </c>
      <c r="E560" t="s">
        <v>286</v>
      </c>
      <c r="F560" t="s">
        <v>4</v>
      </c>
      <c r="G560">
        <v>5.3600000000000002E-3</v>
      </c>
      <c r="H560">
        <v>632200</v>
      </c>
      <c r="I560">
        <v>3675400</v>
      </c>
      <c r="J560">
        <v>-69.44</v>
      </c>
      <c r="K560">
        <v>-69.44</v>
      </c>
      <c r="L560">
        <v>0</v>
      </c>
      <c r="M560" t="s">
        <v>106</v>
      </c>
      <c r="N560" t="s">
        <v>28</v>
      </c>
      <c r="O560">
        <v>39</v>
      </c>
      <c r="P560">
        <v>25</v>
      </c>
      <c r="Q560">
        <v>5964</v>
      </c>
    </row>
    <row r="561" spans="1:17" x14ac:dyDescent="0.25">
      <c r="A561" t="s">
        <v>275</v>
      </c>
      <c r="B561" t="s">
        <v>317</v>
      </c>
      <c r="C561" t="s">
        <v>178</v>
      </c>
      <c r="D561" t="s">
        <v>12</v>
      </c>
      <c r="E561" t="s">
        <v>287</v>
      </c>
      <c r="F561" t="s">
        <v>4</v>
      </c>
      <c r="G561">
        <v>5.45E-3</v>
      </c>
      <c r="H561">
        <v>632500</v>
      </c>
      <c r="I561">
        <v>3675750</v>
      </c>
      <c r="J561">
        <v>-68.47</v>
      </c>
      <c r="K561">
        <v>-68.47</v>
      </c>
      <c r="L561">
        <v>0</v>
      </c>
      <c r="M561" t="s">
        <v>106</v>
      </c>
      <c r="N561" t="s">
        <v>28</v>
      </c>
      <c r="O561">
        <v>39</v>
      </c>
      <c r="P561">
        <v>25</v>
      </c>
      <c r="Q561">
        <v>5964</v>
      </c>
    </row>
    <row r="562" spans="1:17" x14ac:dyDescent="0.25">
      <c r="A562" t="s">
        <v>275</v>
      </c>
      <c r="B562" t="s">
        <v>317</v>
      </c>
      <c r="C562" t="s">
        <v>178</v>
      </c>
      <c r="D562" t="s">
        <v>12</v>
      </c>
      <c r="E562" t="s">
        <v>288</v>
      </c>
      <c r="F562" t="s">
        <v>4</v>
      </c>
      <c r="G562">
        <v>5.6699999999999997E-3</v>
      </c>
      <c r="H562">
        <v>633646.75</v>
      </c>
      <c r="I562">
        <v>3674393.25</v>
      </c>
      <c r="J562">
        <v>-66.459999999999994</v>
      </c>
      <c r="K562">
        <v>-66.459999999999994</v>
      </c>
      <c r="L562">
        <v>0</v>
      </c>
      <c r="M562" t="s">
        <v>106</v>
      </c>
      <c r="N562" t="s">
        <v>28</v>
      </c>
      <c r="O562">
        <v>39</v>
      </c>
      <c r="P562">
        <v>25</v>
      </c>
      <c r="Q562">
        <v>5964</v>
      </c>
    </row>
    <row r="563" spans="1:17" x14ac:dyDescent="0.25">
      <c r="A563" t="s">
        <v>275</v>
      </c>
      <c r="B563" t="s">
        <v>317</v>
      </c>
      <c r="C563" t="s">
        <v>178</v>
      </c>
      <c r="D563" t="s">
        <v>12</v>
      </c>
      <c r="E563" t="s">
        <v>289</v>
      </c>
      <c r="F563" t="s">
        <v>4</v>
      </c>
      <c r="G563">
        <v>6.2899999999999996E-3</v>
      </c>
      <c r="H563">
        <v>634000</v>
      </c>
      <c r="I563">
        <v>3674500</v>
      </c>
      <c r="J563">
        <v>-65.47</v>
      </c>
      <c r="K563">
        <v>-65.47</v>
      </c>
      <c r="L563">
        <v>0</v>
      </c>
      <c r="M563" t="s">
        <v>106</v>
      </c>
      <c r="N563" t="s">
        <v>28</v>
      </c>
      <c r="O563">
        <v>39</v>
      </c>
      <c r="P563">
        <v>25</v>
      </c>
      <c r="Q563">
        <v>5964</v>
      </c>
    </row>
    <row r="564" spans="1:17" x14ac:dyDescent="0.25">
      <c r="A564" t="s">
        <v>275</v>
      </c>
      <c r="B564" t="s">
        <v>317</v>
      </c>
      <c r="C564" t="s">
        <v>178</v>
      </c>
      <c r="D564" t="s">
        <v>12</v>
      </c>
      <c r="E564" t="s">
        <v>290</v>
      </c>
      <c r="F564" t="s">
        <v>4</v>
      </c>
      <c r="G564">
        <v>4.3499999999999997E-3</v>
      </c>
      <c r="H564">
        <v>633834.11</v>
      </c>
      <c r="I564">
        <v>3674233.47</v>
      </c>
      <c r="J564">
        <v>-65.59</v>
      </c>
      <c r="K564">
        <v>-64.849999999999994</v>
      </c>
      <c r="L564">
        <v>0</v>
      </c>
      <c r="M564" t="s">
        <v>106</v>
      </c>
      <c r="N564" t="s">
        <v>28</v>
      </c>
      <c r="O564">
        <v>39</v>
      </c>
      <c r="P564">
        <v>25</v>
      </c>
      <c r="Q564">
        <v>5964</v>
      </c>
    </row>
    <row r="565" spans="1:17" x14ac:dyDescent="0.25">
      <c r="A565" t="s">
        <v>275</v>
      </c>
      <c r="B565" t="s">
        <v>317</v>
      </c>
      <c r="C565" t="s">
        <v>178</v>
      </c>
      <c r="D565" t="s">
        <v>12</v>
      </c>
      <c r="E565" t="s">
        <v>291</v>
      </c>
      <c r="F565" t="s">
        <v>4</v>
      </c>
      <c r="G565">
        <v>6.2399999999999999E-3</v>
      </c>
      <c r="H565">
        <v>631000</v>
      </c>
      <c r="I565">
        <v>3674400</v>
      </c>
      <c r="J565">
        <v>-69.05</v>
      </c>
      <c r="K565">
        <v>-67.47</v>
      </c>
      <c r="L565">
        <v>0</v>
      </c>
      <c r="M565" t="s">
        <v>106</v>
      </c>
      <c r="N565" t="s">
        <v>28</v>
      </c>
      <c r="O565">
        <v>39</v>
      </c>
      <c r="P565">
        <v>25</v>
      </c>
      <c r="Q565">
        <v>5964</v>
      </c>
    </row>
    <row r="566" spans="1:17" x14ac:dyDescent="0.25">
      <c r="A566" t="s">
        <v>275</v>
      </c>
      <c r="B566" t="s">
        <v>317</v>
      </c>
      <c r="C566" t="s">
        <v>178</v>
      </c>
      <c r="D566" t="s">
        <v>12</v>
      </c>
      <c r="E566" t="s">
        <v>292</v>
      </c>
      <c r="F566" t="s">
        <v>4</v>
      </c>
      <c r="G566">
        <v>4.2500000000000003E-3</v>
      </c>
      <c r="H566">
        <v>633646.75</v>
      </c>
      <c r="I566">
        <v>3674461.82</v>
      </c>
      <c r="J566">
        <v>-66.39</v>
      </c>
      <c r="K566">
        <v>-66.39</v>
      </c>
      <c r="L566">
        <v>0</v>
      </c>
      <c r="M566" t="s">
        <v>106</v>
      </c>
      <c r="N566" t="s">
        <v>28</v>
      </c>
      <c r="O566">
        <v>39</v>
      </c>
      <c r="P566">
        <v>25</v>
      </c>
      <c r="Q566">
        <v>5964</v>
      </c>
    </row>
    <row r="567" spans="1:17" x14ac:dyDescent="0.25">
      <c r="A567" t="s">
        <v>275</v>
      </c>
      <c r="B567" t="s">
        <v>317</v>
      </c>
      <c r="C567" t="s">
        <v>178</v>
      </c>
      <c r="D567" t="s">
        <v>12</v>
      </c>
      <c r="E567" t="s">
        <v>293</v>
      </c>
      <c r="F567" t="s">
        <v>4</v>
      </c>
      <c r="G567">
        <v>3.5300000000000002E-3</v>
      </c>
      <c r="H567">
        <v>634500</v>
      </c>
      <c r="I567">
        <v>3673500</v>
      </c>
      <c r="J567">
        <v>-64.64</v>
      </c>
      <c r="K567">
        <v>-64.64</v>
      </c>
      <c r="L567">
        <v>0</v>
      </c>
      <c r="M567" t="s">
        <v>106</v>
      </c>
      <c r="N567" t="s">
        <v>28</v>
      </c>
      <c r="O567">
        <v>39</v>
      </c>
      <c r="P567">
        <v>25</v>
      </c>
      <c r="Q567">
        <v>5964</v>
      </c>
    </row>
    <row r="568" spans="1:17" x14ac:dyDescent="0.25">
      <c r="A568" t="s">
        <v>275</v>
      </c>
      <c r="B568" t="s">
        <v>317</v>
      </c>
      <c r="C568" t="s">
        <v>178</v>
      </c>
      <c r="D568" t="s">
        <v>12</v>
      </c>
      <c r="E568" t="s">
        <v>8</v>
      </c>
      <c r="F568" t="s">
        <v>4</v>
      </c>
      <c r="G568">
        <v>4.4299999999999999E-3</v>
      </c>
      <c r="H568">
        <v>632050</v>
      </c>
      <c r="I568">
        <v>3674700</v>
      </c>
      <c r="J568">
        <v>-69.06</v>
      </c>
      <c r="K568">
        <v>-69.06</v>
      </c>
      <c r="L568">
        <v>0</v>
      </c>
      <c r="M568" t="s">
        <v>106</v>
      </c>
      <c r="N568" t="s">
        <v>28</v>
      </c>
      <c r="O568">
        <v>39</v>
      </c>
      <c r="P568">
        <v>25</v>
      </c>
      <c r="Q568">
        <v>5964</v>
      </c>
    </row>
    <row r="569" spans="1:17" x14ac:dyDescent="0.25">
      <c r="A569" t="s">
        <v>275</v>
      </c>
      <c r="B569" t="s">
        <v>317</v>
      </c>
      <c r="C569" t="s">
        <v>178</v>
      </c>
      <c r="D569" t="s">
        <v>12</v>
      </c>
      <c r="E569" t="s">
        <v>294</v>
      </c>
      <c r="F569" t="s">
        <v>4</v>
      </c>
      <c r="G569">
        <v>2.2100000000000002E-3</v>
      </c>
      <c r="H569">
        <v>632050</v>
      </c>
      <c r="I569">
        <v>3674700</v>
      </c>
      <c r="J569">
        <v>-69.06</v>
      </c>
      <c r="K569">
        <v>-69.06</v>
      </c>
      <c r="L569">
        <v>0</v>
      </c>
      <c r="M569" t="s">
        <v>106</v>
      </c>
      <c r="N569" t="s">
        <v>28</v>
      </c>
      <c r="O569">
        <v>39</v>
      </c>
      <c r="P569">
        <v>25</v>
      </c>
      <c r="Q569">
        <v>5964</v>
      </c>
    </row>
    <row r="570" spans="1:17" x14ac:dyDescent="0.25">
      <c r="A570" t="s">
        <v>275</v>
      </c>
      <c r="B570" t="s">
        <v>317</v>
      </c>
      <c r="C570" t="s">
        <v>178</v>
      </c>
      <c r="D570" t="s">
        <v>12</v>
      </c>
      <c r="E570" t="s">
        <v>295</v>
      </c>
      <c r="F570" t="s">
        <v>4</v>
      </c>
      <c r="G570">
        <v>2.2200000000000002E-3</v>
      </c>
      <c r="H570">
        <v>632050</v>
      </c>
      <c r="I570">
        <v>3674700</v>
      </c>
      <c r="J570">
        <v>-69.06</v>
      </c>
      <c r="K570">
        <v>-69.06</v>
      </c>
      <c r="L570">
        <v>0</v>
      </c>
      <c r="M570" t="s">
        <v>106</v>
      </c>
      <c r="N570" t="s">
        <v>28</v>
      </c>
      <c r="O570">
        <v>39</v>
      </c>
      <c r="P570">
        <v>25</v>
      </c>
      <c r="Q570">
        <v>5964</v>
      </c>
    </row>
    <row r="571" spans="1:17" x14ac:dyDescent="0.25">
      <c r="A571" t="s">
        <v>275</v>
      </c>
      <c r="B571" t="s">
        <v>317</v>
      </c>
      <c r="C571" t="s">
        <v>178</v>
      </c>
      <c r="D571" t="s">
        <v>12</v>
      </c>
      <c r="E571" t="s">
        <v>272</v>
      </c>
      <c r="F571" t="s">
        <v>4</v>
      </c>
      <c r="G571">
        <v>8.3510000000000001E-2</v>
      </c>
      <c r="H571">
        <v>632011.06999999995</v>
      </c>
      <c r="I571">
        <v>3674674.37</v>
      </c>
      <c r="J571">
        <v>-69.02</v>
      </c>
      <c r="K571">
        <v>-69.02</v>
      </c>
      <c r="L571">
        <v>0</v>
      </c>
      <c r="M571" t="s">
        <v>106</v>
      </c>
      <c r="N571" t="s">
        <v>28</v>
      </c>
      <c r="O571">
        <v>39</v>
      </c>
      <c r="P571">
        <v>25</v>
      </c>
      <c r="Q571">
        <v>5964</v>
      </c>
    </row>
    <row r="572" spans="1:17" x14ac:dyDescent="0.25">
      <c r="A572" t="s">
        <v>275</v>
      </c>
      <c r="B572" t="s">
        <v>317</v>
      </c>
      <c r="C572" t="s">
        <v>178</v>
      </c>
      <c r="D572" t="s">
        <v>12</v>
      </c>
      <c r="E572" t="s">
        <v>273</v>
      </c>
      <c r="F572" t="s">
        <v>4</v>
      </c>
      <c r="G572">
        <v>7.7640000000000001E-2</v>
      </c>
      <c r="H572">
        <v>632000</v>
      </c>
      <c r="I572">
        <v>3674675</v>
      </c>
      <c r="J572">
        <v>-69</v>
      </c>
      <c r="K572">
        <v>-69</v>
      </c>
      <c r="L572">
        <v>0</v>
      </c>
      <c r="M572" t="s">
        <v>106</v>
      </c>
      <c r="N572" t="s">
        <v>28</v>
      </c>
      <c r="O572">
        <v>39</v>
      </c>
      <c r="P572">
        <v>25</v>
      </c>
      <c r="Q572">
        <v>5964</v>
      </c>
    </row>
    <row r="573" spans="1:17" x14ac:dyDescent="0.25">
      <c r="A573" t="s">
        <v>275</v>
      </c>
      <c r="B573" t="s">
        <v>317</v>
      </c>
      <c r="C573" t="s">
        <v>178</v>
      </c>
      <c r="D573" t="s">
        <v>12</v>
      </c>
      <c r="E573" t="s">
        <v>274</v>
      </c>
      <c r="F573" t="s">
        <v>4</v>
      </c>
      <c r="G573">
        <v>7.1849999999999997E-2</v>
      </c>
      <c r="H573">
        <v>632301.9</v>
      </c>
      <c r="I573">
        <v>3674603.27</v>
      </c>
      <c r="J573">
        <v>-68.73</v>
      </c>
      <c r="K573">
        <v>-68.73</v>
      </c>
      <c r="L573">
        <v>0</v>
      </c>
      <c r="M573" t="s">
        <v>106</v>
      </c>
      <c r="N573" t="s">
        <v>28</v>
      </c>
      <c r="O573">
        <v>39</v>
      </c>
      <c r="P573">
        <v>25</v>
      </c>
      <c r="Q573">
        <v>5964</v>
      </c>
    </row>
    <row r="574" spans="1:17" x14ac:dyDescent="0.25">
      <c r="A574" t="s">
        <v>275</v>
      </c>
      <c r="B574" t="s">
        <v>317</v>
      </c>
      <c r="C574" t="s">
        <v>178</v>
      </c>
      <c r="D574" t="s">
        <v>12</v>
      </c>
      <c r="E574" t="s">
        <v>278</v>
      </c>
      <c r="F574" t="s">
        <v>4</v>
      </c>
      <c r="G574">
        <v>0.10721</v>
      </c>
      <c r="H574">
        <v>632301.9</v>
      </c>
      <c r="I574">
        <v>3674532.18</v>
      </c>
      <c r="J574">
        <v>-68.72</v>
      </c>
      <c r="K574">
        <v>-68.72</v>
      </c>
      <c r="L574">
        <v>0</v>
      </c>
      <c r="M574" t="s">
        <v>106</v>
      </c>
      <c r="N574" t="s">
        <v>28</v>
      </c>
      <c r="O574">
        <v>39</v>
      </c>
      <c r="P574">
        <v>25</v>
      </c>
      <c r="Q574">
        <v>5964</v>
      </c>
    </row>
    <row r="575" spans="1:17" x14ac:dyDescent="0.25">
      <c r="A575" t="s">
        <v>275</v>
      </c>
      <c r="B575" t="s">
        <v>317</v>
      </c>
      <c r="C575" t="s">
        <v>178</v>
      </c>
      <c r="D575" t="s">
        <v>12</v>
      </c>
      <c r="E575" t="s">
        <v>7</v>
      </c>
      <c r="F575" t="s">
        <v>4</v>
      </c>
      <c r="G575">
        <v>84.794970000000006</v>
      </c>
      <c r="H575">
        <v>632301.9</v>
      </c>
      <c r="I575">
        <v>3674437.38</v>
      </c>
      <c r="J575">
        <v>-68.569999999999993</v>
      </c>
      <c r="K575">
        <v>-68.569999999999993</v>
      </c>
      <c r="L575">
        <v>0</v>
      </c>
      <c r="M575" t="s">
        <v>106</v>
      </c>
      <c r="N575" t="s">
        <v>28</v>
      </c>
      <c r="O575">
        <v>39</v>
      </c>
      <c r="P575">
        <v>25</v>
      </c>
      <c r="Q575">
        <v>5964</v>
      </c>
    </row>
    <row r="576" spans="1:17" x14ac:dyDescent="0.25">
      <c r="A576" t="s">
        <v>275</v>
      </c>
      <c r="B576" t="s">
        <v>317</v>
      </c>
      <c r="C576" t="s">
        <v>178</v>
      </c>
      <c r="D576" t="s">
        <v>12</v>
      </c>
      <c r="E576" t="s">
        <v>165</v>
      </c>
      <c r="F576" t="s">
        <v>4</v>
      </c>
      <c r="G576">
        <v>1.455E-2</v>
      </c>
      <c r="H576">
        <v>632301.9</v>
      </c>
      <c r="I576">
        <v>3674555.88</v>
      </c>
      <c r="J576">
        <v>-68.75</v>
      </c>
      <c r="K576">
        <v>-68.75</v>
      </c>
      <c r="L576">
        <v>0</v>
      </c>
      <c r="M576" t="s">
        <v>106</v>
      </c>
      <c r="N576" t="s">
        <v>28</v>
      </c>
      <c r="O576">
        <v>39</v>
      </c>
      <c r="P576">
        <v>25</v>
      </c>
      <c r="Q576">
        <v>5964</v>
      </c>
    </row>
    <row r="577" spans="1:17" x14ac:dyDescent="0.25">
      <c r="A577" t="s">
        <v>275</v>
      </c>
      <c r="B577" t="s">
        <v>318</v>
      </c>
      <c r="C577" t="s">
        <v>11</v>
      </c>
      <c r="D577" t="s">
        <v>21</v>
      </c>
      <c r="E577" t="s">
        <v>3</v>
      </c>
      <c r="F577" t="s">
        <v>4</v>
      </c>
      <c r="G577">
        <v>1.3894599999999999</v>
      </c>
      <c r="H577">
        <v>632025</v>
      </c>
      <c r="I577">
        <v>3674675</v>
      </c>
      <c r="J577">
        <v>-69.02</v>
      </c>
      <c r="K577">
        <v>-69.02</v>
      </c>
      <c r="L577">
        <v>0</v>
      </c>
      <c r="M577" t="s">
        <v>106</v>
      </c>
      <c r="N577" t="s">
        <v>28</v>
      </c>
      <c r="O577">
        <v>10</v>
      </c>
      <c r="P577">
        <v>7</v>
      </c>
      <c r="Q577">
        <v>5964</v>
      </c>
    </row>
    <row r="578" spans="1:17" x14ac:dyDescent="0.25">
      <c r="A578" t="s">
        <v>275</v>
      </c>
      <c r="B578" t="s">
        <v>318</v>
      </c>
      <c r="C578" t="s">
        <v>11</v>
      </c>
      <c r="D578" t="s">
        <v>21</v>
      </c>
      <c r="E578" t="s">
        <v>277</v>
      </c>
      <c r="F578" t="s">
        <v>4</v>
      </c>
      <c r="G578">
        <v>1.3894599999999999</v>
      </c>
      <c r="H578">
        <v>632025</v>
      </c>
      <c r="I578">
        <v>3674675</v>
      </c>
      <c r="J578">
        <v>-69.02</v>
      </c>
      <c r="K578">
        <v>-69.02</v>
      </c>
      <c r="L578">
        <v>0</v>
      </c>
      <c r="M578" t="s">
        <v>106</v>
      </c>
      <c r="N578" t="s">
        <v>28</v>
      </c>
      <c r="O578">
        <v>10</v>
      </c>
      <c r="P578">
        <v>7</v>
      </c>
      <c r="Q578">
        <v>5964</v>
      </c>
    </row>
    <row r="579" spans="1:17" x14ac:dyDescent="0.25">
      <c r="A579" t="s">
        <v>275</v>
      </c>
      <c r="B579" t="s">
        <v>318</v>
      </c>
      <c r="C579" t="s">
        <v>11</v>
      </c>
      <c r="D579" t="s">
        <v>21</v>
      </c>
      <c r="E579" t="s">
        <v>272</v>
      </c>
      <c r="F579" t="s">
        <v>4</v>
      </c>
      <c r="G579">
        <v>0.54003000000000001</v>
      </c>
      <c r="H579">
        <v>632035.30000000005</v>
      </c>
      <c r="I579">
        <v>3674674.37</v>
      </c>
      <c r="J579">
        <v>-69.040000000000006</v>
      </c>
      <c r="K579">
        <v>-69.040000000000006</v>
      </c>
      <c r="L579">
        <v>0</v>
      </c>
      <c r="M579" t="s">
        <v>106</v>
      </c>
      <c r="N579" t="s">
        <v>28</v>
      </c>
      <c r="O579">
        <v>10</v>
      </c>
      <c r="P579">
        <v>7</v>
      </c>
      <c r="Q579">
        <v>5964</v>
      </c>
    </row>
    <row r="580" spans="1:17" x14ac:dyDescent="0.25">
      <c r="A580" t="s">
        <v>275</v>
      </c>
      <c r="B580" t="s">
        <v>318</v>
      </c>
      <c r="C580" t="s">
        <v>11</v>
      </c>
      <c r="D580" t="s">
        <v>21</v>
      </c>
      <c r="E580" t="s">
        <v>273</v>
      </c>
      <c r="F580" t="s">
        <v>4</v>
      </c>
      <c r="G580">
        <v>0.49792999999999998</v>
      </c>
      <c r="H580">
        <v>632050</v>
      </c>
      <c r="I580">
        <v>3674675</v>
      </c>
      <c r="J580">
        <v>-69.08</v>
      </c>
      <c r="K580">
        <v>-69.08</v>
      </c>
      <c r="L580">
        <v>0</v>
      </c>
      <c r="M580" t="s">
        <v>106</v>
      </c>
      <c r="N580" t="s">
        <v>28</v>
      </c>
      <c r="O580">
        <v>10</v>
      </c>
      <c r="P580">
        <v>7</v>
      </c>
      <c r="Q580">
        <v>5964</v>
      </c>
    </row>
    <row r="581" spans="1:17" x14ac:dyDescent="0.25">
      <c r="A581" t="s">
        <v>275</v>
      </c>
      <c r="B581" t="s">
        <v>318</v>
      </c>
      <c r="C581" t="s">
        <v>11</v>
      </c>
      <c r="D581" t="s">
        <v>21</v>
      </c>
      <c r="E581" t="s">
        <v>274</v>
      </c>
      <c r="F581" t="s">
        <v>4</v>
      </c>
      <c r="G581">
        <v>0.35127999999999998</v>
      </c>
      <c r="H581">
        <v>632204.96</v>
      </c>
      <c r="I581">
        <v>3674674.37</v>
      </c>
      <c r="J581">
        <v>-68.8</v>
      </c>
      <c r="K581">
        <v>-68.8</v>
      </c>
      <c r="L581">
        <v>0</v>
      </c>
      <c r="M581" t="s">
        <v>106</v>
      </c>
      <c r="N581" t="s">
        <v>28</v>
      </c>
      <c r="O581">
        <v>10</v>
      </c>
      <c r="P581">
        <v>7</v>
      </c>
      <c r="Q581">
        <v>5964</v>
      </c>
    </row>
    <row r="582" spans="1:17" x14ac:dyDescent="0.25">
      <c r="A582" t="s">
        <v>275</v>
      </c>
      <c r="B582" t="s">
        <v>318</v>
      </c>
      <c r="C582" t="s">
        <v>11</v>
      </c>
      <c r="D582" t="s">
        <v>21</v>
      </c>
      <c r="E582" t="s">
        <v>278</v>
      </c>
      <c r="F582" t="s">
        <v>4</v>
      </c>
      <c r="G582">
        <v>0.33180999999999999</v>
      </c>
      <c r="H582">
        <v>632301.9</v>
      </c>
      <c r="I582">
        <v>3674508.48</v>
      </c>
      <c r="J582">
        <v>-68.69</v>
      </c>
      <c r="K582">
        <v>-68.69</v>
      </c>
      <c r="L582">
        <v>0</v>
      </c>
      <c r="M582" t="s">
        <v>106</v>
      </c>
      <c r="N582" t="s">
        <v>28</v>
      </c>
      <c r="O582">
        <v>10</v>
      </c>
      <c r="P582">
        <v>7</v>
      </c>
      <c r="Q582">
        <v>5964</v>
      </c>
    </row>
    <row r="583" spans="1:17" x14ac:dyDescent="0.25">
      <c r="A583" t="s">
        <v>275</v>
      </c>
      <c r="B583" t="s">
        <v>318</v>
      </c>
      <c r="C583" t="s">
        <v>11</v>
      </c>
      <c r="D583" t="s">
        <v>21</v>
      </c>
      <c r="E583" t="s">
        <v>7</v>
      </c>
      <c r="F583" t="s">
        <v>4</v>
      </c>
      <c r="G583">
        <v>1.3894599999999999</v>
      </c>
      <c r="H583">
        <v>632025</v>
      </c>
      <c r="I583">
        <v>3674675</v>
      </c>
      <c r="J583">
        <v>-69.02</v>
      </c>
      <c r="K583">
        <v>-69.02</v>
      </c>
      <c r="L583">
        <v>0</v>
      </c>
      <c r="M583" t="s">
        <v>106</v>
      </c>
      <c r="N583" t="s">
        <v>28</v>
      </c>
      <c r="O583">
        <v>10</v>
      </c>
      <c r="P583">
        <v>7</v>
      </c>
      <c r="Q583">
        <v>5964</v>
      </c>
    </row>
    <row r="584" spans="1:17" x14ac:dyDescent="0.25">
      <c r="A584" t="s">
        <v>275</v>
      </c>
      <c r="B584" t="s">
        <v>318</v>
      </c>
      <c r="C584" t="s">
        <v>11</v>
      </c>
      <c r="D584" t="s">
        <v>23</v>
      </c>
      <c r="E584" t="s">
        <v>3</v>
      </c>
      <c r="F584" t="s">
        <v>4</v>
      </c>
      <c r="G584">
        <v>1.31369</v>
      </c>
      <c r="H584">
        <v>632025</v>
      </c>
      <c r="I584">
        <v>3674675</v>
      </c>
      <c r="J584">
        <v>-69.02</v>
      </c>
      <c r="K584">
        <v>-69.02</v>
      </c>
      <c r="L584">
        <v>0</v>
      </c>
      <c r="M584" t="s">
        <v>106</v>
      </c>
      <c r="N584" t="s">
        <v>28</v>
      </c>
      <c r="O584">
        <v>10</v>
      </c>
      <c r="P584">
        <v>7</v>
      </c>
      <c r="Q584">
        <v>5964</v>
      </c>
    </row>
    <row r="585" spans="1:17" x14ac:dyDescent="0.25">
      <c r="A585" t="s">
        <v>275</v>
      </c>
      <c r="B585" t="s">
        <v>318</v>
      </c>
      <c r="C585" t="s">
        <v>11</v>
      </c>
      <c r="D585" t="s">
        <v>23</v>
      </c>
      <c r="E585" t="s">
        <v>277</v>
      </c>
      <c r="F585" t="s">
        <v>4</v>
      </c>
      <c r="G585">
        <v>1.31369</v>
      </c>
      <c r="H585">
        <v>632025</v>
      </c>
      <c r="I585">
        <v>3674675</v>
      </c>
      <c r="J585">
        <v>-69.02</v>
      </c>
      <c r="K585">
        <v>-69.02</v>
      </c>
      <c r="L585">
        <v>0</v>
      </c>
      <c r="M585" t="s">
        <v>106</v>
      </c>
      <c r="N585" t="s">
        <v>28</v>
      </c>
      <c r="O585">
        <v>10</v>
      </c>
      <c r="P585">
        <v>7</v>
      </c>
      <c r="Q585">
        <v>5964</v>
      </c>
    </row>
    <row r="586" spans="1:17" x14ac:dyDescent="0.25">
      <c r="A586" t="s">
        <v>275</v>
      </c>
      <c r="B586" t="s">
        <v>318</v>
      </c>
      <c r="C586" t="s">
        <v>11</v>
      </c>
      <c r="D586" t="s">
        <v>23</v>
      </c>
      <c r="E586" t="s">
        <v>272</v>
      </c>
      <c r="F586" t="s">
        <v>4</v>
      </c>
      <c r="G586">
        <v>0.50112999999999996</v>
      </c>
      <c r="H586">
        <v>632025</v>
      </c>
      <c r="I586">
        <v>3674675</v>
      </c>
      <c r="J586">
        <v>-69.02</v>
      </c>
      <c r="K586">
        <v>-69.02</v>
      </c>
      <c r="L586">
        <v>0</v>
      </c>
      <c r="M586" t="s">
        <v>106</v>
      </c>
      <c r="N586" t="s">
        <v>28</v>
      </c>
      <c r="O586">
        <v>10</v>
      </c>
      <c r="P586">
        <v>7</v>
      </c>
      <c r="Q586">
        <v>5964</v>
      </c>
    </row>
    <row r="587" spans="1:17" x14ac:dyDescent="0.25">
      <c r="A587" t="s">
        <v>275</v>
      </c>
      <c r="B587" t="s">
        <v>318</v>
      </c>
      <c r="C587" t="s">
        <v>11</v>
      </c>
      <c r="D587" t="s">
        <v>23</v>
      </c>
      <c r="E587" t="s">
        <v>273</v>
      </c>
      <c r="F587" t="s">
        <v>4</v>
      </c>
      <c r="G587">
        <v>0.45583000000000001</v>
      </c>
      <c r="H587">
        <v>632025</v>
      </c>
      <c r="I587">
        <v>3674675</v>
      </c>
      <c r="J587">
        <v>-69.02</v>
      </c>
      <c r="K587">
        <v>-69.02</v>
      </c>
      <c r="L587">
        <v>0</v>
      </c>
      <c r="M587" t="s">
        <v>106</v>
      </c>
      <c r="N587" t="s">
        <v>28</v>
      </c>
      <c r="O587">
        <v>10</v>
      </c>
      <c r="P587">
        <v>7</v>
      </c>
      <c r="Q587">
        <v>5964</v>
      </c>
    </row>
    <row r="588" spans="1:17" x14ac:dyDescent="0.25">
      <c r="A588" t="s">
        <v>275</v>
      </c>
      <c r="B588" t="s">
        <v>318</v>
      </c>
      <c r="C588" t="s">
        <v>11</v>
      </c>
      <c r="D588" t="s">
        <v>23</v>
      </c>
      <c r="E588" t="s">
        <v>274</v>
      </c>
      <c r="F588" t="s">
        <v>4</v>
      </c>
      <c r="G588">
        <v>0.30137999999999998</v>
      </c>
      <c r="H588">
        <v>632011.06999999995</v>
      </c>
      <c r="I588">
        <v>3674674.37</v>
      </c>
      <c r="J588">
        <v>-69.02</v>
      </c>
      <c r="K588">
        <v>-69.02</v>
      </c>
      <c r="L588">
        <v>0</v>
      </c>
      <c r="M588" t="s">
        <v>106</v>
      </c>
      <c r="N588" t="s">
        <v>28</v>
      </c>
      <c r="O588">
        <v>10</v>
      </c>
      <c r="P588">
        <v>7</v>
      </c>
      <c r="Q588">
        <v>5964</v>
      </c>
    </row>
    <row r="589" spans="1:17" x14ac:dyDescent="0.25">
      <c r="A589" t="s">
        <v>275</v>
      </c>
      <c r="B589" t="s">
        <v>318</v>
      </c>
      <c r="C589" t="s">
        <v>11</v>
      </c>
      <c r="D589" t="s">
        <v>23</v>
      </c>
      <c r="E589" t="s">
        <v>278</v>
      </c>
      <c r="F589" t="s">
        <v>4</v>
      </c>
      <c r="G589">
        <v>0.32755000000000001</v>
      </c>
      <c r="H589">
        <v>632301.9</v>
      </c>
      <c r="I589">
        <v>3674508.48</v>
      </c>
      <c r="J589">
        <v>-68.69</v>
      </c>
      <c r="K589">
        <v>-68.69</v>
      </c>
      <c r="L589">
        <v>0</v>
      </c>
      <c r="M589" t="s">
        <v>106</v>
      </c>
      <c r="N589" t="s">
        <v>28</v>
      </c>
      <c r="O589">
        <v>10</v>
      </c>
      <c r="P589">
        <v>7</v>
      </c>
      <c r="Q589">
        <v>5964</v>
      </c>
    </row>
    <row r="590" spans="1:17" x14ac:dyDescent="0.25">
      <c r="A590" t="s">
        <v>275</v>
      </c>
      <c r="B590" t="s">
        <v>318</v>
      </c>
      <c r="C590" t="s">
        <v>11</v>
      </c>
      <c r="D590" t="s">
        <v>23</v>
      </c>
      <c r="E590" t="s">
        <v>7</v>
      </c>
      <c r="F590" t="s">
        <v>4</v>
      </c>
      <c r="G590">
        <v>1.31369</v>
      </c>
      <c r="H590">
        <v>632025</v>
      </c>
      <c r="I590">
        <v>3674675</v>
      </c>
      <c r="J590">
        <v>-69.02</v>
      </c>
      <c r="K590">
        <v>-69.02</v>
      </c>
      <c r="L590">
        <v>0</v>
      </c>
      <c r="M590" t="s">
        <v>106</v>
      </c>
      <c r="N590" t="s">
        <v>28</v>
      </c>
      <c r="O590">
        <v>10</v>
      </c>
      <c r="P590">
        <v>7</v>
      </c>
      <c r="Q590">
        <v>5964</v>
      </c>
    </row>
    <row r="591" spans="1:17" x14ac:dyDescent="0.25">
      <c r="A591" t="s">
        <v>275</v>
      </c>
      <c r="B591" t="s">
        <v>319</v>
      </c>
      <c r="C591" t="s">
        <v>11</v>
      </c>
      <c r="D591" t="s">
        <v>12</v>
      </c>
      <c r="E591" t="s">
        <v>3</v>
      </c>
      <c r="F591" t="s">
        <v>4</v>
      </c>
      <c r="G591">
        <v>5.6550000000000003E-2</v>
      </c>
      <c r="H591">
        <v>632301.9</v>
      </c>
      <c r="I591">
        <v>3674555.88</v>
      </c>
      <c r="J591">
        <v>-68.75</v>
      </c>
      <c r="K591">
        <v>-68.75</v>
      </c>
      <c r="L591">
        <v>0</v>
      </c>
      <c r="M591" t="s">
        <v>106</v>
      </c>
      <c r="N591" t="s">
        <v>28</v>
      </c>
      <c r="O591">
        <v>10</v>
      </c>
      <c r="P591">
        <v>7</v>
      </c>
      <c r="Q591">
        <v>5964</v>
      </c>
    </row>
    <row r="592" spans="1:17" x14ac:dyDescent="0.25">
      <c r="A592" t="s">
        <v>275</v>
      </c>
      <c r="B592" t="s">
        <v>319</v>
      </c>
      <c r="C592" t="s">
        <v>11</v>
      </c>
      <c r="D592" t="s">
        <v>12</v>
      </c>
      <c r="E592" t="s">
        <v>277</v>
      </c>
      <c r="F592" t="s">
        <v>4</v>
      </c>
      <c r="G592">
        <v>5.6550000000000003E-2</v>
      </c>
      <c r="H592">
        <v>632301.9</v>
      </c>
      <c r="I592">
        <v>3674555.88</v>
      </c>
      <c r="J592">
        <v>-68.75</v>
      </c>
      <c r="K592">
        <v>-68.75</v>
      </c>
      <c r="L592">
        <v>0</v>
      </c>
      <c r="M592" t="s">
        <v>106</v>
      </c>
      <c r="N592" t="s">
        <v>28</v>
      </c>
      <c r="O592">
        <v>10</v>
      </c>
      <c r="P592">
        <v>7</v>
      </c>
      <c r="Q592">
        <v>5964</v>
      </c>
    </row>
    <row r="593" spans="1:17" x14ac:dyDescent="0.25">
      <c r="A593" t="s">
        <v>275</v>
      </c>
      <c r="B593" t="s">
        <v>319</v>
      </c>
      <c r="C593" t="s">
        <v>11</v>
      </c>
      <c r="D593" t="s">
        <v>12</v>
      </c>
      <c r="E593" t="s">
        <v>272</v>
      </c>
      <c r="F593" t="s">
        <v>4</v>
      </c>
      <c r="G593">
        <v>1.7049999999999999E-2</v>
      </c>
      <c r="H593">
        <v>632011.06999999995</v>
      </c>
      <c r="I593">
        <v>3674674.37</v>
      </c>
      <c r="J593">
        <v>-69.02</v>
      </c>
      <c r="K593">
        <v>-69.02</v>
      </c>
      <c r="L593">
        <v>0</v>
      </c>
      <c r="M593" t="s">
        <v>106</v>
      </c>
      <c r="N593" t="s">
        <v>28</v>
      </c>
      <c r="O593">
        <v>10</v>
      </c>
      <c r="P593">
        <v>7</v>
      </c>
      <c r="Q593">
        <v>5964</v>
      </c>
    </row>
    <row r="594" spans="1:17" x14ac:dyDescent="0.25">
      <c r="A594" t="s">
        <v>275</v>
      </c>
      <c r="B594" t="s">
        <v>319</v>
      </c>
      <c r="C594" t="s">
        <v>11</v>
      </c>
      <c r="D594" t="s">
        <v>12</v>
      </c>
      <c r="E594" t="s">
        <v>273</v>
      </c>
      <c r="F594" t="s">
        <v>4</v>
      </c>
      <c r="G594">
        <v>1.6080000000000001E-2</v>
      </c>
      <c r="H594">
        <v>632000</v>
      </c>
      <c r="I594">
        <v>3674675</v>
      </c>
      <c r="J594">
        <v>-69</v>
      </c>
      <c r="K594">
        <v>-69</v>
      </c>
      <c r="L594">
        <v>0</v>
      </c>
      <c r="M594" t="s">
        <v>106</v>
      </c>
      <c r="N594" t="s">
        <v>28</v>
      </c>
      <c r="O594">
        <v>10</v>
      </c>
      <c r="P594">
        <v>7</v>
      </c>
      <c r="Q594">
        <v>5964</v>
      </c>
    </row>
    <row r="595" spans="1:17" x14ac:dyDescent="0.25">
      <c r="A595" t="s">
        <v>275</v>
      </c>
      <c r="B595" t="s">
        <v>319</v>
      </c>
      <c r="C595" t="s">
        <v>11</v>
      </c>
      <c r="D595" t="s">
        <v>12</v>
      </c>
      <c r="E595" t="s">
        <v>274</v>
      </c>
      <c r="F595" t="s">
        <v>4</v>
      </c>
      <c r="G595">
        <v>1.354E-2</v>
      </c>
      <c r="H595">
        <v>632301.9</v>
      </c>
      <c r="I595">
        <v>3674579.58</v>
      </c>
      <c r="J595">
        <v>-68.739999999999995</v>
      </c>
      <c r="K595">
        <v>-68.739999999999995</v>
      </c>
      <c r="L595">
        <v>0</v>
      </c>
      <c r="M595" t="s">
        <v>106</v>
      </c>
      <c r="N595" t="s">
        <v>28</v>
      </c>
      <c r="O595">
        <v>10</v>
      </c>
      <c r="P595">
        <v>7</v>
      </c>
      <c r="Q595">
        <v>5964</v>
      </c>
    </row>
    <row r="596" spans="1:17" x14ac:dyDescent="0.25">
      <c r="A596" t="s">
        <v>275</v>
      </c>
      <c r="B596" t="s">
        <v>319</v>
      </c>
      <c r="C596" t="s">
        <v>11</v>
      </c>
      <c r="D596" t="s">
        <v>12</v>
      </c>
      <c r="E596" t="s">
        <v>278</v>
      </c>
      <c r="F596" t="s">
        <v>4</v>
      </c>
      <c r="G596">
        <v>2.7300000000000001E-2</v>
      </c>
      <c r="H596">
        <v>632301.9</v>
      </c>
      <c r="I596">
        <v>3674532.18</v>
      </c>
      <c r="J596">
        <v>-68.72</v>
      </c>
      <c r="K596">
        <v>-68.72</v>
      </c>
      <c r="L596">
        <v>0</v>
      </c>
      <c r="M596" t="s">
        <v>106</v>
      </c>
      <c r="N596" t="s">
        <v>28</v>
      </c>
      <c r="O596">
        <v>10</v>
      </c>
      <c r="P596">
        <v>7</v>
      </c>
      <c r="Q596">
        <v>5964</v>
      </c>
    </row>
    <row r="597" spans="1:17" x14ac:dyDescent="0.25">
      <c r="A597" t="s">
        <v>275</v>
      </c>
      <c r="B597" t="s">
        <v>319</v>
      </c>
      <c r="C597" t="s">
        <v>11</v>
      </c>
      <c r="D597" t="s">
        <v>12</v>
      </c>
      <c r="E597" t="s">
        <v>7</v>
      </c>
      <c r="F597" t="s">
        <v>4</v>
      </c>
      <c r="G597">
        <v>5.6550000000000003E-2</v>
      </c>
      <c r="H597">
        <v>632301.9</v>
      </c>
      <c r="I597">
        <v>3674555.88</v>
      </c>
      <c r="J597">
        <v>-68.75</v>
      </c>
      <c r="K597">
        <v>-68.75</v>
      </c>
      <c r="L597">
        <v>0</v>
      </c>
      <c r="M597" t="s">
        <v>106</v>
      </c>
      <c r="N597" t="s">
        <v>28</v>
      </c>
      <c r="O597">
        <v>10</v>
      </c>
      <c r="P597">
        <v>7</v>
      </c>
      <c r="Q597">
        <v>5964</v>
      </c>
    </row>
    <row r="598" spans="1:17" x14ac:dyDescent="0.25">
      <c r="A598" t="s">
        <v>275</v>
      </c>
      <c r="B598" t="s">
        <v>320</v>
      </c>
      <c r="C598" t="s">
        <v>11</v>
      </c>
      <c r="D598" t="s">
        <v>21</v>
      </c>
      <c r="E598" t="s">
        <v>3</v>
      </c>
      <c r="F598" t="s">
        <v>4</v>
      </c>
      <c r="G598">
        <v>141.23407</v>
      </c>
      <c r="H598">
        <v>632025</v>
      </c>
      <c r="I598">
        <v>3674675</v>
      </c>
      <c r="J598">
        <v>-69.02</v>
      </c>
      <c r="K598">
        <v>-69.02</v>
      </c>
      <c r="L598">
        <v>0</v>
      </c>
      <c r="M598" t="s">
        <v>106</v>
      </c>
      <c r="N598" t="s">
        <v>28</v>
      </c>
      <c r="O598">
        <v>10</v>
      </c>
      <c r="P598">
        <v>7</v>
      </c>
      <c r="Q598">
        <v>5964</v>
      </c>
    </row>
    <row r="599" spans="1:17" x14ac:dyDescent="0.25">
      <c r="A599" t="s">
        <v>275</v>
      </c>
      <c r="B599" t="s">
        <v>320</v>
      </c>
      <c r="C599" t="s">
        <v>11</v>
      </c>
      <c r="D599" t="s">
        <v>21</v>
      </c>
      <c r="E599" t="s">
        <v>277</v>
      </c>
      <c r="F599" t="s">
        <v>4</v>
      </c>
      <c r="G599">
        <v>141.23407</v>
      </c>
      <c r="H599">
        <v>632025</v>
      </c>
      <c r="I599">
        <v>3674675</v>
      </c>
      <c r="J599">
        <v>-69.02</v>
      </c>
      <c r="K599">
        <v>-69.02</v>
      </c>
      <c r="L599">
        <v>0</v>
      </c>
      <c r="M599" t="s">
        <v>106</v>
      </c>
      <c r="N599" t="s">
        <v>28</v>
      </c>
      <c r="O599">
        <v>10</v>
      </c>
      <c r="P599">
        <v>7</v>
      </c>
      <c r="Q599">
        <v>5964</v>
      </c>
    </row>
    <row r="600" spans="1:17" x14ac:dyDescent="0.25">
      <c r="A600" t="s">
        <v>275</v>
      </c>
      <c r="B600" t="s">
        <v>320</v>
      </c>
      <c r="C600" t="s">
        <v>11</v>
      </c>
      <c r="D600" t="s">
        <v>21</v>
      </c>
      <c r="E600" t="s">
        <v>272</v>
      </c>
      <c r="F600" t="s">
        <v>4</v>
      </c>
      <c r="G600">
        <v>60.050179999999997</v>
      </c>
      <c r="H600">
        <v>632035.30000000005</v>
      </c>
      <c r="I600">
        <v>3674674.37</v>
      </c>
      <c r="J600">
        <v>-69.040000000000006</v>
      </c>
      <c r="K600">
        <v>-69.040000000000006</v>
      </c>
      <c r="L600">
        <v>0</v>
      </c>
      <c r="M600" t="s">
        <v>106</v>
      </c>
      <c r="N600" t="s">
        <v>28</v>
      </c>
      <c r="O600">
        <v>10</v>
      </c>
      <c r="P600">
        <v>7</v>
      </c>
      <c r="Q600">
        <v>5964</v>
      </c>
    </row>
    <row r="601" spans="1:17" x14ac:dyDescent="0.25">
      <c r="A601" t="s">
        <v>275</v>
      </c>
      <c r="B601" t="s">
        <v>320</v>
      </c>
      <c r="C601" t="s">
        <v>11</v>
      </c>
      <c r="D601" t="s">
        <v>21</v>
      </c>
      <c r="E601" t="s">
        <v>273</v>
      </c>
      <c r="F601" t="s">
        <v>4</v>
      </c>
      <c r="G601">
        <v>66.767759999999996</v>
      </c>
      <c r="H601">
        <v>632059.54</v>
      </c>
      <c r="I601">
        <v>3674674.37</v>
      </c>
      <c r="J601">
        <v>-69.099999999999994</v>
      </c>
      <c r="K601">
        <v>-69.099999999999994</v>
      </c>
      <c r="L601">
        <v>0</v>
      </c>
      <c r="M601" t="s">
        <v>106</v>
      </c>
      <c r="N601" t="s">
        <v>28</v>
      </c>
      <c r="O601">
        <v>10</v>
      </c>
      <c r="P601">
        <v>7</v>
      </c>
      <c r="Q601">
        <v>5964</v>
      </c>
    </row>
    <row r="602" spans="1:17" x14ac:dyDescent="0.25">
      <c r="A602" t="s">
        <v>275</v>
      </c>
      <c r="B602" t="s">
        <v>320</v>
      </c>
      <c r="C602" t="s">
        <v>11</v>
      </c>
      <c r="D602" t="s">
        <v>21</v>
      </c>
      <c r="E602" t="s">
        <v>274</v>
      </c>
      <c r="F602" t="s">
        <v>4</v>
      </c>
      <c r="G602">
        <v>51.572659999999999</v>
      </c>
      <c r="H602">
        <v>632204.96</v>
      </c>
      <c r="I602">
        <v>3674674.37</v>
      </c>
      <c r="J602">
        <v>-68.8</v>
      </c>
      <c r="K602">
        <v>-68.8</v>
      </c>
      <c r="L602">
        <v>0</v>
      </c>
      <c r="M602" t="s">
        <v>106</v>
      </c>
      <c r="N602" t="s">
        <v>28</v>
      </c>
      <c r="O602">
        <v>10</v>
      </c>
      <c r="P602">
        <v>7</v>
      </c>
      <c r="Q602">
        <v>5964</v>
      </c>
    </row>
    <row r="603" spans="1:17" x14ac:dyDescent="0.25">
      <c r="A603" t="s">
        <v>275</v>
      </c>
      <c r="B603" t="s">
        <v>320</v>
      </c>
      <c r="C603" t="s">
        <v>11</v>
      </c>
      <c r="D603" t="s">
        <v>21</v>
      </c>
      <c r="E603" t="s">
        <v>278</v>
      </c>
      <c r="F603" t="s">
        <v>4</v>
      </c>
      <c r="G603">
        <v>57.904060000000001</v>
      </c>
      <c r="H603">
        <v>632301.9</v>
      </c>
      <c r="I603">
        <v>3674508.48</v>
      </c>
      <c r="J603">
        <v>-68.69</v>
      </c>
      <c r="K603">
        <v>-68.69</v>
      </c>
      <c r="L603">
        <v>0</v>
      </c>
      <c r="M603" t="s">
        <v>106</v>
      </c>
      <c r="N603" t="s">
        <v>28</v>
      </c>
      <c r="O603">
        <v>10</v>
      </c>
      <c r="P603">
        <v>7</v>
      </c>
      <c r="Q603">
        <v>5964</v>
      </c>
    </row>
    <row r="604" spans="1:17" x14ac:dyDescent="0.25">
      <c r="A604" t="s">
        <v>275</v>
      </c>
      <c r="B604" t="s">
        <v>320</v>
      </c>
      <c r="C604" t="s">
        <v>11</v>
      </c>
      <c r="D604" t="s">
        <v>21</v>
      </c>
      <c r="E604" t="s">
        <v>7</v>
      </c>
      <c r="F604" t="s">
        <v>4</v>
      </c>
      <c r="G604">
        <v>141.23407</v>
      </c>
      <c r="H604">
        <v>632025</v>
      </c>
      <c r="I604">
        <v>3674675</v>
      </c>
      <c r="J604">
        <v>-69.02</v>
      </c>
      <c r="K604">
        <v>-69.02</v>
      </c>
      <c r="L604">
        <v>0</v>
      </c>
      <c r="M604" t="s">
        <v>106</v>
      </c>
      <c r="N604" t="s">
        <v>28</v>
      </c>
      <c r="O604">
        <v>10</v>
      </c>
      <c r="P604">
        <v>7</v>
      </c>
      <c r="Q604">
        <v>5964</v>
      </c>
    </row>
    <row r="605" spans="1:17" x14ac:dyDescent="0.25">
      <c r="A605" t="s">
        <v>275</v>
      </c>
      <c r="B605" t="s">
        <v>320</v>
      </c>
      <c r="C605" t="s">
        <v>11</v>
      </c>
      <c r="D605" t="s">
        <v>252</v>
      </c>
      <c r="E605" t="s">
        <v>3</v>
      </c>
      <c r="F605" t="s">
        <v>4</v>
      </c>
      <c r="G605">
        <v>141.01661999999999</v>
      </c>
      <c r="H605">
        <v>632025</v>
      </c>
      <c r="I605">
        <v>3674675</v>
      </c>
      <c r="J605">
        <v>-69.02</v>
      </c>
      <c r="K605">
        <v>-69.02</v>
      </c>
      <c r="L605">
        <v>0</v>
      </c>
      <c r="M605" t="s">
        <v>106</v>
      </c>
      <c r="N605" t="s">
        <v>28</v>
      </c>
      <c r="O605">
        <v>10</v>
      </c>
      <c r="P605">
        <v>7</v>
      </c>
      <c r="Q605">
        <v>5964</v>
      </c>
    </row>
    <row r="606" spans="1:17" x14ac:dyDescent="0.25">
      <c r="A606" t="s">
        <v>275</v>
      </c>
      <c r="B606" t="s">
        <v>320</v>
      </c>
      <c r="C606" t="s">
        <v>11</v>
      </c>
      <c r="D606" t="s">
        <v>252</v>
      </c>
      <c r="E606" t="s">
        <v>277</v>
      </c>
      <c r="F606" t="s">
        <v>4</v>
      </c>
      <c r="G606">
        <v>141.01661999999999</v>
      </c>
      <c r="H606">
        <v>632025</v>
      </c>
      <c r="I606">
        <v>3674675</v>
      </c>
      <c r="J606">
        <v>-69.02</v>
      </c>
      <c r="K606">
        <v>-69.02</v>
      </c>
      <c r="L606">
        <v>0</v>
      </c>
      <c r="M606" t="s">
        <v>106</v>
      </c>
      <c r="N606" t="s">
        <v>28</v>
      </c>
      <c r="O606">
        <v>10</v>
      </c>
      <c r="P606">
        <v>7</v>
      </c>
      <c r="Q606">
        <v>5964</v>
      </c>
    </row>
    <row r="607" spans="1:17" x14ac:dyDescent="0.25">
      <c r="A607" t="s">
        <v>275</v>
      </c>
      <c r="B607" t="s">
        <v>320</v>
      </c>
      <c r="C607" t="s">
        <v>11</v>
      </c>
      <c r="D607" t="s">
        <v>252</v>
      </c>
      <c r="E607" t="s">
        <v>272</v>
      </c>
      <c r="F607" t="s">
        <v>4</v>
      </c>
      <c r="G607">
        <v>59.541969999999999</v>
      </c>
      <c r="H607">
        <v>632035.30000000005</v>
      </c>
      <c r="I607">
        <v>3674674.37</v>
      </c>
      <c r="J607">
        <v>-69.040000000000006</v>
      </c>
      <c r="K607">
        <v>-69.040000000000006</v>
      </c>
      <c r="L607">
        <v>0</v>
      </c>
      <c r="M607" t="s">
        <v>106</v>
      </c>
      <c r="N607" t="s">
        <v>28</v>
      </c>
      <c r="O607">
        <v>10</v>
      </c>
      <c r="P607">
        <v>7</v>
      </c>
      <c r="Q607">
        <v>5964</v>
      </c>
    </row>
    <row r="608" spans="1:17" x14ac:dyDescent="0.25">
      <c r="A608" t="s">
        <v>275</v>
      </c>
      <c r="B608" t="s">
        <v>320</v>
      </c>
      <c r="C608" t="s">
        <v>11</v>
      </c>
      <c r="D608" t="s">
        <v>252</v>
      </c>
      <c r="E608" t="s">
        <v>273</v>
      </c>
      <c r="F608" t="s">
        <v>4</v>
      </c>
      <c r="G608">
        <v>64.242810000000006</v>
      </c>
      <c r="H608">
        <v>632059.54</v>
      </c>
      <c r="I608">
        <v>3674674.37</v>
      </c>
      <c r="J608">
        <v>-69.099999999999994</v>
      </c>
      <c r="K608">
        <v>-69.099999999999994</v>
      </c>
      <c r="L608">
        <v>0</v>
      </c>
      <c r="M608" t="s">
        <v>106</v>
      </c>
      <c r="N608" t="s">
        <v>28</v>
      </c>
      <c r="O608">
        <v>10</v>
      </c>
      <c r="P608">
        <v>7</v>
      </c>
      <c r="Q608">
        <v>5964</v>
      </c>
    </row>
    <row r="609" spans="1:17" x14ac:dyDescent="0.25">
      <c r="A609" t="s">
        <v>275</v>
      </c>
      <c r="B609" t="s">
        <v>320</v>
      </c>
      <c r="C609" t="s">
        <v>11</v>
      </c>
      <c r="D609" t="s">
        <v>252</v>
      </c>
      <c r="E609" t="s">
        <v>274</v>
      </c>
      <c r="F609" t="s">
        <v>4</v>
      </c>
      <c r="G609">
        <v>46.658270000000002</v>
      </c>
      <c r="H609">
        <v>632200</v>
      </c>
      <c r="I609">
        <v>3674675</v>
      </c>
      <c r="J609">
        <v>-68.78</v>
      </c>
      <c r="K609">
        <v>-68.78</v>
      </c>
      <c r="L609">
        <v>0</v>
      </c>
      <c r="M609" t="s">
        <v>106</v>
      </c>
      <c r="N609" t="s">
        <v>28</v>
      </c>
      <c r="O609">
        <v>10</v>
      </c>
      <c r="P609">
        <v>7</v>
      </c>
      <c r="Q609">
        <v>5964</v>
      </c>
    </row>
    <row r="610" spans="1:17" x14ac:dyDescent="0.25">
      <c r="A610" t="s">
        <v>275</v>
      </c>
      <c r="B610" t="s">
        <v>320</v>
      </c>
      <c r="C610" t="s">
        <v>11</v>
      </c>
      <c r="D610" t="s">
        <v>252</v>
      </c>
      <c r="E610" t="s">
        <v>278</v>
      </c>
      <c r="F610" t="s">
        <v>4</v>
      </c>
      <c r="G610">
        <v>57.833019999999998</v>
      </c>
      <c r="H610">
        <v>632301.9</v>
      </c>
      <c r="I610">
        <v>3674508.48</v>
      </c>
      <c r="J610">
        <v>-68.69</v>
      </c>
      <c r="K610">
        <v>-68.69</v>
      </c>
      <c r="L610">
        <v>0</v>
      </c>
      <c r="M610" t="s">
        <v>106</v>
      </c>
      <c r="N610" t="s">
        <v>28</v>
      </c>
      <c r="O610">
        <v>10</v>
      </c>
      <c r="P610">
        <v>7</v>
      </c>
      <c r="Q610">
        <v>5964</v>
      </c>
    </row>
    <row r="611" spans="1:17" x14ac:dyDescent="0.25">
      <c r="A611" t="s">
        <v>275</v>
      </c>
      <c r="B611" t="s">
        <v>320</v>
      </c>
      <c r="C611" t="s">
        <v>11</v>
      </c>
      <c r="D611" t="s">
        <v>252</v>
      </c>
      <c r="E611" t="s">
        <v>7</v>
      </c>
      <c r="F611" t="s">
        <v>4</v>
      </c>
      <c r="G611">
        <v>141.01661999999999</v>
      </c>
      <c r="H611">
        <v>632025</v>
      </c>
      <c r="I611">
        <v>3674675</v>
      </c>
      <c r="J611">
        <v>-69.02</v>
      </c>
      <c r="K611">
        <v>-69.02</v>
      </c>
      <c r="L611">
        <v>0</v>
      </c>
      <c r="M611" t="s">
        <v>106</v>
      </c>
      <c r="N611" t="s">
        <v>28</v>
      </c>
      <c r="O611">
        <v>10</v>
      </c>
      <c r="P611">
        <v>7</v>
      </c>
      <c r="Q611">
        <v>5964</v>
      </c>
    </row>
    <row r="612" spans="1:17" x14ac:dyDescent="0.25">
      <c r="A612" t="s">
        <v>275</v>
      </c>
      <c r="B612" t="s">
        <v>321</v>
      </c>
      <c r="C612" t="s">
        <v>13</v>
      </c>
      <c r="D612" t="s">
        <v>14</v>
      </c>
      <c r="E612" t="s">
        <v>3</v>
      </c>
      <c r="F612" t="s">
        <v>4</v>
      </c>
      <c r="G612">
        <v>5.8816800000000002</v>
      </c>
      <c r="H612">
        <v>632204.96</v>
      </c>
      <c r="I612">
        <v>3674295.19</v>
      </c>
      <c r="J612">
        <v>-68.040000000000006</v>
      </c>
      <c r="K612">
        <v>-68.040000000000006</v>
      </c>
      <c r="L612">
        <v>0</v>
      </c>
      <c r="M612">
        <v>16120324</v>
      </c>
      <c r="N612" t="s">
        <v>28</v>
      </c>
      <c r="O612">
        <v>24</v>
      </c>
      <c r="P612">
        <v>8</v>
      </c>
      <c r="Q612">
        <v>5964</v>
      </c>
    </row>
    <row r="613" spans="1:17" x14ac:dyDescent="0.25">
      <c r="A613" t="s">
        <v>275</v>
      </c>
      <c r="B613" t="s">
        <v>321</v>
      </c>
      <c r="C613" t="s">
        <v>13</v>
      </c>
      <c r="D613" t="s">
        <v>14</v>
      </c>
      <c r="E613" t="s">
        <v>3</v>
      </c>
      <c r="F613" t="s">
        <v>6</v>
      </c>
      <c r="G613">
        <v>4.6940400000000002</v>
      </c>
      <c r="H613">
        <v>632180.72</v>
      </c>
      <c r="I613">
        <v>3674295.19</v>
      </c>
      <c r="J613">
        <v>-68.739999999999995</v>
      </c>
      <c r="K613">
        <v>-68.739999999999995</v>
      </c>
      <c r="L613">
        <v>0</v>
      </c>
      <c r="M613">
        <v>16041524</v>
      </c>
      <c r="N613" t="s">
        <v>28</v>
      </c>
      <c r="O613">
        <v>24</v>
      </c>
      <c r="P613">
        <v>8</v>
      </c>
      <c r="Q613">
        <v>5964</v>
      </c>
    </row>
    <row r="614" spans="1:17" x14ac:dyDescent="0.25">
      <c r="A614" t="s">
        <v>275</v>
      </c>
      <c r="B614" t="s">
        <v>321</v>
      </c>
      <c r="C614" t="s">
        <v>13</v>
      </c>
      <c r="D614" t="s">
        <v>14</v>
      </c>
      <c r="E614" t="s">
        <v>3</v>
      </c>
      <c r="F614" t="s">
        <v>15</v>
      </c>
      <c r="G614">
        <v>4.39086</v>
      </c>
      <c r="H614">
        <v>632180.72</v>
      </c>
      <c r="I614">
        <v>3674295.19</v>
      </c>
      <c r="J614">
        <v>-68.739999999999995</v>
      </c>
      <c r="K614">
        <v>-68.739999999999995</v>
      </c>
      <c r="L614">
        <v>0</v>
      </c>
      <c r="M614">
        <v>16120224</v>
      </c>
      <c r="N614" t="s">
        <v>28</v>
      </c>
      <c r="O614">
        <v>24</v>
      </c>
      <c r="P614">
        <v>8</v>
      </c>
      <c r="Q614">
        <v>5964</v>
      </c>
    </row>
    <row r="615" spans="1:17" x14ac:dyDescent="0.25">
      <c r="A615" t="s">
        <v>275</v>
      </c>
      <c r="B615" t="s">
        <v>321</v>
      </c>
      <c r="C615" t="s">
        <v>13</v>
      </c>
      <c r="D615" t="s">
        <v>14</v>
      </c>
      <c r="E615" t="s">
        <v>3</v>
      </c>
      <c r="F615" t="s">
        <v>16</v>
      </c>
      <c r="G615">
        <v>3.7719999999999998</v>
      </c>
      <c r="H615">
        <v>632204.96</v>
      </c>
      <c r="I615">
        <v>3674295.19</v>
      </c>
      <c r="J615">
        <v>-68.040000000000006</v>
      </c>
      <c r="K615">
        <v>-68.040000000000006</v>
      </c>
      <c r="L615">
        <v>0</v>
      </c>
      <c r="M615">
        <v>16120224</v>
      </c>
      <c r="N615" t="s">
        <v>28</v>
      </c>
      <c r="O615">
        <v>24</v>
      </c>
      <c r="P615">
        <v>8</v>
      </c>
      <c r="Q615">
        <v>5964</v>
      </c>
    </row>
    <row r="616" spans="1:17" x14ac:dyDescent="0.25">
      <c r="A616" t="s">
        <v>275</v>
      </c>
      <c r="B616" t="s">
        <v>321</v>
      </c>
      <c r="C616" t="s">
        <v>13</v>
      </c>
      <c r="D616" t="s">
        <v>14</v>
      </c>
      <c r="E616" t="s">
        <v>3</v>
      </c>
      <c r="F616" t="s">
        <v>17</v>
      </c>
      <c r="G616">
        <v>3.6938599999999999</v>
      </c>
      <c r="H616">
        <v>632204.96</v>
      </c>
      <c r="I616">
        <v>3674295.19</v>
      </c>
      <c r="J616">
        <v>-68.040000000000006</v>
      </c>
      <c r="K616">
        <v>-68.040000000000006</v>
      </c>
      <c r="L616">
        <v>0</v>
      </c>
      <c r="M616">
        <v>16041724</v>
      </c>
      <c r="N616" t="s">
        <v>28</v>
      </c>
      <c r="O616">
        <v>24</v>
      </c>
      <c r="P616">
        <v>8</v>
      </c>
      <c r="Q616">
        <v>5964</v>
      </c>
    </row>
    <row r="617" spans="1:17" x14ac:dyDescent="0.25">
      <c r="A617" t="s">
        <v>275</v>
      </c>
      <c r="B617" t="s">
        <v>321</v>
      </c>
      <c r="C617" t="s">
        <v>13</v>
      </c>
      <c r="D617" t="s">
        <v>14</v>
      </c>
      <c r="E617" t="s">
        <v>3</v>
      </c>
      <c r="F617" t="s">
        <v>18</v>
      </c>
      <c r="G617">
        <v>3.6529699999999998</v>
      </c>
      <c r="H617">
        <v>632301.9</v>
      </c>
      <c r="I617">
        <v>3674413.68</v>
      </c>
      <c r="J617">
        <v>-68.59</v>
      </c>
      <c r="K617">
        <v>-68.59</v>
      </c>
      <c r="L617">
        <v>0</v>
      </c>
      <c r="M617">
        <v>16090424</v>
      </c>
      <c r="N617" t="s">
        <v>28</v>
      </c>
      <c r="O617">
        <v>24</v>
      </c>
      <c r="P617">
        <v>8</v>
      </c>
      <c r="Q617">
        <v>5964</v>
      </c>
    </row>
    <row r="618" spans="1:17" x14ac:dyDescent="0.25">
      <c r="A618" t="s">
        <v>275</v>
      </c>
      <c r="B618" t="s">
        <v>321</v>
      </c>
      <c r="C618" t="s">
        <v>13</v>
      </c>
      <c r="D618" t="s">
        <v>14</v>
      </c>
      <c r="E618" t="s">
        <v>271</v>
      </c>
      <c r="F618" t="s">
        <v>4</v>
      </c>
      <c r="G618">
        <v>5.7369399999999997</v>
      </c>
      <c r="H618">
        <v>632204.96</v>
      </c>
      <c r="I618">
        <v>3674295.19</v>
      </c>
      <c r="J618">
        <v>-68.040000000000006</v>
      </c>
      <c r="K618">
        <v>-68.040000000000006</v>
      </c>
      <c r="L618">
        <v>0</v>
      </c>
      <c r="M618">
        <v>16120324</v>
      </c>
      <c r="N618" t="s">
        <v>28</v>
      </c>
      <c r="O618">
        <v>24</v>
      </c>
      <c r="P618">
        <v>8</v>
      </c>
      <c r="Q618">
        <v>5964</v>
      </c>
    </row>
    <row r="619" spans="1:17" x14ac:dyDescent="0.25">
      <c r="A619" t="s">
        <v>275</v>
      </c>
      <c r="B619" t="s">
        <v>321</v>
      </c>
      <c r="C619" t="s">
        <v>13</v>
      </c>
      <c r="D619" t="s">
        <v>14</v>
      </c>
      <c r="E619" t="s">
        <v>271</v>
      </c>
      <c r="F619" t="s">
        <v>6</v>
      </c>
      <c r="G619">
        <v>4.6253200000000003</v>
      </c>
      <c r="H619">
        <v>632180.72</v>
      </c>
      <c r="I619">
        <v>3674295.19</v>
      </c>
      <c r="J619">
        <v>-68.739999999999995</v>
      </c>
      <c r="K619">
        <v>-68.739999999999995</v>
      </c>
      <c r="L619">
        <v>0</v>
      </c>
      <c r="M619">
        <v>16041524</v>
      </c>
      <c r="N619" t="s">
        <v>28</v>
      </c>
      <c r="O619">
        <v>24</v>
      </c>
      <c r="P619">
        <v>8</v>
      </c>
      <c r="Q619">
        <v>5964</v>
      </c>
    </row>
    <row r="620" spans="1:17" x14ac:dyDescent="0.25">
      <c r="A620" t="s">
        <v>275</v>
      </c>
      <c r="B620" t="s">
        <v>321</v>
      </c>
      <c r="C620" t="s">
        <v>13</v>
      </c>
      <c r="D620" t="s">
        <v>14</v>
      </c>
      <c r="E620" t="s">
        <v>271</v>
      </c>
      <c r="F620" t="s">
        <v>15</v>
      </c>
      <c r="G620">
        <v>4.2987200000000003</v>
      </c>
      <c r="H620">
        <v>632180.72</v>
      </c>
      <c r="I620">
        <v>3674295.19</v>
      </c>
      <c r="J620">
        <v>-68.739999999999995</v>
      </c>
      <c r="K620">
        <v>-68.739999999999995</v>
      </c>
      <c r="L620">
        <v>0</v>
      </c>
      <c r="M620">
        <v>16120224</v>
      </c>
      <c r="N620" t="s">
        <v>28</v>
      </c>
      <c r="O620">
        <v>24</v>
      </c>
      <c r="P620">
        <v>8</v>
      </c>
      <c r="Q620">
        <v>5964</v>
      </c>
    </row>
    <row r="621" spans="1:17" x14ac:dyDescent="0.25">
      <c r="A621" t="s">
        <v>275</v>
      </c>
      <c r="B621" t="s">
        <v>321</v>
      </c>
      <c r="C621" t="s">
        <v>13</v>
      </c>
      <c r="D621" t="s">
        <v>14</v>
      </c>
      <c r="E621" t="s">
        <v>271</v>
      </c>
      <c r="F621" t="s">
        <v>16</v>
      </c>
      <c r="G621">
        <v>3.7111999999999998</v>
      </c>
      <c r="H621">
        <v>632301.9</v>
      </c>
      <c r="I621">
        <v>3674413.68</v>
      </c>
      <c r="J621">
        <v>-68.59</v>
      </c>
      <c r="K621">
        <v>-68.59</v>
      </c>
      <c r="L621">
        <v>0</v>
      </c>
      <c r="M621">
        <v>16050524</v>
      </c>
      <c r="N621" t="s">
        <v>28</v>
      </c>
      <c r="O621">
        <v>24</v>
      </c>
      <c r="P621">
        <v>8</v>
      </c>
      <c r="Q621">
        <v>5964</v>
      </c>
    </row>
    <row r="622" spans="1:17" x14ac:dyDescent="0.25">
      <c r="A622" t="s">
        <v>275</v>
      </c>
      <c r="B622" t="s">
        <v>321</v>
      </c>
      <c r="C622" t="s">
        <v>13</v>
      </c>
      <c r="D622" t="s">
        <v>14</v>
      </c>
      <c r="E622" t="s">
        <v>271</v>
      </c>
      <c r="F622" t="s">
        <v>17</v>
      </c>
      <c r="G622">
        <v>3.6756500000000001</v>
      </c>
      <c r="H622">
        <v>632301.9</v>
      </c>
      <c r="I622">
        <v>3674413.68</v>
      </c>
      <c r="J622">
        <v>-68.59</v>
      </c>
      <c r="K622">
        <v>-68.59</v>
      </c>
      <c r="L622">
        <v>0</v>
      </c>
      <c r="M622">
        <v>16052424</v>
      </c>
      <c r="N622" t="s">
        <v>28</v>
      </c>
      <c r="O622">
        <v>24</v>
      </c>
      <c r="P622">
        <v>8</v>
      </c>
      <c r="Q622">
        <v>5964</v>
      </c>
    </row>
    <row r="623" spans="1:17" x14ac:dyDescent="0.25">
      <c r="A623" t="s">
        <v>275</v>
      </c>
      <c r="B623" t="s">
        <v>321</v>
      </c>
      <c r="C623" t="s">
        <v>13</v>
      </c>
      <c r="D623" t="s">
        <v>14</v>
      </c>
      <c r="E623" t="s">
        <v>271</v>
      </c>
      <c r="F623" t="s">
        <v>18</v>
      </c>
      <c r="G623">
        <v>3.6481599999999998</v>
      </c>
      <c r="H623">
        <v>632301.9</v>
      </c>
      <c r="I623">
        <v>3674413.68</v>
      </c>
      <c r="J623">
        <v>-68.59</v>
      </c>
      <c r="K623">
        <v>-68.59</v>
      </c>
      <c r="L623">
        <v>0</v>
      </c>
      <c r="M623">
        <v>16090424</v>
      </c>
      <c r="N623" t="s">
        <v>28</v>
      </c>
      <c r="O623">
        <v>24</v>
      </c>
      <c r="P623">
        <v>8</v>
      </c>
      <c r="Q623">
        <v>5964</v>
      </c>
    </row>
    <row r="624" spans="1:17" x14ac:dyDescent="0.25">
      <c r="A624" t="s">
        <v>275</v>
      </c>
      <c r="B624" t="s">
        <v>321</v>
      </c>
      <c r="C624" t="s">
        <v>13</v>
      </c>
      <c r="D624" t="s">
        <v>14</v>
      </c>
      <c r="E624" t="s">
        <v>277</v>
      </c>
      <c r="F624" t="s">
        <v>4</v>
      </c>
      <c r="G624">
        <v>0.35435</v>
      </c>
      <c r="H624">
        <v>632011.06999999995</v>
      </c>
      <c r="I624">
        <v>3674674.37</v>
      </c>
      <c r="J624">
        <v>-69.02</v>
      </c>
      <c r="K624">
        <v>-69.02</v>
      </c>
      <c r="L624">
        <v>0</v>
      </c>
      <c r="M624">
        <v>16080224</v>
      </c>
      <c r="N624" t="s">
        <v>28</v>
      </c>
      <c r="O624">
        <v>24</v>
      </c>
      <c r="P624">
        <v>8</v>
      </c>
      <c r="Q624">
        <v>5964</v>
      </c>
    </row>
    <row r="625" spans="1:17" x14ac:dyDescent="0.25">
      <c r="A625" t="s">
        <v>275</v>
      </c>
      <c r="B625" t="s">
        <v>321</v>
      </c>
      <c r="C625" t="s">
        <v>13</v>
      </c>
      <c r="D625" t="s">
        <v>14</v>
      </c>
      <c r="E625" t="s">
        <v>277</v>
      </c>
      <c r="F625" t="s">
        <v>6</v>
      </c>
      <c r="G625">
        <v>0.34372000000000003</v>
      </c>
      <c r="H625">
        <v>632011.06999999995</v>
      </c>
      <c r="I625">
        <v>3674674.37</v>
      </c>
      <c r="J625">
        <v>-69.02</v>
      </c>
      <c r="K625">
        <v>-69.02</v>
      </c>
      <c r="L625">
        <v>0</v>
      </c>
      <c r="M625">
        <v>16072324</v>
      </c>
      <c r="N625" t="s">
        <v>28</v>
      </c>
      <c r="O625">
        <v>24</v>
      </c>
      <c r="P625">
        <v>8</v>
      </c>
      <c r="Q625">
        <v>5964</v>
      </c>
    </row>
    <row r="626" spans="1:17" x14ac:dyDescent="0.25">
      <c r="A626" t="s">
        <v>275</v>
      </c>
      <c r="B626" t="s">
        <v>321</v>
      </c>
      <c r="C626" t="s">
        <v>13</v>
      </c>
      <c r="D626" t="s">
        <v>14</v>
      </c>
      <c r="E626" t="s">
        <v>277</v>
      </c>
      <c r="F626" t="s">
        <v>15</v>
      </c>
      <c r="G626">
        <v>0.34171000000000001</v>
      </c>
      <c r="H626">
        <v>632011.06999999995</v>
      </c>
      <c r="I626">
        <v>3674674.37</v>
      </c>
      <c r="J626">
        <v>-69.02</v>
      </c>
      <c r="K626">
        <v>-69.02</v>
      </c>
      <c r="L626">
        <v>0</v>
      </c>
      <c r="M626">
        <v>16073124</v>
      </c>
      <c r="N626" t="s">
        <v>28</v>
      </c>
      <c r="O626">
        <v>24</v>
      </c>
      <c r="P626">
        <v>8</v>
      </c>
      <c r="Q626">
        <v>5964</v>
      </c>
    </row>
    <row r="627" spans="1:17" x14ac:dyDescent="0.25">
      <c r="A627" t="s">
        <v>275</v>
      </c>
      <c r="B627" t="s">
        <v>321</v>
      </c>
      <c r="C627" t="s">
        <v>13</v>
      </c>
      <c r="D627" t="s">
        <v>14</v>
      </c>
      <c r="E627" t="s">
        <v>277</v>
      </c>
      <c r="F627" t="s">
        <v>16</v>
      </c>
      <c r="G627">
        <v>0.31485000000000002</v>
      </c>
      <c r="H627">
        <v>632000</v>
      </c>
      <c r="I627">
        <v>3674675</v>
      </c>
      <c r="J627">
        <v>-69</v>
      </c>
      <c r="K627">
        <v>-69</v>
      </c>
      <c r="L627">
        <v>0</v>
      </c>
      <c r="M627">
        <v>16063024</v>
      </c>
      <c r="N627" t="s">
        <v>28</v>
      </c>
      <c r="O627">
        <v>24</v>
      </c>
      <c r="P627">
        <v>8</v>
      </c>
      <c r="Q627">
        <v>5964</v>
      </c>
    </row>
    <row r="628" spans="1:17" x14ac:dyDescent="0.25">
      <c r="A628" t="s">
        <v>275</v>
      </c>
      <c r="B628" t="s">
        <v>321</v>
      </c>
      <c r="C628" t="s">
        <v>13</v>
      </c>
      <c r="D628" t="s">
        <v>14</v>
      </c>
      <c r="E628" t="s">
        <v>277</v>
      </c>
      <c r="F628" t="s">
        <v>17</v>
      </c>
      <c r="G628">
        <v>0.30413000000000001</v>
      </c>
      <c r="H628">
        <v>632000</v>
      </c>
      <c r="I628">
        <v>3674675</v>
      </c>
      <c r="J628">
        <v>-69</v>
      </c>
      <c r="K628">
        <v>-69</v>
      </c>
      <c r="L628">
        <v>0</v>
      </c>
      <c r="M628">
        <v>16073024</v>
      </c>
      <c r="N628" t="s">
        <v>28</v>
      </c>
      <c r="O628">
        <v>24</v>
      </c>
      <c r="P628">
        <v>8</v>
      </c>
      <c r="Q628">
        <v>5964</v>
      </c>
    </row>
    <row r="629" spans="1:17" x14ac:dyDescent="0.25">
      <c r="A629" t="s">
        <v>275</v>
      </c>
      <c r="B629" t="s">
        <v>321</v>
      </c>
      <c r="C629" t="s">
        <v>13</v>
      </c>
      <c r="D629" t="s">
        <v>14</v>
      </c>
      <c r="E629" t="s">
        <v>277</v>
      </c>
      <c r="F629" t="s">
        <v>18</v>
      </c>
      <c r="G629">
        <v>0.29083999999999999</v>
      </c>
      <c r="H629">
        <v>632011.06999999995</v>
      </c>
      <c r="I629">
        <v>3674674.37</v>
      </c>
      <c r="J629">
        <v>-69.02</v>
      </c>
      <c r="K629">
        <v>-69.02</v>
      </c>
      <c r="L629">
        <v>0</v>
      </c>
      <c r="M629">
        <v>16071724</v>
      </c>
      <c r="N629" t="s">
        <v>28</v>
      </c>
      <c r="O629">
        <v>24</v>
      </c>
      <c r="P629">
        <v>8</v>
      </c>
      <c r="Q629">
        <v>5964</v>
      </c>
    </row>
    <row r="630" spans="1:17" x14ac:dyDescent="0.25">
      <c r="A630" t="s">
        <v>275</v>
      </c>
      <c r="B630" t="s">
        <v>321</v>
      </c>
      <c r="C630" t="s">
        <v>13</v>
      </c>
      <c r="D630" t="s">
        <v>14</v>
      </c>
      <c r="E630" t="s">
        <v>272</v>
      </c>
      <c r="F630" t="s">
        <v>4</v>
      </c>
      <c r="G630">
        <v>0.13664000000000001</v>
      </c>
      <c r="H630">
        <v>631986.82999999996</v>
      </c>
      <c r="I630">
        <v>3674674.37</v>
      </c>
      <c r="J630">
        <v>-68.98</v>
      </c>
      <c r="K630">
        <v>-68.98</v>
      </c>
      <c r="L630">
        <v>0</v>
      </c>
      <c r="M630">
        <v>16063024</v>
      </c>
      <c r="N630" t="s">
        <v>28</v>
      </c>
      <c r="O630">
        <v>24</v>
      </c>
      <c r="P630">
        <v>8</v>
      </c>
      <c r="Q630">
        <v>5964</v>
      </c>
    </row>
    <row r="631" spans="1:17" x14ac:dyDescent="0.25">
      <c r="A631" t="s">
        <v>275</v>
      </c>
      <c r="B631" t="s">
        <v>321</v>
      </c>
      <c r="C631" t="s">
        <v>13</v>
      </c>
      <c r="D631" t="s">
        <v>14</v>
      </c>
      <c r="E631" t="s">
        <v>272</v>
      </c>
      <c r="F631" t="s">
        <v>6</v>
      </c>
      <c r="G631">
        <v>0.1288</v>
      </c>
      <c r="H631">
        <v>632011.06999999995</v>
      </c>
      <c r="I631">
        <v>3674674.37</v>
      </c>
      <c r="J631">
        <v>-69.02</v>
      </c>
      <c r="K631">
        <v>-69.02</v>
      </c>
      <c r="L631">
        <v>0</v>
      </c>
      <c r="M631">
        <v>16072324</v>
      </c>
      <c r="N631" t="s">
        <v>28</v>
      </c>
      <c r="O631">
        <v>24</v>
      </c>
      <c r="P631">
        <v>8</v>
      </c>
      <c r="Q631">
        <v>5964</v>
      </c>
    </row>
    <row r="632" spans="1:17" x14ac:dyDescent="0.25">
      <c r="A632" t="s">
        <v>275</v>
      </c>
      <c r="B632" t="s">
        <v>321</v>
      </c>
      <c r="C632" t="s">
        <v>13</v>
      </c>
      <c r="D632" t="s">
        <v>14</v>
      </c>
      <c r="E632" t="s">
        <v>272</v>
      </c>
      <c r="F632" t="s">
        <v>15</v>
      </c>
      <c r="G632">
        <v>0.12517</v>
      </c>
      <c r="H632">
        <v>632011.06999999995</v>
      </c>
      <c r="I632">
        <v>3674674.37</v>
      </c>
      <c r="J632">
        <v>-69.02</v>
      </c>
      <c r="K632">
        <v>-69.02</v>
      </c>
      <c r="L632">
        <v>0</v>
      </c>
      <c r="M632">
        <v>16073124</v>
      </c>
      <c r="N632" t="s">
        <v>28</v>
      </c>
      <c r="O632">
        <v>24</v>
      </c>
      <c r="P632">
        <v>8</v>
      </c>
      <c r="Q632">
        <v>5964</v>
      </c>
    </row>
    <row r="633" spans="1:17" x14ac:dyDescent="0.25">
      <c r="A633" t="s">
        <v>275</v>
      </c>
      <c r="B633" t="s">
        <v>321</v>
      </c>
      <c r="C633" t="s">
        <v>13</v>
      </c>
      <c r="D633" t="s">
        <v>14</v>
      </c>
      <c r="E633" t="s">
        <v>272</v>
      </c>
      <c r="F633" t="s">
        <v>16</v>
      </c>
      <c r="G633">
        <v>0.11581</v>
      </c>
      <c r="H633">
        <v>632011.06999999995</v>
      </c>
      <c r="I633">
        <v>3674674.37</v>
      </c>
      <c r="J633">
        <v>-69.02</v>
      </c>
      <c r="K633">
        <v>-69.02</v>
      </c>
      <c r="L633">
        <v>0</v>
      </c>
      <c r="M633">
        <v>16073024</v>
      </c>
      <c r="N633" t="s">
        <v>28</v>
      </c>
      <c r="O633">
        <v>24</v>
      </c>
      <c r="P633">
        <v>8</v>
      </c>
      <c r="Q633">
        <v>5964</v>
      </c>
    </row>
    <row r="634" spans="1:17" x14ac:dyDescent="0.25">
      <c r="A634" t="s">
        <v>275</v>
      </c>
      <c r="B634" t="s">
        <v>321</v>
      </c>
      <c r="C634" t="s">
        <v>13</v>
      </c>
      <c r="D634" t="s">
        <v>14</v>
      </c>
      <c r="E634" t="s">
        <v>272</v>
      </c>
      <c r="F634" t="s">
        <v>17</v>
      </c>
      <c r="G634">
        <v>0.11527999999999999</v>
      </c>
      <c r="H634">
        <v>632000</v>
      </c>
      <c r="I634">
        <v>3674675</v>
      </c>
      <c r="J634">
        <v>-69</v>
      </c>
      <c r="K634">
        <v>-69</v>
      </c>
      <c r="L634">
        <v>0</v>
      </c>
      <c r="M634">
        <v>16072324</v>
      </c>
      <c r="N634" t="s">
        <v>28</v>
      </c>
      <c r="O634">
        <v>24</v>
      </c>
      <c r="P634">
        <v>8</v>
      </c>
      <c r="Q634">
        <v>5964</v>
      </c>
    </row>
    <row r="635" spans="1:17" x14ac:dyDescent="0.25">
      <c r="A635" t="s">
        <v>275</v>
      </c>
      <c r="B635" t="s">
        <v>321</v>
      </c>
      <c r="C635" t="s">
        <v>13</v>
      </c>
      <c r="D635" t="s">
        <v>14</v>
      </c>
      <c r="E635" t="s">
        <v>272</v>
      </c>
      <c r="F635" t="s">
        <v>18</v>
      </c>
      <c r="G635">
        <v>0.11151999999999999</v>
      </c>
      <c r="H635">
        <v>632011.06999999995</v>
      </c>
      <c r="I635">
        <v>3674674.37</v>
      </c>
      <c r="J635">
        <v>-69.02</v>
      </c>
      <c r="K635">
        <v>-69.02</v>
      </c>
      <c r="L635">
        <v>0</v>
      </c>
      <c r="M635">
        <v>16063024</v>
      </c>
      <c r="N635" t="s">
        <v>28</v>
      </c>
      <c r="O635">
        <v>24</v>
      </c>
      <c r="P635">
        <v>8</v>
      </c>
      <c r="Q635">
        <v>5964</v>
      </c>
    </row>
    <row r="636" spans="1:17" x14ac:dyDescent="0.25">
      <c r="A636" t="s">
        <v>275</v>
      </c>
      <c r="B636" t="s">
        <v>321</v>
      </c>
      <c r="C636" t="s">
        <v>13</v>
      </c>
      <c r="D636" t="s">
        <v>14</v>
      </c>
      <c r="E636" t="s">
        <v>273</v>
      </c>
      <c r="F636" t="s">
        <v>4</v>
      </c>
      <c r="G636">
        <v>0.12631000000000001</v>
      </c>
      <c r="H636">
        <v>632011.06999999995</v>
      </c>
      <c r="I636">
        <v>3674674.37</v>
      </c>
      <c r="J636">
        <v>-69.02</v>
      </c>
      <c r="K636">
        <v>-69.02</v>
      </c>
      <c r="L636">
        <v>0</v>
      </c>
      <c r="M636">
        <v>16080224</v>
      </c>
      <c r="N636" t="s">
        <v>28</v>
      </c>
      <c r="O636">
        <v>24</v>
      </c>
      <c r="P636">
        <v>8</v>
      </c>
      <c r="Q636">
        <v>5964</v>
      </c>
    </row>
    <row r="637" spans="1:17" x14ac:dyDescent="0.25">
      <c r="A637" t="s">
        <v>275</v>
      </c>
      <c r="B637" t="s">
        <v>321</v>
      </c>
      <c r="C637" t="s">
        <v>13</v>
      </c>
      <c r="D637" t="s">
        <v>14</v>
      </c>
      <c r="E637" t="s">
        <v>273</v>
      </c>
      <c r="F637" t="s">
        <v>6</v>
      </c>
      <c r="G637">
        <v>0.12266000000000001</v>
      </c>
      <c r="H637">
        <v>632011.06999999995</v>
      </c>
      <c r="I637">
        <v>3674674.37</v>
      </c>
      <c r="J637">
        <v>-69.02</v>
      </c>
      <c r="K637">
        <v>-69.02</v>
      </c>
      <c r="L637">
        <v>0</v>
      </c>
      <c r="M637">
        <v>16073124</v>
      </c>
      <c r="N637" t="s">
        <v>28</v>
      </c>
      <c r="O637">
        <v>24</v>
      </c>
      <c r="P637">
        <v>8</v>
      </c>
      <c r="Q637">
        <v>5964</v>
      </c>
    </row>
    <row r="638" spans="1:17" x14ac:dyDescent="0.25">
      <c r="A638" t="s">
        <v>275</v>
      </c>
      <c r="B638" t="s">
        <v>321</v>
      </c>
      <c r="C638" t="s">
        <v>13</v>
      </c>
      <c r="D638" t="s">
        <v>14</v>
      </c>
      <c r="E638" t="s">
        <v>273</v>
      </c>
      <c r="F638" t="s">
        <v>15</v>
      </c>
      <c r="G638">
        <v>0.1226</v>
      </c>
      <c r="H638">
        <v>632011.06999999995</v>
      </c>
      <c r="I638">
        <v>3674674.37</v>
      </c>
      <c r="J638">
        <v>-69.02</v>
      </c>
      <c r="K638">
        <v>-69.02</v>
      </c>
      <c r="L638">
        <v>0</v>
      </c>
      <c r="M638">
        <v>16072324</v>
      </c>
      <c r="N638" t="s">
        <v>28</v>
      </c>
      <c r="O638">
        <v>24</v>
      </c>
      <c r="P638">
        <v>8</v>
      </c>
      <c r="Q638">
        <v>5964</v>
      </c>
    </row>
    <row r="639" spans="1:17" x14ac:dyDescent="0.25">
      <c r="A639" t="s">
        <v>275</v>
      </c>
      <c r="B639" t="s">
        <v>321</v>
      </c>
      <c r="C639" t="s">
        <v>13</v>
      </c>
      <c r="D639" t="s">
        <v>14</v>
      </c>
      <c r="E639" t="s">
        <v>273</v>
      </c>
      <c r="F639" t="s">
        <v>16</v>
      </c>
      <c r="G639">
        <v>0.10511</v>
      </c>
      <c r="H639">
        <v>632000</v>
      </c>
      <c r="I639">
        <v>3674675</v>
      </c>
      <c r="J639">
        <v>-69</v>
      </c>
      <c r="K639">
        <v>-69</v>
      </c>
      <c r="L639">
        <v>0</v>
      </c>
      <c r="M639">
        <v>16073024</v>
      </c>
      <c r="N639" t="s">
        <v>28</v>
      </c>
      <c r="O639">
        <v>24</v>
      </c>
      <c r="P639">
        <v>8</v>
      </c>
      <c r="Q639">
        <v>5964</v>
      </c>
    </row>
    <row r="640" spans="1:17" x14ac:dyDescent="0.25">
      <c r="A640" t="s">
        <v>275</v>
      </c>
      <c r="B640" t="s">
        <v>321</v>
      </c>
      <c r="C640" t="s">
        <v>13</v>
      </c>
      <c r="D640" t="s">
        <v>14</v>
      </c>
      <c r="E640" t="s">
        <v>273</v>
      </c>
      <c r="F640" t="s">
        <v>17</v>
      </c>
      <c r="G640">
        <v>0.10421</v>
      </c>
      <c r="H640">
        <v>632000</v>
      </c>
      <c r="I640">
        <v>3674675</v>
      </c>
      <c r="J640">
        <v>-69</v>
      </c>
      <c r="K640">
        <v>-69</v>
      </c>
      <c r="L640">
        <v>0</v>
      </c>
      <c r="M640">
        <v>16063024</v>
      </c>
      <c r="N640" t="s">
        <v>28</v>
      </c>
      <c r="O640">
        <v>24</v>
      </c>
      <c r="P640">
        <v>8</v>
      </c>
      <c r="Q640">
        <v>5964</v>
      </c>
    </row>
    <row r="641" spans="1:17" x14ac:dyDescent="0.25">
      <c r="A641" t="s">
        <v>275</v>
      </c>
      <c r="B641" t="s">
        <v>321</v>
      </c>
      <c r="C641" t="s">
        <v>13</v>
      </c>
      <c r="D641" t="s">
        <v>14</v>
      </c>
      <c r="E641" t="s">
        <v>273</v>
      </c>
      <c r="F641" t="s">
        <v>18</v>
      </c>
      <c r="G641">
        <v>0.10131999999999999</v>
      </c>
      <c r="H641">
        <v>632011.06999999995</v>
      </c>
      <c r="I641">
        <v>3674674.37</v>
      </c>
      <c r="J641">
        <v>-69.02</v>
      </c>
      <c r="K641">
        <v>-69.02</v>
      </c>
      <c r="L641">
        <v>0</v>
      </c>
      <c r="M641">
        <v>16072424</v>
      </c>
      <c r="N641" t="s">
        <v>28</v>
      </c>
      <c r="O641">
        <v>24</v>
      </c>
      <c r="P641">
        <v>8</v>
      </c>
      <c r="Q641">
        <v>5964</v>
      </c>
    </row>
    <row r="642" spans="1:17" x14ac:dyDescent="0.25">
      <c r="A642" t="s">
        <v>275</v>
      </c>
      <c r="B642" t="s">
        <v>321</v>
      </c>
      <c r="C642" t="s">
        <v>13</v>
      </c>
      <c r="D642" t="s">
        <v>14</v>
      </c>
      <c r="E642" t="s">
        <v>274</v>
      </c>
      <c r="F642" t="s">
        <v>4</v>
      </c>
      <c r="G642">
        <v>0.11275</v>
      </c>
      <c r="H642">
        <v>632301.9</v>
      </c>
      <c r="I642">
        <v>3674626.97</v>
      </c>
      <c r="J642">
        <v>-68.760000000000005</v>
      </c>
      <c r="K642">
        <v>-68.760000000000005</v>
      </c>
      <c r="L642">
        <v>0</v>
      </c>
      <c r="M642">
        <v>16032924</v>
      </c>
      <c r="N642" t="s">
        <v>28</v>
      </c>
      <c r="O642">
        <v>24</v>
      </c>
      <c r="P642">
        <v>8</v>
      </c>
      <c r="Q642">
        <v>5964</v>
      </c>
    </row>
    <row r="643" spans="1:17" x14ac:dyDescent="0.25">
      <c r="A643" t="s">
        <v>275</v>
      </c>
      <c r="B643" t="s">
        <v>321</v>
      </c>
      <c r="C643" t="s">
        <v>13</v>
      </c>
      <c r="D643" t="s">
        <v>14</v>
      </c>
      <c r="E643" t="s">
        <v>274</v>
      </c>
      <c r="F643" t="s">
        <v>6</v>
      </c>
      <c r="G643">
        <v>9.0310000000000001E-2</v>
      </c>
      <c r="H643">
        <v>632301.9</v>
      </c>
      <c r="I643">
        <v>3674626.97</v>
      </c>
      <c r="J643">
        <v>-68.760000000000005</v>
      </c>
      <c r="K643">
        <v>-68.760000000000005</v>
      </c>
      <c r="L643">
        <v>0</v>
      </c>
      <c r="M643">
        <v>16042524</v>
      </c>
      <c r="N643" t="s">
        <v>28</v>
      </c>
      <c r="O643">
        <v>24</v>
      </c>
      <c r="P643">
        <v>8</v>
      </c>
      <c r="Q643">
        <v>5964</v>
      </c>
    </row>
    <row r="644" spans="1:17" x14ac:dyDescent="0.25">
      <c r="A644" t="s">
        <v>275</v>
      </c>
      <c r="B644" t="s">
        <v>321</v>
      </c>
      <c r="C644" t="s">
        <v>13</v>
      </c>
      <c r="D644" t="s">
        <v>14</v>
      </c>
      <c r="E644" t="s">
        <v>274</v>
      </c>
      <c r="F644" t="s">
        <v>15</v>
      </c>
      <c r="G644">
        <v>8.0259999999999998E-2</v>
      </c>
      <c r="H644">
        <v>632000</v>
      </c>
      <c r="I644">
        <v>3674675</v>
      </c>
      <c r="J644">
        <v>-69</v>
      </c>
      <c r="K644">
        <v>-69</v>
      </c>
      <c r="L644">
        <v>0</v>
      </c>
      <c r="M644">
        <v>16073124</v>
      </c>
      <c r="N644" t="s">
        <v>28</v>
      </c>
      <c r="O644">
        <v>24</v>
      </c>
      <c r="P644">
        <v>8</v>
      </c>
      <c r="Q644">
        <v>5964</v>
      </c>
    </row>
    <row r="645" spans="1:17" x14ac:dyDescent="0.25">
      <c r="A645" t="s">
        <v>275</v>
      </c>
      <c r="B645" t="s">
        <v>321</v>
      </c>
      <c r="C645" t="s">
        <v>13</v>
      </c>
      <c r="D645" t="s">
        <v>14</v>
      </c>
      <c r="E645" t="s">
        <v>274</v>
      </c>
      <c r="F645" t="s">
        <v>16</v>
      </c>
      <c r="G645">
        <v>7.6439999999999994E-2</v>
      </c>
      <c r="H645">
        <v>632301.9</v>
      </c>
      <c r="I645">
        <v>3674603.27</v>
      </c>
      <c r="J645">
        <v>-68.73</v>
      </c>
      <c r="K645">
        <v>-68.73</v>
      </c>
      <c r="L645">
        <v>0</v>
      </c>
      <c r="M645">
        <v>16042524</v>
      </c>
      <c r="N645" t="s">
        <v>28</v>
      </c>
      <c r="O645">
        <v>24</v>
      </c>
      <c r="P645">
        <v>8</v>
      </c>
      <c r="Q645">
        <v>5964</v>
      </c>
    </row>
    <row r="646" spans="1:17" x14ac:dyDescent="0.25">
      <c r="A646" t="s">
        <v>275</v>
      </c>
      <c r="B646" t="s">
        <v>321</v>
      </c>
      <c r="C646" t="s">
        <v>13</v>
      </c>
      <c r="D646" t="s">
        <v>14</v>
      </c>
      <c r="E646" t="s">
        <v>274</v>
      </c>
      <c r="F646" t="s">
        <v>17</v>
      </c>
      <c r="G646">
        <v>7.5219999999999995E-2</v>
      </c>
      <c r="H646">
        <v>631986.82999999996</v>
      </c>
      <c r="I646">
        <v>3674674.37</v>
      </c>
      <c r="J646">
        <v>-68.98</v>
      </c>
      <c r="K646">
        <v>-68.98</v>
      </c>
      <c r="L646">
        <v>0</v>
      </c>
      <c r="M646">
        <v>16073024</v>
      </c>
      <c r="N646" t="s">
        <v>28</v>
      </c>
      <c r="O646">
        <v>24</v>
      </c>
      <c r="P646">
        <v>8</v>
      </c>
      <c r="Q646">
        <v>5964</v>
      </c>
    </row>
    <row r="647" spans="1:17" x14ac:dyDescent="0.25">
      <c r="A647" t="s">
        <v>275</v>
      </c>
      <c r="B647" t="s">
        <v>321</v>
      </c>
      <c r="C647" t="s">
        <v>13</v>
      </c>
      <c r="D647" t="s">
        <v>14</v>
      </c>
      <c r="E647" t="s">
        <v>274</v>
      </c>
      <c r="F647" t="s">
        <v>18</v>
      </c>
      <c r="G647">
        <v>7.3849999999999999E-2</v>
      </c>
      <c r="H647">
        <v>631986.82999999996</v>
      </c>
      <c r="I647">
        <v>3674674.37</v>
      </c>
      <c r="J647">
        <v>-68.98</v>
      </c>
      <c r="K647">
        <v>-68.98</v>
      </c>
      <c r="L647">
        <v>0</v>
      </c>
      <c r="M647">
        <v>16072924</v>
      </c>
      <c r="N647" t="s">
        <v>28</v>
      </c>
      <c r="O647">
        <v>24</v>
      </c>
      <c r="P647">
        <v>8</v>
      </c>
      <c r="Q647">
        <v>5964</v>
      </c>
    </row>
    <row r="648" spans="1:17" x14ac:dyDescent="0.25">
      <c r="A648" t="s">
        <v>275</v>
      </c>
      <c r="B648" t="s">
        <v>321</v>
      </c>
      <c r="C648" t="s">
        <v>13</v>
      </c>
      <c r="D648" t="s">
        <v>14</v>
      </c>
      <c r="E648" t="s">
        <v>278</v>
      </c>
      <c r="F648" t="s">
        <v>4</v>
      </c>
      <c r="G648">
        <v>3.9309999999999998E-2</v>
      </c>
      <c r="H648">
        <v>632301.9</v>
      </c>
      <c r="I648">
        <v>3674532.18</v>
      </c>
      <c r="J648">
        <v>-68.72</v>
      </c>
      <c r="K648">
        <v>-68.72</v>
      </c>
      <c r="L648">
        <v>0</v>
      </c>
      <c r="M648">
        <v>16050824</v>
      </c>
      <c r="N648" t="s">
        <v>28</v>
      </c>
      <c r="O648">
        <v>24</v>
      </c>
      <c r="P648">
        <v>8</v>
      </c>
      <c r="Q648">
        <v>5964</v>
      </c>
    </row>
    <row r="649" spans="1:17" x14ac:dyDescent="0.25">
      <c r="A649" t="s">
        <v>275</v>
      </c>
      <c r="B649" t="s">
        <v>321</v>
      </c>
      <c r="C649" t="s">
        <v>13</v>
      </c>
      <c r="D649" t="s">
        <v>14</v>
      </c>
      <c r="E649" t="s">
        <v>278</v>
      </c>
      <c r="F649" t="s">
        <v>6</v>
      </c>
      <c r="G649">
        <v>3.8159999999999999E-2</v>
      </c>
      <c r="H649">
        <v>632301.9</v>
      </c>
      <c r="I649">
        <v>3674555.88</v>
      </c>
      <c r="J649">
        <v>-68.75</v>
      </c>
      <c r="K649">
        <v>-68.75</v>
      </c>
      <c r="L649">
        <v>0</v>
      </c>
      <c r="M649">
        <v>16042824</v>
      </c>
      <c r="N649" t="s">
        <v>28</v>
      </c>
      <c r="O649">
        <v>24</v>
      </c>
      <c r="P649">
        <v>8</v>
      </c>
      <c r="Q649">
        <v>5964</v>
      </c>
    </row>
    <row r="650" spans="1:17" x14ac:dyDescent="0.25">
      <c r="A650" t="s">
        <v>275</v>
      </c>
      <c r="B650" t="s">
        <v>321</v>
      </c>
      <c r="C650" t="s">
        <v>13</v>
      </c>
      <c r="D650" t="s">
        <v>14</v>
      </c>
      <c r="E650" t="s">
        <v>278</v>
      </c>
      <c r="F650" t="s">
        <v>15</v>
      </c>
      <c r="G650">
        <v>3.6569999999999998E-2</v>
      </c>
      <c r="H650">
        <v>632301.9</v>
      </c>
      <c r="I650">
        <v>3674532.18</v>
      </c>
      <c r="J650">
        <v>-68.72</v>
      </c>
      <c r="K650">
        <v>-68.72</v>
      </c>
      <c r="L650">
        <v>0</v>
      </c>
      <c r="M650">
        <v>16052324</v>
      </c>
      <c r="N650" t="s">
        <v>28</v>
      </c>
      <c r="O650">
        <v>24</v>
      </c>
      <c r="P650">
        <v>8</v>
      </c>
      <c r="Q650">
        <v>5964</v>
      </c>
    </row>
    <row r="651" spans="1:17" x14ac:dyDescent="0.25">
      <c r="A651" t="s">
        <v>275</v>
      </c>
      <c r="B651" t="s">
        <v>321</v>
      </c>
      <c r="C651" t="s">
        <v>13</v>
      </c>
      <c r="D651" t="s">
        <v>14</v>
      </c>
      <c r="E651" t="s">
        <v>278</v>
      </c>
      <c r="F651" t="s">
        <v>16</v>
      </c>
      <c r="G651">
        <v>3.3439999999999998E-2</v>
      </c>
      <c r="H651">
        <v>632301.9</v>
      </c>
      <c r="I651">
        <v>3674532.18</v>
      </c>
      <c r="J651">
        <v>-68.72</v>
      </c>
      <c r="K651">
        <v>-68.72</v>
      </c>
      <c r="L651">
        <v>0</v>
      </c>
      <c r="M651">
        <v>16050724</v>
      </c>
      <c r="N651" t="s">
        <v>28</v>
      </c>
      <c r="O651">
        <v>24</v>
      </c>
      <c r="P651">
        <v>8</v>
      </c>
      <c r="Q651">
        <v>5964</v>
      </c>
    </row>
    <row r="652" spans="1:17" x14ac:dyDescent="0.25">
      <c r="A652" t="s">
        <v>275</v>
      </c>
      <c r="B652" t="s">
        <v>321</v>
      </c>
      <c r="C652" t="s">
        <v>13</v>
      </c>
      <c r="D652" t="s">
        <v>14</v>
      </c>
      <c r="E652" t="s">
        <v>278</v>
      </c>
      <c r="F652" t="s">
        <v>17</v>
      </c>
      <c r="G652">
        <v>3.3090000000000001E-2</v>
      </c>
      <c r="H652">
        <v>632301.9</v>
      </c>
      <c r="I652">
        <v>3674532.18</v>
      </c>
      <c r="J652">
        <v>-68.72</v>
      </c>
      <c r="K652">
        <v>-68.72</v>
      </c>
      <c r="L652">
        <v>0</v>
      </c>
      <c r="M652">
        <v>16071124</v>
      </c>
      <c r="N652" t="s">
        <v>28</v>
      </c>
      <c r="O652">
        <v>24</v>
      </c>
      <c r="P652">
        <v>8</v>
      </c>
      <c r="Q652">
        <v>5964</v>
      </c>
    </row>
    <row r="653" spans="1:17" x14ac:dyDescent="0.25">
      <c r="A653" t="s">
        <v>275</v>
      </c>
      <c r="B653" t="s">
        <v>321</v>
      </c>
      <c r="C653" t="s">
        <v>13</v>
      </c>
      <c r="D653" t="s">
        <v>14</v>
      </c>
      <c r="E653" t="s">
        <v>278</v>
      </c>
      <c r="F653" t="s">
        <v>18</v>
      </c>
      <c r="G653">
        <v>3.109E-2</v>
      </c>
      <c r="H653">
        <v>632301.9</v>
      </c>
      <c r="I653">
        <v>3674532.18</v>
      </c>
      <c r="J653">
        <v>-68.72</v>
      </c>
      <c r="K653">
        <v>-68.72</v>
      </c>
      <c r="L653">
        <v>0</v>
      </c>
      <c r="M653">
        <v>16042824</v>
      </c>
      <c r="N653" t="s">
        <v>28</v>
      </c>
      <c r="O653">
        <v>24</v>
      </c>
      <c r="P653">
        <v>8</v>
      </c>
      <c r="Q653">
        <v>5964</v>
      </c>
    </row>
    <row r="654" spans="1:17" x14ac:dyDescent="0.25">
      <c r="A654" t="s">
        <v>275</v>
      </c>
      <c r="B654" t="s">
        <v>321</v>
      </c>
      <c r="C654" t="s">
        <v>13</v>
      </c>
      <c r="D654" t="s">
        <v>14</v>
      </c>
      <c r="E654" t="s">
        <v>7</v>
      </c>
      <c r="F654" t="s">
        <v>4</v>
      </c>
      <c r="G654">
        <v>5.8816800000000002</v>
      </c>
      <c r="H654">
        <v>632204.96</v>
      </c>
      <c r="I654">
        <v>3674295.19</v>
      </c>
      <c r="J654">
        <v>-68.040000000000006</v>
      </c>
      <c r="K654">
        <v>-68.040000000000006</v>
      </c>
      <c r="L654">
        <v>0</v>
      </c>
      <c r="M654">
        <v>16120324</v>
      </c>
      <c r="N654" t="s">
        <v>28</v>
      </c>
      <c r="O654">
        <v>24</v>
      </c>
      <c r="P654">
        <v>8</v>
      </c>
      <c r="Q654">
        <v>5964</v>
      </c>
    </row>
    <row r="655" spans="1:17" x14ac:dyDescent="0.25">
      <c r="A655" t="s">
        <v>275</v>
      </c>
      <c r="B655" t="s">
        <v>321</v>
      </c>
      <c r="C655" t="s">
        <v>13</v>
      </c>
      <c r="D655" t="s">
        <v>14</v>
      </c>
      <c r="E655" t="s">
        <v>7</v>
      </c>
      <c r="F655" t="s">
        <v>6</v>
      </c>
      <c r="G655">
        <v>4.6940400000000002</v>
      </c>
      <c r="H655">
        <v>632180.72</v>
      </c>
      <c r="I655">
        <v>3674295.19</v>
      </c>
      <c r="J655">
        <v>-68.739999999999995</v>
      </c>
      <c r="K655">
        <v>-68.739999999999995</v>
      </c>
      <c r="L655">
        <v>0</v>
      </c>
      <c r="M655">
        <v>16041524</v>
      </c>
      <c r="N655" t="s">
        <v>28</v>
      </c>
      <c r="O655">
        <v>24</v>
      </c>
      <c r="P655">
        <v>8</v>
      </c>
      <c r="Q655">
        <v>5964</v>
      </c>
    </row>
    <row r="656" spans="1:17" x14ac:dyDescent="0.25">
      <c r="A656" t="s">
        <v>275</v>
      </c>
      <c r="B656" t="s">
        <v>321</v>
      </c>
      <c r="C656" t="s">
        <v>13</v>
      </c>
      <c r="D656" t="s">
        <v>14</v>
      </c>
      <c r="E656" t="s">
        <v>7</v>
      </c>
      <c r="F656" t="s">
        <v>15</v>
      </c>
      <c r="G656">
        <v>4.39086</v>
      </c>
      <c r="H656">
        <v>632180.72</v>
      </c>
      <c r="I656">
        <v>3674295.19</v>
      </c>
      <c r="J656">
        <v>-68.739999999999995</v>
      </c>
      <c r="K656">
        <v>-68.739999999999995</v>
      </c>
      <c r="L656">
        <v>0</v>
      </c>
      <c r="M656">
        <v>16120224</v>
      </c>
      <c r="N656" t="s">
        <v>28</v>
      </c>
      <c r="O656">
        <v>24</v>
      </c>
      <c r="P656">
        <v>8</v>
      </c>
      <c r="Q656">
        <v>5964</v>
      </c>
    </row>
    <row r="657" spans="1:17" x14ac:dyDescent="0.25">
      <c r="A657" t="s">
        <v>275</v>
      </c>
      <c r="B657" t="s">
        <v>321</v>
      </c>
      <c r="C657" t="s">
        <v>13</v>
      </c>
      <c r="D657" t="s">
        <v>14</v>
      </c>
      <c r="E657" t="s">
        <v>7</v>
      </c>
      <c r="F657" t="s">
        <v>16</v>
      </c>
      <c r="G657">
        <v>3.7719999999999998</v>
      </c>
      <c r="H657">
        <v>632204.96</v>
      </c>
      <c r="I657">
        <v>3674295.19</v>
      </c>
      <c r="J657">
        <v>-68.040000000000006</v>
      </c>
      <c r="K657">
        <v>-68.040000000000006</v>
      </c>
      <c r="L657">
        <v>0</v>
      </c>
      <c r="M657">
        <v>16120224</v>
      </c>
      <c r="N657" t="s">
        <v>28</v>
      </c>
      <c r="O657">
        <v>24</v>
      </c>
      <c r="P657">
        <v>8</v>
      </c>
      <c r="Q657">
        <v>5964</v>
      </c>
    </row>
    <row r="658" spans="1:17" x14ac:dyDescent="0.25">
      <c r="A658" t="s">
        <v>275</v>
      </c>
      <c r="B658" t="s">
        <v>321</v>
      </c>
      <c r="C658" t="s">
        <v>13</v>
      </c>
      <c r="D658" t="s">
        <v>14</v>
      </c>
      <c r="E658" t="s">
        <v>7</v>
      </c>
      <c r="F658" t="s">
        <v>17</v>
      </c>
      <c r="G658">
        <v>3.6938599999999999</v>
      </c>
      <c r="H658">
        <v>632204.96</v>
      </c>
      <c r="I658">
        <v>3674295.19</v>
      </c>
      <c r="J658">
        <v>-68.040000000000006</v>
      </c>
      <c r="K658">
        <v>-68.040000000000006</v>
      </c>
      <c r="L658">
        <v>0</v>
      </c>
      <c r="M658">
        <v>16041724</v>
      </c>
      <c r="N658" t="s">
        <v>28</v>
      </c>
      <c r="O658">
        <v>24</v>
      </c>
      <c r="P658">
        <v>8</v>
      </c>
      <c r="Q658">
        <v>5964</v>
      </c>
    </row>
    <row r="659" spans="1:17" x14ac:dyDescent="0.25">
      <c r="A659" t="s">
        <v>275</v>
      </c>
      <c r="B659" t="s">
        <v>321</v>
      </c>
      <c r="C659" t="s">
        <v>13</v>
      </c>
      <c r="D659" t="s">
        <v>14</v>
      </c>
      <c r="E659" t="s">
        <v>7</v>
      </c>
      <c r="F659" t="s">
        <v>18</v>
      </c>
      <c r="G659">
        <v>3.6529699999999998</v>
      </c>
      <c r="H659">
        <v>632301.9</v>
      </c>
      <c r="I659">
        <v>3674413.68</v>
      </c>
      <c r="J659">
        <v>-68.59</v>
      </c>
      <c r="K659">
        <v>-68.59</v>
      </c>
      <c r="L659">
        <v>0</v>
      </c>
      <c r="M659">
        <v>16090424</v>
      </c>
      <c r="N659" t="s">
        <v>28</v>
      </c>
      <c r="O659">
        <v>24</v>
      </c>
      <c r="P659">
        <v>8</v>
      </c>
      <c r="Q659">
        <v>5964</v>
      </c>
    </row>
    <row r="660" spans="1:17" x14ac:dyDescent="0.25">
      <c r="A660" t="s">
        <v>275</v>
      </c>
      <c r="B660" t="s">
        <v>322</v>
      </c>
      <c r="C660" t="s">
        <v>13</v>
      </c>
      <c r="D660" t="s">
        <v>12</v>
      </c>
      <c r="E660" t="s">
        <v>3</v>
      </c>
      <c r="F660" t="s">
        <v>4</v>
      </c>
      <c r="G660">
        <v>0.62624999999999997</v>
      </c>
      <c r="H660">
        <v>632301.9</v>
      </c>
      <c r="I660">
        <v>3674437.38</v>
      </c>
      <c r="J660">
        <v>-68.569999999999993</v>
      </c>
      <c r="K660">
        <v>-68.569999999999993</v>
      </c>
      <c r="L660">
        <v>0</v>
      </c>
      <c r="M660" t="s">
        <v>106</v>
      </c>
      <c r="N660" t="s">
        <v>28</v>
      </c>
      <c r="O660">
        <v>24</v>
      </c>
      <c r="P660">
        <v>8</v>
      </c>
      <c r="Q660">
        <v>5964</v>
      </c>
    </row>
    <row r="661" spans="1:17" x14ac:dyDescent="0.25">
      <c r="A661" t="s">
        <v>275</v>
      </c>
      <c r="B661" t="s">
        <v>322</v>
      </c>
      <c r="C661" t="s">
        <v>13</v>
      </c>
      <c r="D661" t="s">
        <v>12</v>
      </c>
      <c r="E661" t="s">
        <v>271</v>
      </c>
      <c r="F661" t="s">
        <v>4</v>
      </c>
      <c r="G661">
        <v>0.62531000000000003</v>
      </c>
      <c r="H661">
        <v>632301.9</v>
      </c>
      <c r="I661">
        <v>3674437.38</v>
      </c>
      <c r="J661">
        <v>-68.569999999999993</v>
      </c>
      <c r="K661">
        <v>-68.569999999999993</v>
      </c>
      <c r="L661">
        <v>0</v>
      </c>
      <c r="M661" t="s">
        <v>106</v>
      </c>
      <c r="N661" t="s">
        <v>28</v>
      </c>
      <c r="O661">
        <v>24</v>
      </c>
      <c r="P661">
        <v>8</v>
      </c>
      <c r="Q661">
        <v>5964</v>
      </c>
    </row>
    <row r="662" spans="1:17" x14ac:dyDescent="0.25">
      <c r="A662" t="s">
        <v>275</v>
      </c>
      <c r="B662" t="s">
        <v>322</v>
      </c>
      <c r="C662" t="s">
        <v>13</v>
      </c>
      <c r="D662" t="s">
        <v>12</v>
      </c>
      <c r="E662" t="s">
        <v>277</v>
      </c>
      <c r="F662" t="s">
        <v>4</v>
      </c>
      <c r="G662">
        <v>2.5300000000000001E-3</v>
      </c>
      <c r="H662">
        <v>632000</v>
      </c>
      <c r="I662">
        <v>3674675</v>
      </c>
      <c r="J662">
        <v>-69</v>
      </c>
      <c r="K662">
        <v>-69</v>
      </c>
      <c r="L662">
        <v>0</v>
      </c>
      <c r="M662" t="s">
        <v>106</v>
      </c>
      <c r="N662" t="s">
        <v>28</v>
      </c>
      <c r="O662">
        <v>24</v>
      </c>
      <c r="P662">
        <v>8</v>
      </c>
      <c r="Q662">
        <v>5964</v>
      </c>
    </row>
    <row r="663" spans="1:17" x14ac:dyDescent="0.25">
      <c r="A663" t="s">
        <v>275</v>
      </c>
      <c r="B663" t="s">
        <v>322</v>
      </c>
      <c r="C663" t="s">
        <v>13</v>
      </c>
      <c r="D663" t="s">
        <v>12</v>
      </c>
      <c r="E663" t="s">
        <v>272</v>
      </c>
      <c r="F663" t="s">
        <v>4</v>
      </c>
      <c r="G663">
        <v>8.4999999999999995E-4</v>
      </c>
      <c r="H663">
        <v>632011.06999999995</v>
      </c>
      <c r="I663">
        <v>3674674.37</v>
      </c>
      <c r="J663">
        <v>-69.02</v>
      </c>
      <c r="K663">
        <v>-69.02</v>
      </c>
      <c r="L663">
        <v>0</v>
      </c>
      <c r="M663" t="s">
        <v>106</v>
      </c>
      <c r="N663" t="s">
        <v>28</v>
      </c>
      <c r="O663">
        <v>24</v>
      </c>
      <c r="P663">
        <v>8</v>
      </c>
      <c r="Q663">
        <v>5964</v>
      </c>
    </row>
    <row r="664" spans="1:17" x14ac:dyDescent="0.25">
      <c r="A664" t="s">
        <v>275</v>
      </c>
      <c r="B664" t="s">
        <v>322</v>
      </c>
      <c r="C664" t="s">
        <v>13</v>
      </c>
      <c r="D664" t="s">
        <v>12</v>
      </c>
      <c r="E664" t="s">
        <v>273</v>
      </c>
      <c r="F664" t="s">
        <v>4</v>
      </c>
      <c r="G664">
        <v>8.0000000000000004E-4</v>
      </c>
      <c r="H664">
        <v>632000</v>
      </c>
      <c r="I664">
        <v>3674675</v>
      </c>
      <c r="J664">
        <v>-69</v>
      </c>
      <c r="K664">
        <v>-69</v>
      </c>
      <c r="L664">
        <v>0</v>
      </c>
      <c r="M664" t="s">
        <v>106</v>
      </c>
      <c r="N664" t="s">
        <v>28</v>
      </c>
      <c r="O664">
        <v>24</v>
      </c>
      <c r="P664">
        <v>8</v>
      </c>
      <c r="Q664">
        <v>5964</v>
      </c>
    </row>
    <row r="665" spans="1:17" x14ac:dyDescent="0.25">
      <c r="A665" t="s">
        <v>275</v>
      </c>
      <c r="B665" t="s">
        <v>322</v>
      </c>
      <c r="C665" t="s">
        <v>13</v>
      </c>
      <c r="D665" t="s">
        <v>12</v>
      </c>
      <c r="E665" t="s">
        <v>274</v>
      </c>
      <c r="F665" t="s">
        <v>4</v>
      </c>
      <c r="G665">
        <v>6.7000000000000002E-4</v>
      </c>
      <c r="H665">
        <v>632301.9</v>
      </c>
      <c r="I665">
        <v>3674579.58</v>
      </c>
      <c r="J665">
        <v>-68.739999999999995</v>
      </c>
      <c r="K665">
        <v>-68.739999999999995</v>
      </c>
      <c r="L665">
        <v>0</v>
      </c>
      <c r="M665" t="s">
        <v>106</v>
      </c>
      <c r="N665" t="s">
        <v>28</v>
      </c>
      <c r="O665">
        <v>24</v>
      </c>
      <c r="P665">
        <v>8</v>
      </c>
      <c r="Q665">
        <v>5964</v>
      </c>
    </row>
    <row r="666" spans="1:17" x14ac:dyDescent="0.25">
      <c r="A666" t="s">
        <v>275</v>
      </c>
      <c r="B666" t="s">
        <v>322</v>
      </c>
      <c r="C666" t="s">
        <v>13</v>
      </c>
      <c r="D666" t="s">
        <v>12</v>
      </c>
      <c r="E666" t="s">
        <v>278</v>
      </c>
      <c r="F666" t="s">
        <v>4</v>
      </c>
      <c r="G666">
        <v>9.7000000000000005E-4</v>
      </c>
      <c r="H666">
        <v>632301.9</v>
      </c>
      <c r="I666">
        <v>3674532.18</v>
      </c>
      <c r="J666">
        <v>-68.72</v>
      </c>
      <c r="K666">
        <v>-68.72</v>
      </c>
      <c r="L666">
        <v>0</v>
      </c>
      <c r="M666" t="s">
        <v>106</v>
      </c>
      <c r="N666" t="s">
        <v>28</v>
      </c>
      <c r="O666">
        <v>24</v>
      </c>
      <c r="P666">
        <v>8</v>
      </c>
      <c r="Q666">
        <v>5964</v>
      </c>
    </row>
    <row r="667" spans="1:17" x14ac:dyDescent="0.25">
      <c r="A667" t="s">
        <v>275</v>
      </c>
      <c r="B667" t="s">
        <v>322</v>
      </c>
      <c r="C667" t="s">
        <v>13</v>
      </c>
      <c r="D667" t="s">
        <v>12</v>
      </c>
      <c r="E667" t="s">
        <v>7</v>
      </c>
      <c r="F667" t="s">
        <v>4</v>
      </c>
      <c r="G667">
        <v>0.62624999999999997</v>
      </c>
      <c r="H667">
        <v>632301.9</v>
      </c>
      <c r="I667">
        <v>3674437.38</v>
      </c>
      <c r="J667">
        <v>-68.569999999999993</v>
      </c>
      <c r="K667">
        <v>-68.569999999999993</v>
      </c>
      <c r="L667">
        <v>0</v>
      </c>
      <c r="M667" t="s">
        <v>106</v>
      </c>
      <c r="N667" t="s">
        <v>28</v>
      </c>
      <c r="O667">
        <v>24</v>
      </c>
      <c r="P667">
        <v>8</v>
      </c>
      <c r="Q667">
        <v>5964</v>
      </c>
    </row>
    <row r="668" spans="1:17" x14ac:dyDescent="0.25">
      <c r="A668" t="s">
        <v>275</v>
      </c>
      <c r="B668" t="s">
        <v>323</v>
      </c>
      <c r="C668" t="s">
        <v>24</v>
      </c>
      <c r="D668" t="s">
        <v>25</v>
      </c>
      <c r="E668" t="s">
        <v>3</v>
      </c>
      <c r="F668" t="s">
        <v>4</v>
      </c>
      <c r="G668">
        <v>3.5958700000000001</v>
      </c>
      <c r="H668">
        <v>632204.96</v>
      </c>
      <c r="I668">
        <v>3674295.19</v>
      </c>
      <c r="J668">
        <v>-68.040000000000006</v>
      </c>
      <c r="K668">
        <v>-68.040000000000006</v>
      </c>
      <c r="L668">
        <v>0</v>
      </c>
      <c r="M668" t="s">
        <v>106</v>
      </c>
      <c r="N668" t="s">
        <v>28</v>
      </c>
      <c r="O668">
        <v>24</v>
      </c>
      <c r="P668">
        <v>8</v>
      </c>
      <c r="Q668">
        <v>5964</v>
      </c>
    </row>
    <row r="669" spans="1:17" x14ac:dyDescent="0.25">
      <c r="A669" t="s">
        <v>275</v>
      </c>
      <c r="B669" t="s">
        <v>323</v>
      </c>
      <c r="C669" t="s">
        <v>24</v>
      </c>
      <c r="D669" t="s">
        <v>25</v>
      </c>
      <c r="E669" t="s">
        <v>271</v>
      </c>
      <c r="F669" t="s">
        <v>4</v>
      </c>
      <c r="G669">
        <v>3.45113</v>
      </c>
      <c r="H669">
        <v>632204.96</v>
      </c>
      <c r="I669">
        <v>3674295.19</v>
      </c>
      <c r="J669">
        <v>-68.040000000000006</v>
      </c>
      <c r="K669">
        <v>-68.040000000000006</v>
      </c>
      <c r="L669">
        <v>0</v>
      </c>
      <c r="M669" t="s">
        <v>106</v>
      </c>
      <c r="N669" t="s">
        <v>28</v>
      </c>
      <c r="O669">
        <v>24</v>
      </c>
      <c r="P669">
        <v>8</v>
      </c>
      <c r="Q669">
        <v>5964</v>
      </c>
    </row>
    <row r="670" spans="1:17" x14ac:dyDescent="0.25">
      <c r="A670" t="s">
        <v>275</v>
      </c>
      <c r="B670" t="s">
        <v>323</v>
      </c>
      <c r="C670" t="s">
        <v>24</v>
      </c>
      <c r="D670" t="s">
        <v>25</v>
      </c>
      <c r="E670" t="s">
        <v>277</v>
      </c>
      <c r="F670" t="s">
        <v>4</v>
      </c>
      <c r="G670">
        <v>0.35435</v>
      </c>
      <c r="H670">
        <v>632011.06999999995</v>
      </c>
      <c r="I670">
        <v>3674674.37</v>
      </c>
      <c r="J670">
        <v>-69.02</v>
      </c>
      <c r="K670">
        <v>-69.02</v>
      </c>
      <c r="L670">
        <v>0</v>
      </c>
      <c r="M670" t="s">
        <v>106</v>
      </c>
      <c r="N670" t="s">
        <v>28</v>
      </c>
      <c r="O670">
        <v>24</v>
      </c>
      <c r="P670">
        <v>8</v>
      </c>
      <c r="Q670">
        <v>5964</v>
      </c>
    </row>
    <row r="671" spans="1:17" x14ac:dyDescent="0.25">
      <c r="A671" t="s">
        <v>275</v>
      </c>
      <c r="B671" t="s">
        <v>323</v>
      </c>
      <c r="C671" t="s">
        <v>24</v>
      </c>
      <c r="D671" t="s">
        <v>25</v>
      </c>
      <c r="E671" t="s">
        <v>272</v>
      </c>
      <c r="F671" t="s">
        <v>4</v>
      </c>
      <c r="G671">
        <v>0.13664000000000001</v>
      </c>
      <c r="H671">
        <v>631986.82999999996</v>
      </c>
      <c r="I671">
        <v>3674674.37</v>
      </c>
      <c r="J671">
        <v>-68.98</v>
      </c>
      <c r="K671">
        <v>-68.98</v>
      </c>
      <c r="L671">
        <v>0</v>
      </c>
      <c r="M671" t="s">
        <v>106</v>
      </c>
      <c r="N671" t="s">
        <v>28</v>
      </c>
      <c r="O671">
        <v>24</v>
      </c>
      <c r="P671">
        <v>8</v>
      </c>
      <c r="Q671">
        <v>5964</v>
      </c>
    </row>
    <row r="672" spans="1:17" x14ac:dyDescent="0.25">
      <c r="A672" t="s">
        <v>275</v>
      </c>
      <c r="B672" t="s">
        <v>323</v>
      </c>
      <c r="C672" t="s">
        <v>24</v>
      </c>
      <c r="D672" t="s">
        <v>25</v>
      </c>
      <c r="E672" t="s">
        <v>273</v>
      </c>
      <c r="F672" t="s">
        <v>4</v>
      </c>
      <c r="G672">
        <v>0.12631000000000001</v>
      </c>
      <c r="H672">
        <v>632011.06999999995</v>
      </c>
      <c r="I672">
        <v>3674674.37</v>
      </c>
      <c r="J672">
        <v>-69.02</v>
      </c>
      <c r="K672">
        <v>-69.02</v>
      </c>
      <c r="L672">
        <v>0</v>
      </c>
      <c r="M672" t="s">
        <v>106</v>
      </c>
      <c r="N672" t="s">
        <v>28</v>
      </c>
      <c r="O672">
        <v>24</v>
      </c>
      <c r="P672">
        <v>8</v>
      </c>
      <c r="Q672">
        <v>5964</v>
      </c>
    </row>
    <row r="673" spans="1:17" x14ac:dyDescent="0.25">
      <c r="A673" t="s">
        <v>275</v>
      </c>
      <c r="B673" t="s">
        <v>323</v>
      </c>
      <c r="C673" t="s">
        <v>24</v>
      </c>
      <c r="D673" t="s">
        <v>25</v>
      </c>
      <c r="E673" t="s">
        <v>274</v>
      </c>
      <c r="F673" t="s">
        <v>4</v>
      </c>
      <c r="G673">
        <v>0.11275</v>
      </c>
      <c r="H673">
        <v>632301.9</v>
      </c>
      <c r="I673">
        <v>3674626.97</v>
      </c>
      <c r="J673">
        <v>-68.760000000000005</v>
      </c>
      <c r="K673">
        <v>-68.760000000000005</v>
      </c>
      <c r="L673">
        <v>0</v>
      </c>
      <c r="M673" t="s">
        <v>106</v>
      </c>
      <c r="N673" t="s">
        <v>28</v>
      </c>
      <c r="O673">
        <v>24</v>
      </c>
      <c r="P673">
        <v>8</v>
      </c>
      <c r="Q673">
        <v>5964</v>
      </c>
    </row>
    <row r="674" spans="1:17" x14ac:dyDescent="0.25">
      <c r="A674" t="s">
        <v>275</v>
      </c>
      <c r="B674" t="s">
        <v>323</v>
      </c>
      <c r="C674" t="s">
        <v>24</v>
      </c>
      <c r="D674" t="s">
        <v>25</v>
      </c>
      <c r="E674" t="s">
        <v>278</v>
      </c>
      <c r="F674" t="s">
        <v>4</v>
      </c>
      <c r="G674">
        <v>3.9309999999999998E-2</v>
      </c>
      <c r="H674">
        <v>632301.9</v>
      </c>
      <c r="I674">
        <v>3674532.18</v>
      </c>
      <c r="J674">
        <v>-68.72</v>
      </c>
      <c r="K674">
        <v>-68.72</v>
      </c>
      <c r="L674">
        <v>0</v>
      </c>
      <c r="M674" t="s">
        <v>106</v>
      </c>
      <c r="N674" t="s">
        <v>28</v>
      </c>
      <c r="O674">
        <v>24</v>
      </c>
      <c r="P674">
        <v>8</v>
      </c>
      <c r="Q674">
        <v>5964</v>
      </c>
    </row>
    <row r="675" spans="1:17" x14ac:dyDescent="0.25">
      <c r="A675" t="s">
        <v>275</v>
      </c>
      <c r="B675" t="s">
        <v>323</v>
      </c>
      <c r="C675" t="s">
        <v>24</v>
      </c>
      <c r="D675" t="s">
        <v>25</v>
      </c>
      <c r="E675" t="s">
        <v>7</v>
      </c>
      <c r="F675" t="s">
        <v>4</v>
      </c>
      <c r="G675">
        <v>3.5958700000000001</v>
      </c>
      <c r="H675">
        <v>632204.96</v>
      </c>
      <c r="I675">
        <v>3674295.19</v>
      </c>
      <c r="J675">
        <v>-68.040000000000006</v>
      </c>
      <c r="K675">
        <v>-68.040000000000006</v>
      </c>
      <c r="L675">
        <v>0</v>
      </c>
      <c r="M675" t="s">
        <v>106</v>
      </c>
      <c r="N675" t="s">
        <v>28</v>
      </c>
      <c r="O675">
        <v>24</v>
      </c>
      <c r="P675">
        <v>8</v>
      </c>
      <c r="Q675">
        <v>5964</v>
      </c>
    </row>
    <row r="676" spans="1:17" x14ac:dyDescent="0.25">
      <c r="A676" t="s">
        <v>275</v>
      </c>
      <c r="B676" t="s">
        <v>323</v>
      </c>
      <c r="C676" t="s">
        <v>24</v>
      </c>
      <c r="D676" t="s">
        <v>26</v>
      </c>
      <c r="E676" t="s">
        <v>3</v>
      </c>
      <c r="F676" t="s">
        <v>4</v>
      </c>
      <c r="G676">
        <v>2.1016599999999999</v>
      </c>
      <c r="H676">
        <v>632301.9</v>
      </c>
      <c r="I676">
        <v>3674437.38</v>
      </c>
      <c r="J676">
        <v>-68.569999999999993</v>
      </c>
      <c r="K676">
        <v>-68.569999999999993</v>
      </c>
      <c r="L676">
        <v>0</v>
      </c>
      <c r="M676" t="s">
        <v>106</v>
      </c>
      <c r="N676" t="s">
        <v>28</v>
      </c>
      <c r="O676">
        <v>24</v>
      </c>
      <c r="P676">
        <v>8</v>
      </c>
      <c r="Q676">
        <v>5964</v>
      </c>
    </row>
    <row r="677" spans="1:17" x14ac:dyDescent="0.25">
      <c r="A677" t="s">
        <v>275</v>
      </c>
      <c r="B677" t="s">
        <v>323</v>
      </c>
      <c r="C677" t="s">
        <v>24</v>
      </c>
      <c r="D677" t="s">
        <v>26</v>
      </c>
      <c r="E677" t="s">
        <v>271</v>
      </c>
      <c r="F677" t="s">
        <v>4</v>
      </c>
      <c r="G677">
        <v>2.1005500000000001</v>
      </c>
      <c r="H677">
        <v>632301.9</v>
      </c>
      <c r="I677">
        <v>3674437.38</v>
      </c>
      <c r="J677">
        <v>-68.569999999999993</v>
      </c>
      <c r="K677">
        <v>-68.569999999999993</v>
      </c>
      <c r="L677">
        <v>0</v>
      </c>
      <c r="M677" t="s">
        <v>106</v>
      </c>
      <c r="N677" t="s">
        <v>28</v>
      </c>
      <c r="O677">
        <v>24</v>
      </c>
      <c r="P677">
        <v>8</v>
      </c>
      <c r="Q677">
        <v>5964</v>
      </c>
    </row>
    <row r="678" spans="1:17" x14ac:dyDescent="0.25">
      <c r="A678" t="s">
        <v>275</v>
      </c>
      <c r="B678" t="s">
        <v>323</v>
      </c>
      <c r="C678" t="s">
        <v>24</v>
      </c>
      <c r="D678" t="s">
        <v>26</v>
      </c>
      <c r="E678" t="s">
        <v>277</v>
      </c>
      <c r="F678" t="s">
        <v>4</v>
      </c>
      <c r="G678">
        <v>0.27865000000000001</v>
      </c>
      <c r="H678">
        <v>632011.06999999995</v>
      </c>
      <c r="I678">
        <v>3674674.37</v>
      </c>
      <c r="J678">
        <v>-69.02</v>
      </c>
      <c r="K678">
        <v>-69.02</v>
      </c>
      <c r="L678">
        <v>0</v>
      </c>
      <c r="M678" t="s">
        <v>106</v>
      </c>
      <c r="N678" t="s">
        <v>28</v>
      </c>
      <c r="O678">
        <v>24</v>
      </c>
      <c r="P678">
        <v>8</v>
      </c>
      <c r="Q678">
        <v>5964</v>
      </c>
    </row>
    <row r="679" spans="1:17" x14ac:dyDescent="0.25">
      <c r="A679" t="s">
        <v>275</v>
      </c>
      <c r="B679" t="s">
        <v>323</v>
      </c>
      <c r="C679" t="s">
        <v>24</v>
      </c>
      <c r="D679" t="s">
        <v>26</v>
      </c>
      <c r="E679" t="s">
        <v>272</v>
      </c>
      <c r="F679" t="s">
        <v>4</v>
      </c>
      <c r="G679">
        <v>9.9680000000000005E-2</v>
      </c>
      <c r="H679">
        <v>632000</v>
      </c>
      <c r="I679">
        <v>3674675</v>
      </c>
      <c r="J679">
        <v>-69</v>
      </c>
      <c r="K679">
        <v>-69</v>
      </c>
      <c r="L679">
        <v>0</v>
      </c>
      <c r="M679" t="s">
        <v>106</v>
      </c>
      <c r="N679" t="s">
        <v>28</v>
      </c>
      <c r="O679">
        <v>24</v>
      </c>
      <c r="P679">
        <v>8</v>
      </c>
      <c r="Q679">
        <v>5964</v>
      </c>
    </row>
    <row r="680" spans="1:17" x14ac:dyDescent="0.25">
      <c r="A680" t="s">
        <v>275</v>
      </c>
      <c r="B680" t="s">
        <v>323</v>
      </c>
      <c r="C680" t="s">
        <v>24</v>
      </c>
      <c r="D680" t="s">
        <v>26</v>
      </c>
      <c r="E680" t="s">
        <v>273</v>
      </c>
      <c r="F680" t="s">
        <v>4</v>
      </c>
      <c r="G680">
        <v>9.239E-2</v>
      </c>
      <c r="H680">
        <v>632000</v>
      </c>
      <c r="I680">
        <v>3674675</v>
      </c>
      <c r="J680">
        <v>-69</v>
      </c>
      <c r="K680">
        <v>-69</v>
      </c>
      <c r="L680">
        <v>0</v>
      </c>
      <c r="M680" t="s">
        <v>106</v>
      </c>
      <c r="N680" t="s">
        <v>28</v>
      </c>
      <c r="O680">
        <v>24</v>
      </c>
      <c r="P680">
        <v>8</v>
      </c>
      <c r="Q680">
        <v>5964</v>
      </c>
    </row>
    <row r="681" spans="1:17" x14ac:dyDescent="0.25">
      <c r="A681" t="s">
        <v>275</v>
      </c>
      <c r="B681" t="s">
        <v>323</v>
      </c>
      <c r="C681" t="s">
        <v>24</v>
      </c>
      <c r="D681" t="s">
        <v>26</v>
      </c>
      <c r="E681" t="s">
        <v>274</v>
      </c>
      <c r="F681" t="s">
        <v>4</v>
      </c>
      <c r="G681">
        <v>6.9809999999999997E-2</v>
      </c>
      <c r="H681">
        <v>631986.82999999996</v>
      </c>
      <c r="I681">
        <v>3674674.37</v>
      </c>
      <c r="J681">
        <v>-68.98</v>
      </c>
      <c r="K681">
        <v>-68.98</v>
      </c>
      <c r="L681">
        <v>0</v>
      </c>
      <c r="M681" t="s">
        <v>106</v>
      </c>
      <c r="N681" t="s">
        <v>28</v>
      </c>
      <c r="O681">
        <v>24</v>
      </c>
      <c r="P681">
        <v>8</v>
      </c>
      <c r="Q681">
        <v>5964</v>
      </c>
    </row>
    <row r="682" spans="1:17" x14ac:dyDescent="0.25">
      <c r="A682" t="s">
        <v>275</v>
      </c>
      <c r="B682" t="s">
        <v>323</v>
      </c>
      <c r="C682" t="s">
        <v>24</v>
      </c>
      <c r="D682" t="s">
        <v>26</v>
      </c>
      <c r="E682" t="s">
        <v>278</v>
      </c>
      <c r="F682" t="s">
        <v>4</v>
      </c>
      <c r="G682">
        <v>2.904E-2</v>
      </c>
      <c r="H682">
        <v>632301.9</v>
      </c>
      <c r="I682">
        <v>3674532.18</v>
      </c>
      <c r="J682">
        <v>-68.72</v>
      </c>
      <c r="K682">
        <v>-68.72</v>
      </c>
      <c r="L682">
        <v>0</v>
      </c>
      <c r="M682" t="s">
        <v>106</v>
      </c>
      <c r="N682" t="s">
        <v>28</v>
      </c>
      <c r="O682">
        <v>24</v>
      </c>
      <c r="P682">
        <v>8</v>
      </c>
      <c r="Q682">
        <v>5964</v>
      </c>
    </row>
    <row r="683" spans="1:17" x14ac:dyDescent="0.25">
      <c r="A683" t="s">
        <v>275</v>
      </c>
      <c r="B683" t="s">
        <v>323</v>
      </c>
      <c r="C683" t="s">
        <v>24</v>
      </c>
      <c r="D683" t="s">
        <v>26</v>
      </c>
      <c r="E683" t="s">
        <v>7</v>
      </c>
      <c r="F683" t="s">
        <v>4</v>
      </c>
      <c r="G683">
        <v>2.1016599999999999</v>
      </c>
      <c r="H683">
        <v>632301.9</v>
      </c>
      <c r="I683">
        <v>3674437.38</v>
      </c>
      <c r="J683">
        <v>-68.569999999999993</v>
      </c>
      <c r="K683">
        <v>-68.569999999999993</v>
      </c>
      <c r="L683">
        <v>0</v>
      </c>
      <c r="M683" t="s">
        <v>106</v>
      </c>
      <c r="N683" t="s">
        <v>28</v>
      </c>
      <c r="O683">
        <v>24</v>
      </c>
      <c r="P683">
        <v>8</v>
      </c>
      <c r="Q683">
        <v>5964</v>
      </c>
    </row>
    <row r="684" spans="1:17" x14ac:dyDescent="0.25">
      <c r="A684" t="s">
        <v>275</v>
      </c>
      <c r="B684" t="s">
        <v>324</v>
      </c>
      <c r="C684" t="s">
        <v>24</v>
      </c>
      <c r="D684" t="s">
        <v>12</v>
      </c>
      <c r="E684" t="s">
        <v>3</v>
      </c>
      <c r="F684" t="s">
        <v>4</v>
      </c>
      <c r="G684">
        <v>0.37711</v>
      </c>
      <c r="H684">
        <v>632301.9</v>
      </c>
      <c r="I684">
        <v>3674437.38</v>
      </c>
      <c r="J684">
        <v>-68.569999999999993</v>
      </c>
      <c r="K684">
        <v>-68.569999999999993</v>
      </c>
      <c r="L684">
        <v>0</v>
      </c>
      <c r="M684" t="s">
        <v>106</v>
      </c>
      <c r="N684" t="s">
        <v>28</v>
      </c>
      <c r="O684">
        <v>24</v>
      </c>
      <c r="P684">
        <v>8</v>
      </c>
      <c r="Q684">
        <v>5964</v>
      </c>
    </row>
    <row r="685" spans="1:17" x14ac:dyDescent="0.25">
      <c r="A685" t="s">
        <v>275</v>
      </c>
      <c r="B685" t="s">
        <v>324</v>
      </c>
      <c r="C685" t="s">
        <v>24</v>
      </c>
      <c r="D685" t="s">
        <v>12</v>
      </c>
      <c r="E685" t="s">
        <v>271</v>
      </c>
      <c r="F685" t="s">
        <v>4</v>
      </c>
      <c r="G685">
        <v>0.37617</v>
      </c>
      <c r="H685">
        <v>632301.9</v>
      </c>
      <c r="I685">
        <v>3674437.38</v>
      </c>
      <c r="J685">
        <v>-68.569999999999993</v>
      </c>
      <c r="K685">
        <v>-68.569999999999993</v>
      </c>
      <c r="L685">
        <v>0</v>
      </c>
      <c r="M685" t="s">
        <v>106</v>
      </c>
      <c r="N685" t="s">
        <v>28</v>
      </c>
      <c r="O685">
        <v>24</v>
      </c>
      <c r="P685">
        <v>8</v>
      </c>
      <c r="Q685">
        <v>5964</v>
      </c>
    </row>
    <row r="686" spans="1:17" x14ac:dyDescent="0.25">
      <c r="A686" t="s">
        <v>275</v>
      </c>
      <c r="B686" t="s">
        <v>324</v>
      </c>
      <c r="C686" t="s">
        <v>24</v>
      </c>
      <c r="D686" t="s">
        <v>12</v>
      </c>
      <c r="E686" t="s">
        <v>277</v>
      </c>
      <c r="F686" t="s">
        <v>4</v>
      </c>
      <c r="G686">
        <v>2.5300000000000001E-3</v>
      </c>
      <c r="H686">
        <v>632000</v>
      </c>
      <c r="I686">
        <v>3674675</v>
      </c>
      <c r="J686">
        <v>-69</v>
      </c>
      <c r="K686">
        <v>-69</v>
      </c>
      <c r="L686">
        <v>0</v>
      </c>
      <c r="M686" t="s">
        <v>106</v>
      </c>
      <c r="N686" t="s">
        <v>28</v>
      </c>
      <c r="O686">
        <v>24</v>
      </c>
      <c r="P686">
        <v>8</v>
      </c>
      <c r="Q686">
        <v>5964</v>
      </c>
    </row>
    <row r="687" spans="1:17" x14ac:dyDescent="0.25">
      <c r="A687" t="s">
        <v>275</v>
      </c>
      <c r="B687" t="s">
        <v>324</v>
      </c>
      <c r="C687" t="s">
        <v>24</v>
      </c>
      <c r="D687" t="s">
        <v>12</v>
      </c>
      <c r="E687" t="s">
        <v>272</v>
      </c>
      <c r="F687" t="s">
        <v>4</v>
      </c>
      <c r="G687">
        <v>8.4999999999999995E-4</v>
      </c>
      <c r="H687">
        <v>632011.06999999995</v>
      </c>
      <c r="I687">
        <v>3674674.37</v>
      </c>
      <c r="J687">
        <v>-69.02</v>
      </c>
      <c r="K687">
        <v>-69.02</v>
      </c>
      <c r="L687">
        <v>0</v>
      </c>
      <c r="M687" t="s">
        <v>106</v>
      </c>
      <c r="N687" t="s">
        <v>28</v>
      </c>
      <c r="O687">
        <v>24</v>
      </c>
      <c r="P687">
        <v>8</v>
      </c>
      <c r="Q687">
        <v>5964</v>
      </c>
    </row>
    <row r="688" spans="1:17" x14ac:dyDescent="0.25">
      <c r="A688" t="s">
        <v>275</v>
      </c>
      <c r="B688" t="s">
        <v>324</v>
      </c>
      <c r="C688" t="s">
        <v>24</v>
      </c>
      <c r="D688" t="s">
        <v>12</v>
      </c>
      <c r="E688" t="s">
        <v>273</v>
      </c>
      <c r="F688" t="s">
        <v>4</v>
      </c>
      <c r="G688">
        <v>8.0000000000000004E-4</v>
      </c>
      <c r="H688">
        <v>632000</v>
      </c>
      <c r="I688">
        <v>3674675</v>
      </c>
      <c r="J688">
        <v>-69</v>
      </c>
      <c r="K688">
        <v>-69</v>
      </c>
      <c r="L688">
        <v>0</v>
      </c>
      <c r="M688" t="s">
        <v>106</v>
      </c>
      <c r="N688" t="s">
        <v>28</v>
      </c>
      <c r="O688">
        <v>24</v>
      </c>
      <c r="P688">
        <v>8</v>
      </c>
      <c r="Q688">
        <v>5964</v>
      </c>
    </row>
    <row r="689" spans="1:17" x14ac:dyDescent="0.25">
      <c r="A689" t="s">
        <v>275</v>
      </c>
      <c r="B689" t="s">
        <v>324</v>
      </c>
      <c r="C689" t="s">
        <v>24</v>
      </c>
      <c r="D689" t="s">
        <v>12</v>
      </c>
      <c r="E689" t="s">
        <v>274</v>
      </c>
      <c r="F689" t="s">
        <v>4</v>
      </c>
      <c r="G689">
        <v>6.7000000000000002E-4</v>
      </c>
      <c r="H689">
        <v>632301.9</v>
      </c>
      <c r="I689">
        <v>3674579.58</v>
      </c>
      <c r="J689">
        <v>-68.739999999999995</v>
      </c>
      <c r="K689">
        <v>-68.739999999999995</v>
      </c>
      <c r="L689">
        <v>0</v>
      </c>
      <c r="M689" t="s">
        <v>106</v>
      </c>
      <c r="N689" t="s">
        <v>28</v>
      </c>
      <c r="O689">
        <v>24</v>
      </c>
      <c r="P689">
        <v>8</v>
      </c>
      <c r="Q689">
        <v>5964</v>
      </c>
    </row>
    <row r="690" spans="1:17" x14ac:dyDescent="0.25">
      <c r="A690" t="s">
        <v>275</v>
      </c>
      <c r="B690" t="s">
        <v>324</v>
      </c>
      <c r="C690" t="s">
        <v>24</v>
      </c>
      <c r="D690" t="s">
        <v>12</v>
      </c>
      <c r="E690" t="s">
        <v>278</v>
      </c>
      <c r="F690" t="s">
        <v>4</v>
      </c>
      <c r="G690">
        <v>9.7000000000000005E-4</v>
      </c>
      <c r="H690">
        <v>632301.9</v>
      </c>
      <c r="I690">
        <v>3674532.18</v>
      </c>
      <c r="J690">
        <v>-68.72</v>
      </c>
      <c r="K690">
        <v>-68.72</v>
      </c>
      <c r="L690">
        <v>0</v>
      </c>
      <c r="M690" t="s">
        <v>106</v>
      </c>
      <c r="N690" t="s">
        <v>28</v>
      </c>
      <c r="O690">
        <v>24</v>
      </c>
      <c r="P690">
        <v>8</v>
      </c>
      <c r="Q690">
        <v>5964</v>
      </c>
    </row>
    <row r="691" spans="1:17" x14ac:dyDescent="0.25">
      <c r="A691" t="s">
        <v>275</v>
      </c>
      <c r="B691" t="s">
        <v>324</v>
      </c>
      <c r="C691" t="s">
        <v>24</v>
      </c>
      <c r="D691" t="s">
        <v>12</v>
      </c>
      <c r="E691" t="s">
        <v>7</v>
      </c>
      <c r="F691" t="s">
        <v>4</v>
      </c>
      <c r="G691">
        <v>0.37711</v>
      </c>
      <c r="H691">
        <v>632301.9</v>
      </c>
      <c r="I691">
        <v>3674437.38</v>
      </c>
      <c r="J691">
        <v>-68.569999999999993</v>
      </c>
      <c r="K691">
        <v>-68.569999999999993</v>
      </c>
      <c r="L691">
        <v>0</v>
      </c>
      <c r="M691" t="s">
        <v>106</v>
      </c>
      <c r="N691" t="s">
        <v>28</v>
      </c>
      <c r="O691">
        <v>24</v>
      </c>
      <c r="P691">
        <v>8</v>
      </c>
      <c r="Q691">
        <v>5964</v>
      </c>
    </row>
    <row r="692" spans="1:17" x14ac:dyDescent="0.25">
      <c r="A692" t="s">
        <v>275</v>
      </c>
      <c r="B692" t="s">
        <v>325</v>
      </c>
      <c r="C692" t="s">
        <v>19</v>
      </c>
      <c r="D692" t="s">
        <v>21</v>
      </c>
      <c r="E692" t="s">
        <v>3</v>
      </c>
      <c r="F692" t="s">
        <v>4</v>
      </c>
      <c r="G692">
        <v>7.6999999999999996E-4</v>
      </c>
      <c r="H692">
        <v>632025</v>
      </c>
      <c r="I692">
        <v>3674675</v>
      </c>
      <c r="J692">
        <v>-69.02</v>
      </c>
      <c r="K692">
        <v>-69.02</v>
      </c>
      <c r="L692">
        <v>0</v>
      </c>
      <c r="M692" t="s">
        <v>106</v>
      </c>
      <c r="N692" t="s">
        <v>28</v>
      </c>
      <c r="O692">
        <v>10</v>
      </c>
      <c r="P692">
        <v>7</v>
      </c>
      <c r="Q692">
        <v>5964</v>
      </c>
    </row>
    <row r="693" spans="1:17" x14ac:dyDescent="0.25">
      <c r="A693" t="s">
        <v>275</v>
      </c>
      <c r="B693" t="s">
        <v>325</v>
      </c>
      <c r="C693" t="s">
        <v>19</v>
      </c>
      <c r="D693" t="s">
        <v>21</v>
      </c>
      <c r="E693" t="s">
        <v>277</v>
      </c>
      <c r="F693" t="s">
        <v>4</v>
      </c>
      <c r="G693">
        <v>7.6999999999999996E-4</v>
      </c>
      <c r="H693">
        <v>632025</v>
      </c>
      <c r="I693">
        <v>3674675</v>
      </c>
      <c r="J693">
        <v>-69.02</v>
      </c>
      <c r="K693">
        <v>-69.02</v>
      </c>
      <c r="L693">
        <v>0</v>
      </c>
      <c r="M693" t="s">
        <v>106</v>
      </c>
      <c r="N693" t="s">
        <v>28</v>
      </c>
      <c r="O693">
        <v>10</v>
      </c>
      <c r="P693">
        <v>7</v>
      </c>
      <c r="Q693">
        <v>5964</v>
      </c>
    </row>
    <row r="694" spans="1:17" x14ac:dyDescent="0.25">
      <c r="A694" t="s">
        <v>275</v>
      </c>
      <c r="B694" t="s">
        <v>325</v>
      </c>
      <c r="C694" t="s">
        <v>19</v>
      </c>
      <c r="D694" t="s">
        <v>21</v>
      </c>
      <c r="E694" t="s">
        <v>272</v>
      </c>
      <c r="F694" t="s">
        <v>4</v>
      </c>
      <c r="G694">
        <v>3.1E-4</v>
      </c>
      <c r="H694">
        <v>632035.30000000005</v>
      </c>
      <c r="I694">
        <v>3674674.37</v>
      </c>
      <c r="J694">
        <v>-69.040000000000006</v>
      </c>
      <c r="K694">
        <v>-69.040000000000006</v>
      </c>
      <c r="L694">
        <v>0</v>
      </c>
      <c r="M694" t="s">
        <v>106</v>
      </c>
      <c r="N694" t="s">
        <v>28</v>
      </c>
      <c r="O694">
        <v>10</v>
      </c>
      <c r="P694">
        <v>7</v>
      </c>
      <c r="Q694">
        <v>5964</v>
      </c>
    </row>
    <row r="695" spans="1:17" x14ac:dyDescent="0.25">
      <c r="A695" t="s">
        <v>275</v>
      </c>
      <c r="B695" t="s">
        <v>325</v>
      </c>
      <c r="C695" t="s">
        <v>19</v>
      </c>
      <c r="D695" t="s">
        <v>21</v>
      </c>
      <c r="E695" t="s">
        <v>273</v>
      </c>
      <c r="F695" t="s">
        <v>4</v>
      </c>
      <c r="G695">
        <v>2.7999999999999998E-4</v>
      </c>
      <c r="H695">
        <v>632050</v>
      </c>
      <c r="I695">
        <v>3674675</v>
      </c>
      <c r="J695">
        <v>-69.08</v>
      </c>
      <c r="K695">
        <v>-69.08</v>
      </c>
      <c r="L695">
        <v>0</v>
      </c>
      <c r="M695" t="s">
        <v>106</v>
      </c>
      <c r="N695" t="s">
        <v>28</v>
      </c>
      <c r="O695">
        <v>10</v>
      </c>
      <c r="P695">
        <v>7</v>
      </c>
      <c r="Q695">
        <v>5964</v>
      </c>
    </row>
    <row r="696" spans="1:17" x14ac:dyDescent="0.25">
      <c r="A696" t="s">
        <v>275</v>
      </c>
      <c r="B696" t="s">
        <v>325</v>
      </c>
      <c r="C696" t="s">
        <v>19</v>
      </c>
      <c r="D696" t="s">
        <v>21</v>
      </c>
      <c r="E696" t="s">
        <v>274</v>
      </c>
      <c r="F696" t="s">
        <v>4</v>
      </c>
      <c r="G696">
        <v>2.0000000000000001E-4</v>
      </c>
      <c r="H696">
        <v>632204.96</v>
      </c>
      <c r="I696">
        <v>3674674.37</v>
      </c>
      <c r="J696">
        <v>-68.8</v>
      </c>
      <c r="K696">
        <v>-68.8</v>
      </c>
      <c r="L696">
        <v>0</v>
      </c>
      <c r="M696" t="s">
        <v>106</v>
      </c>
      <c r="N696" t="s">
        <v>28</v>
      </c>
      <c r="O696">
        <v>10</v>
      </c>
      <c r="P696">
        <v>7</v>
      </c>
      <c r="Q696">
        <v>5964</v>
      </c>
    </row>
    <row r="697" spans="1:17" x14ac:dyDescent="0.25">
      <c r="A697" t="s">
        <v>275</v>
      </c>
      <c r="B697" t="s">
        <v>325</v>
      </c>
      <c r="C697" t="s">
        <v>19</v>
      </c>
      <c r="D697" t="s">
        <v>21</v>
      </c>
      <c r="E697" t="s">
        <v>278</v>
      </c>
      <c r="F697" t="s">
        <v>4</v>
      </c>
      <c r="G697">
        <v>1E-4</v>
      </c>
      <c r="H697">
        <v>632301.9</v>
      </c>
      <c r="I697">
        <v>3674508.48</v>
      </c>
      <c r="J697">
        <v>-68.69</v>
      </c>
      <c r="K697">
        <v>-68.69</v>
      </c>
      <c r="L697">
        <v>0</v>
      </c>
      <c r="M697" t="s">
        <v>106</v>
      </c>
      <c r="N697" t="s">
        <v>28</v>
      </c>
      <c r="O697">
        <v>10</v>
      </c>
      <c r="P697">
        <v>7</v>
      </c>
      <c r="Q697">
        <v>5964</v>
      </c>
    </row>
    <row r="698" spans="1:17" x14ac:dyDescent="0.25">
      <c r="A698" t="s">
        <v>275</v>
      </c>
      <c r="B698" t="s">
        <v>325</v>
      </c>
      <c r="C698" t="s">
        <v>19</v>
      </c>
      <c r="D698" t="s">
        <v>21</v>
      </c>
      <c r="E698" t="s">
        <v>7</v>
      </c>
      <c r="F698" t="s">
        <v>4</v>
      </c>
      <c r="G698">
        <v>7.6999999999999996E-4</v>
      </c>
      <c r="H698">
        <v>632025</v>
      </c>
      <c r="I698">
        <v>3674675</v>
      </c>
      <c r="J698">
        <v>-69.02</v>
      </c>
      <c r="K698">
        <v>-69.02</v>
      </c>
      <c r="L698">
        <v>0</v>
      </c>
      <c r="M698" t="s">
        <v>106</v>
      </c>
      <c r="N698" t="s">
        <v>28</v>
      </c>
      <c r="O698">
        <v>10</v>
      </c>
      <c r="P698">
        <v>7</v>
      </c>
      <c r="Q698">
        <v>5964</v>
      </c>
    </row>
    <row r="699" spans="1:17" x14ac:dyDescent="0.25">
      <c r="A699" t="s">
        <v>275</v>
      </c>
      <c r="B699" t="s">
        <v>325</v>
      </c>
      <c r="C699" t="s">
        <v>19</v>
      </c>
      <c r="D699" t="s">
        <v>27</v>
      </c>
      <c r="E699" t="s">
        <v>3</v>
      </c>
      <c r="F699" t="s">
        <v>4</v>
      </c>
      <c r="G699">
        <v>7.3999999999999999E-4</v>
      </c>
      <c r="H699">
        <v>632025</v>
      </c>
      <c r="I699">
        <v>3674675</v>
      </c>
      <c r="J699">
        <v>-69.02</v>
      </c>
      <c r="K699">
        <v>-69.02</v>
      </c>
      <c r="L699">
        <v>0</v>
      </c>
      <c r="M699" t="s">
        <v>106</v>
      </c>
      <c r="N699" t="s">
        <v>28</v>
      </c>
      <c r="O699">
        <v>10</v>
      </c>
      <c r="P699">
        <v>7</v>
      </c>
      <c r="Q699">
        <v>5964</v>
      </c>
    </row>
    <row r="700" spans="1:17" x14ac:dyDescent="0.25">
      <c r="A700" t="s">
        <v>275</v>
      </c>
      <c r="B700" t="s">
        <v>325</v>
      </c>
      <c r="C700" t="s">
        <v>19</v>
      </c>
      <c r="D700" t="s">
        <v>27</v>
      </c>
      <c r="E700" t="s">
        <v>277</v>
      </c>
      <c r="F700" t="s">
        <v>4</v>
      </c>
      <c r="G700">
        <v>7.3999999999999999E-4</v>
      </c>
      <c r="H700">
        <v>632025</v>
      </c>
      <c r="I700">
        <v>3674675</v>
      </c>
      <c r="J700">
        <v>-69.02</v>
      </c>
      <c r="K700">
        <v>-69.02</v>
      </c>
      <c r="L700">
        <v>0</v>
      </c>
      <c r="M700" t="s">
        <v>106</v>
      </c>
      <c r="N700" t="s">
        <v>28</v>
      </c>
      <c r="O700">
        <v>10</v>
      </c>
      <c r="P700">
        <v>7</v>
      </c>
      <c r="Q700">
        <v>5964</v>
      </c>
    </row>
    <row r="701" spans="1:17" x14ac:dyDescent="0.25">
      <c r="A701" t="s">
        <v>275</v>
      </c>
      <c r="B701" t="s">
        <v>325</v>
      </c>
      <c r="C701" t="s">
        <v>19</v>
      </c>
      <c r="D701" t="s">
        <v>27</v>
      </c>
      <c r="E701" t="s">
        <v>272</v>
      </c>
      <c r="F701" t="s">
        <v>4</v>
      </c>
      <c r="G701">
        <v>2.9E-4</v>
      </c>
      <c r="H701">
        <v>632025</v>
      </c>
      <c r="I701">
        <v>3674675</v>
      </c>
      <c r="J701">
        <v>-69.02</v>
      </c>
      <c r="K701">
        <v>-69.02</v>
      </c>
      <c r="L701">
        <v>0</v>
      </c>
      <c r="M701" t="s">
        <v>106</v>
      </c>
      <c r="N701" t="s">
        <v>28</v>
      </c>
      <c r="O701">
        <v>10</v>
      </c>
      <c r="P701">
        <v>7</v>
      </c>
      <c r="Q701">
        <v>5964</v>
      </c>
    </row>
    <row r="702" spans="1:17" x14ac:dyDescent="0.25">
      <c r="A702" t="s">
        <v>275</v>
      </c>
      <c r="B702" t="s">
        <v>325</v>
      </c>
      <c r="C702" t="s">
        <v>19</v>
      </c>
      <c r="D702" t="s">
        <v>27</v>
      </c>
      <c r="E702" t="s">
        <v>273</v>
      </c>
      <c r="F702" t="s">
        <v>4</v>
      </c>
      <c r="G702">
        <v>2.7E-4</v>
      </c>
      <c r="H702">
        <v>632050</v>
      </c>
      <c r="I702">
        <v>3674675</v>
      </c>
      <c r="J702">
        <v>-69.08</v>
      </c>
      <c r="K702">
        <v>-69.08</v>
      </c>
      <c r="L702">
        <v>0</v>
      </c>
      <c r="M702" t="s">
        <v>106</v>
      </c>
      <c r="N702" t="s">
        <v>28</v>
      </c>
      <c r="O702">
        <v>10</v>
      </c>
      <c r="P702">
        <v>7</v>
      </c>
      <c r="Q702">
        <v>5964</v>
      </c>
    </row>
    <row r="703" spans="1:17" x14ac:dyDescent="0.25">
      <c r="A703" t="s">
        <v>275</v>
      </c>
      <c r="B703" t="s">
        <v>325</v>
      </c>
      <c r="C703" t="s">
        <v>19</v>
      </c>
      <c r="D703" t="s">
        <v>27</v>
      </c>
      <c r="E703" t="s">
        <v>274</v>
      </c>
      <c r="F703" t="s">
        <v>4</v>
      </c>
      <c r="G703">
        <v>1.8000000000000001E-4</v>
      </c>
      <c r="H703">
        <v>632011.06999999995</v>
      </c>
      <c r="I703">
        <v>3674674.37</v>
      </c>
      <c r="J703">
        <v>-69.02</v>
      </c>
      <c r="K703">
        <v>-69.02</v>
      </c>
      <c r="L703">
        <v>0</v>
      </c>
      <c r="M703" t="s">
        <v>106</v>
      </c>
      <c r="N703" t="s">
        <v>28</v>
      </c>
      <c r="O703">
        <v>10</v>
      </c>
      <c r="P703">
        <v>7</v>
      </c>
      <c r="Q703">
        <v>5964</v>
      </c>
    </row>
    <row r="704" spans="1:17" x14ac:dyDescent="0.25">
      <c r="A704" t="s">
        <v>275</v>
      </c>
      <c r="B704" t="s">
        <v>325</v>
      </c>
      <c r="C704" t="s">
        <v>19</v>
      </c>
      <c r="D704" t="s">
        <v>27</v>
      </c>
      <c r="E704" t="s">
        <v>278</v>
      </c>
      <c r="F704" t="s">
        <v>4</v>
      </c>
      <c r="G704">
        <v>1E-4</v>
      </c>
      <c r="H704">
        <v>632301.9</v>
      </c>
      <c r="I704">
        <v>3674508.48</v>
      </c>
      <c r="J704">
        <v>-68.69</v>
      </c>
      <c r="K704">
        <v>-68.69</v>
      </c>
      <c r="L704">
        <v>0</v>
      </c>
      <c r="M704" t="s">
        <v>106</v>
      </c>
      <c r="N704" t="s">
        <v>28</v>
      </c>
      <c r="O704">
        <v>10</v>
      </c>
      <c r="P704">
        <v>7</v>
      </c>
      <c r="Q704">
        <v>5964</v>
      </c>
    </row>
    <row r="705" spans="1:17" x14ac:dyDescent="0.25">
      <c r="A705" t="s">
        <v>275</v>
      </c>
      <c r="B705" t="s">
        <v>325</v>
      </c>
      <c r="C705" t="s">
        <v>19</v>
      </c>
      <c r="D705" t="s">
        <v>27</v>
      </c>
      <c r="E705" t="s">
        <v>7</v>
      </c>
      <c r="F705" t="s">
        <v>4</v>
      </c>
      <c r="G705">
        <v>7.3999999999999999E-4</v>
      </c>
      <c r="H705">
        <v>632025</v>
      </c>
      <c r="I705">
        <v>3674675</v>
      </c>
      <c r="J705">
        <v>-69.02</v>
      </c>
      <c r="K705">
        <v>-69.02</v>
      </c>
      <c r="L705">
        <v>0</v>
      </c>
      <c r="M705" t="s">
        <v>106</v>
      </c>
      <c r="N705" t="s">
        <v>28</v>
      </c>
      <c r="O705">
        <v>10</v>
      </c>
      <c r="P705">
        <v>7</v>
      </c>
      <c r="Q705">
        <v>5964</v>
      </c>
    </row>
    <row r="706" spans="1:17" x14ac:dyDescent="0.25">
      <c r="A706" t="s">
        <v>275</v>
      </c>
      <c r="B706" t="s">
        <v>326</v>
      </c>
      <c r="C706" t="s">
        <v>19</v>
      </c>
      <c r="D706" t="s">
        <v>20</v>
      </c>
      <c r="E706" t="s">
        <v>3</v>
      </c>
      <c r="F706" t="s">
        <v>4</v>
      </c>
      <c r="G706">
        <v>2.3000000000000001E-4</v>
      </c>
      <c r="H706">
        <v>632011.06999999995</v>
      </c>
      <c r="I706">
        <v>3674674.37</v>
      </c>
      <c r="J706">
        <v>-69.02</v>
      </c>
      <c r="K706">
        <v>-69.02</v>
      </c>
      <c r="L706">
        <v>0</v>
      </c>
      <c r="M706">
        <v>16080221</v>
      </c>
      <c r="N706" t="s">
        <v>28</v>
      </c>
      <c r="O706">
        <v>10</v>
      </c>
      <c r="P706">
        <v>7</v>
      </c>
      <c r="Q706">
        <v>5964</v>
      </c>
    </row>
    <row r="707" spans="1:17" x14ac:dyDescent="0.25">
      <c r="A707" t="s">
        <v>275</v>
      </c>
      <c r="B707" t="s">
        <v>326</v>
      </c>
      <c r="C707" t="s">
        <v>19</v>
      </c>
      <c r="D707" t="s">
        <v>20</v>
      </c>
      <c r="E707" t="s">
        <v>3</v>
      </c>
      <c r="F707" t="s">
        <v>6</v>
      </c>
      <c r="G707">
        <v>2.2000000000000001E-4</v>
      </c>
      <c r="H707">
        <v>632011.06999999995</v>
      </c>
      <c r="I707">
        <v>3674674.37</v>
      </c>
      <c r="J707">
        <v>-69.02</v>
      </c>
      <c r="K707">
        <v>-69.02</v>
      </c>
      <c r="L707">
        <v>0</v>
      </c>
      <c r="M707">
        <v>16080921</v>
      </c>
      <c r="N707" t="s">
        <v>28</v>
      </c>
      <c r="O707">
        <v>10</v>
      </c>
      <c r="P707">
        <v>7</v>
      </c>
      <c r="Q707">
        <v>5964</v>
      </c>
    </row>
    <row r="708" spans="1:17" x14ac:dyDescent="0.25">
      <c r="A708" t="s">
        <v>275</v>
      </c>
      <c r="B708" t="s">
        <v>326</v>
      </c>
      <c r="C708" t="s">
        <v>19</v>
      </c>
      <c r="D708" t="s">
        <v>20</v>
      </c>
      <c r="E708" t="s">
        <v>277</v>
      </c>
      <c r="F708" t="s">
        <v>4</v>
      </c>
      <c r="G708">
        <v>2.3000000000000001E-4</v>
      </c>
      <c r="H708">
        <v>632011.06999999995</v>
      </c>
      <c r="I708">
        <v>3674674.37</v>
      </c>
      <c r="J708">
        <v>-69.02</v>
      </c>
      <c r="K708">
        <v>-69.02</v>
      </c>
      <c r="L708">
        <v>0</v>
      </c>
      <c r="M708">
        <v>16080221</v>
      </c>
      <c r="N708" t="s">
        <v>28</v>
      </c>
      <c r="O708">
        <v>10</v>
      </c>
      <c r="P708">
        <v>7</v>
      </c>
      <c r="Q708">
        <v>5964</v>
      </c>
    </row>
    <row r="709" spans="1:17" x14ac:dyDescent="0.25">
      <c r="A709" t="s">
        <v>275</v>
      </c>
      <c r="B709" t="s">
        <v>326</v>
      </c>
      <c r="C709" t="s">
        <v>19</v>
      </c>
      <c r="D709" t="s">
        <v>20</v>
      </c>
      <c r="E709" t="s">
        <v>277</v>
      </c>
      <c r="F709" t="s">
        <v>6</v>
      </c>
      <c r="G709">
        <v>2.2000000000000001E-4</v>
      </c>
      <c r="H709">
        <v>632011.06999999995</v>
      </c>
      <c r="I709">
        <v>3674674.37</v>
      </c>
      <c r="J709">
        <v>-69.02</v>
      </c>
      <c r="K709">
        <v>-69.02</v>
      </c>
      <c r="L709">
        <v>0</v>
      </c>
      <c r="M709">
        <v>16080921</v>
      </c>
      <c r="N709" t="s">
        <v>28</v>
      </c>
      <c r="O709">
        <v>10</v>
      </c>
      <c r="P709">
        <v>7</v>
      </c>
      <c r="Q709">
        <v>5964</v>
      </c>
    </row>
    <row r="710" spans="1:17" x14ac:dyDescent="0.25">
      <c r="A710" t="s">
        <v>275</v>
      </c>
      <c r="B710" t="s">
        <v>326</v>
      </c>
      <c r="C710" t="s">
        <v>19</v>
      </c>
      <c r="D710" t="s">
        <v>20</v>
      </c>
      <c r="E710" t="s">
        <v>272</v>
      </c>
      <c r="F710" t="s">
        <v>4</v>
      </c>
      <c r="G710">
        <v>9.0000000000000006E-5</v>
      </c>
      <c r="H710">
        <v>632025</v>
      </c>
      <c r="I710">
        <v>3674675</v>
      </c>
      <c r="J710">
        <v>-69.02</v>
      </c>
      <c r="K710">
        <v>-69.02</v>
      </c>
      <c r="L710">
        <v>0</v>
      </c>
      <c r="M710">
        <v>16080921</v>
      </c>
      <c r="N710" t="s">
        <v>28</v>
      </c>
      <c r="O710">
        <v>10</v>
      </c>
      <c r="P710">
        <v>7</v>
      </c>
      <c r="Q710">
        <v>5964</v>
      </c>
    </row>
    <row r="711" spans="1:17" x14ac:dyDescent="0.25">
      <c r="A711" t="s">
        <v>275</v>
      </c>
      <c r="B711" t="s">
        <v>326</v>
      </c>
      <c r="C711" t="s">
        <v>19</v>
      </c>
      <c r="D711" t="s">
        <v>20</v>
      </c>
      <c r="E711" t="s">
        <v>272</v>
      </c>
      <c r="F711" t="s">
        <v>6</v>
      </c>
      <c r="G711">
        <v>9.0000000000000006E-5</v>
      </c>
      <c r="H711">
        <v>632025</v>
      </c>
      <c r="I711">
        <v>3674675</v>
      </c>
      <c r="J711">
        <v>-69.02</v>
      </c>
      <c r="K711">
        <v>-69.02</v>
      </c>
      <c r="L711">
        <v>0</v>
      </c>
      <c r="M711">
        <v>16080221</v>
      </c>
      <c r="N711" t="s">
        <v>28</v>
      </c>
      <c r="O711">
        <v>10</v>
      </c>
      <c r="P711">
        <v>7</v>
      </c>
      <c r="Q711">
        <v>5964</v>
      </c>
    </row>
    <row r="712" spans="1:17" x14ac:dyDescent="0.25">
      <c r="A712" t="s">
        <v>275</v>
      </c>
      <c r="B712" t="s">
        <v>326</v>
      </c>
      <c r="C712" t="s">
        <v>19</v>
      </c>
      <c r="D712" t="s">
        <v>20</v>
      </c>
      <c r="E712" t="s">
        <v>273</v>
      </c>
      <c r="F712" t="s">
        <v>4</v>
      </c>
      <c r="G712">
        <v>8.0000000000000007E-5</v>
      </c>
      <c r="H712">
        <v>632011.06999999995</v>
      </c>
      <c r="I712">
        <v>3674674.37</v>
      </c>
      <c r="J712">
        <v>-69.02</v>
      </c>
      <c r="K712">
        <v>-69.02</v>
      </c>
      <c r="L712">
        <v>0</v>
      </c>
      <c r="M712">
        <v>16080221</v>
      </c>
      <c r="N712" t="s">
        <v>28</v>
      </c>
      <c r="O712">
        <v>10</v>
      </c>
      <c r="P712">
        <v>7</v>
      </c>
      <c r="Q712">
        <v>5964</v>
      </c>
    </row>
    <row r="713" spans="1:17" x14ac:dyDescent="0.25">
      <c r="A713" t="s">
        <v>275</v>
      </c>
      <c r="B713" t="s">
        <v>326</v>
      </c>
      <c r="C713" t="s">
        <v>19</v>
      </c>
      <c r="D713" t="s">
        <v>20</v>
      </c>
      <c r="E713" t="s">
        <v>273</v>
      </c>
      <c r="F713" t="s">
        <v>6</v>
      </c>
      <c r="G713">
        <v>8.0000000000000007E-5</v>
      </c>
      <c r="H713">
        <v>632011.06999999995</v>
      </c>
      <c r="I713">
        <v>3674674.37</v>
      </c>
      <c r="J713">
        <v>-69.02</v>
      </c>
      <c r="K713">
        <v>-69.02</v>
      </c>
      <c r="L713">
        <v>0</v>
      </c>
      <c r="M713">
        <v>16080921</v>
      </c>
      <c r="N713" t="s">
        <v>28</v>
      </c>
      <c r="O713">
        <v>10</v>
      </c>
      <c r="P713">
        <v>7</v>
      </c>
      <c r="Q713">
        <v>5964</v>
      </c>
    </row>
    <row r="714" spans="1:17" x14ac:dyDescent="0.25">
      <c r="A714" t="s">
        <v>275</v>
      </c>
      <c r="B714" t="s">
        <v>326</v>
      </c>
      <c r="C714" t="s">
        <v>19</v>
      </c>
      <c r="D714" t="s">
        <v>20</v>
      </c>
      <c r="E714" t="s">
        <v>274</v>
      </c>
      <c r="F714" t="s">
        <v>4</v>
      </c>
      <c r="G714">
        <v>5.0000000000000002E-5</v>
      </c>
      <c r="H714">
        <v>632000</v>
      </c>
      <c r="I714">
        <v>3674675</v>
      </c>
      <c r="J714">
        <v>-69</v>
      </c>
      <c r="K714">
        <v>-69</v>
      </c>
      <c r="L714">
        <v>0</v>
      </c>
      <c r="M714">
        <v>16080221</v>
      </c>
      <c r="N714" t="s">
        <v>28</v>
      </c>
      <c r="O714">
        <v>10</v>
      </c>
      <c r="P714">
        <v>7</v>
      </c>
      <c r="Q714">
        <v>5964</v>
      </c>
    </row>
    <row r="715" spans="1:17" x14ac:dyDescent="0.25">
      <c r="A715" t="s">
        <v>275</v>
      </c>
      <c r="B715" t="s">
        <v>326</v>
      </c>
      <c r="C715" t="s">
        <v>19</v>
      </c>
      <c r="D715" t="s">
        <v>20</v>
      </c>
      <c r="E715" t="s">
        <v>274</v>
      </c>
      <c r="F715" t="s">
        <v>6</v>
      </c>
      <c r="G715">
        <v>5.0000000000000002E-5</v>
      </c>
      <c r="H715">
        <v>632011.06999999995</v>
      </c>
      <c r="I715">
        <v>3674674.37</v>
      </c>
      <c r="J715">
        <v>-69.02</v>
      </c>
      <c r="K715">
        <v>-69.02</v>
      </c>
      <c r="L715">
        <v>0</v>
      </c>
      <c r="M715">
        <v>16080221</v>
      </c>
      <c r="N715" t="s">
        <v>28</v>
      </c>
      <c r="O715">
        <v>10</v>
      </c>
      <c r="P715">
        <v>7</v>
      </c>
      <c r="Q715">
        <v>5964</v>
      </c>
    </row>
    <row r="716" spans="1:17" x14ac:dyDescent="0.25">
      <c r="A716" t="s">
        <v>275</v>
      </c>
      <c r="B716" t="s">
        <v>326</v>
      </c>
      <c r="C716" t="s">
        <v>19</v>
      </c>
      <c r="D716" t="s">
        <v>20</v>
      </c>
      <c r="E716" t="s">
        <v>278</v>
      </c>
      <c r="F716" t="s">
        <v>4</v>
      </c>
      <c r="G716">
        <v>3.0000000000000001E-5</v>
      </c>
      <c r="H716">
        <v>632301.9</v>
      </c>
      <c r="I716">
        <v>3674532.18</v>
      </c>
      <c r="J716">
        <v>-68.72</v>
      </c>
      <c r="K716">
        <v>-68.72</v>
      </c>
      <c r="L716">
        <v>0</v>
      </c>
      <c r="M716">
        <v>16052303</v>
      </c>
      <c r="N716" t="s">
        <v>28</v>
      </c>
      <c r="O716">
        <v>10</v>
      </c>
      <c r="P716">
        <v>7</v>
      </c>
      <c r="Q716">
        <v>5964</v>
      </c>
    </row>
    <row r="717" spans="1:17" x14ac:dyDescent="0.25">
      <c r="A717" t="s">
        <v>275</v>
      </c>
      <c r="B717" t="s">
        <v>326</v>
      </c>
      <c r="C717" t="s">
        <v>19</v>
      </c>
      <c r="D717" t="s">
        <v>20</v>
      </c>
      <c r="E717" t="s">
        <v>278</v>
      </c>
      <c r="F717" t="s">
        <v>6</v>
      </c>
      <c r="G717">
        <v>3.0000000000000001E-5</v>
      </c>
      <c r="H717">
        <v>632301.9</v>
      </c>
      <c r="I717">
        <v>3674532.18</v>
      </c>
      <c r="J717">
        <v>-68.72</v>
      </c>
      <c r="K717">
        <v>-68.72</v>
      </c>
      <c r="L717">
        <v>0</v>
      </c>
      <c r="M717">
        <v>16050803</v>
      </c>
      <c r="N717" t="s">
        <v>28</v>
      </c>
      <c r="O717">
        <v>10</v>
      </c>
      <c r="P717">
        <v>7</v>
      </c>
      <c r="Q717">
        <v>5964</v>
      </c>
    </row>
    <row r="718" spans="1:17" x14ac:dyDescent="0.25">
      <c r="A718" t="s">
        <v>275</v>
      </c>
      <c r="B718" t="s">
        <v>326</v>
      </c>
      <c r="C718" t="s">
        <v>19</v>
      </c>
      <c r="D718" t="s">
        <v>20</v>
      </c>
      <c r="E718" t="s">
        <v>7</v>
      </c>
      <c r="F718" t="s">
        <v>4</v>
      </c>
      <c r="G718">
        <v>2.3000000000000001E-4</v>
      </c>
      <c r="H718">
        <v>632011.06999999995</v>
      </c>
      <c r="I718">
        <v>3674674.37</v>
      </c>
      <c r="J718">
        <v>-69.02</v>
      </c>
      <c r="K718">
        <v>-69.02</v>
      </c>
      <c r="L718">
        <v>0</v>
      </c>
      <c r="M718">
        <v>16080221</v>
      </c>
      <c r="N718" t="s">
        <v>28</v>
      </c>
      <c r="O718">
        <v>10</v>
      </c>
      <c r="P718">
        <v>7</v>
      </c>
      <c r="Q718">
        <v>5964</v>
      </c>
    </row>
    <row r="719" spans="1:17" x14ac:dyDescent="0.25">
      <c r="A719" t="s">
        <v>275</v>
      </c>
      <c r="B719" t="s">
        <v>326</v>
      </c>
      <c r="C719" t="s">
        <v>19</v>
      </c>
      <c r="D719" t="s">
        <v>20</v>
      </c>
      <c r="E719" t="s">
        <v>7</v>
      </c>
      <c r="F719" t="s">
        <v>6</v>
      </c>
      <c r="G719">
        <v>2.2000000000000001E-4</v>
      </c>
      <c r="H719">
        <v>632011.06999999995</v>
      </c>
      <c r="I719">
        <v>3674674.37</v>
      </c>
      <c r="J719">
        <v>-69.02</v>
      </c>
      <c r="K719">
        <v>-69.02</v>
      </c>
      <c r="L719">
        <v>0</v>
      </c>
      <c r="M719">
        <v>16080921</v>
      </c>
      <c r="N719" t="s">
        <v>28</v>
      </c>
      <c r="O719">
        <v>10</v>
      </c>
      <c r="P719">
        <v>7</v>
      </c>
      <c r="Q719">
        <v>5964</v>
      </c>
    </row>
    <row r="720" spans="1:17" x14ac:dyDescent="0.25">
      <c r="A720" t="s">
        <v>275</v>
      </c>
      <c r="B720" t="s">
        <v>327</v>
      </c>
      <c r="C720" t="s">
        <v>19</v>
      </c>
      <c r="D720" t="s">
        <v>14</v>
      </c>
      <c r="E720" t="s">
        <v>3</v>
      </c>
      <c r="F720" t="s">
        <v>4</v>
      </c>
      <c r="G720">
        <v>2.0000000000000002E-5</v>
      </c>
      <c r="H720">
        <v>632011.06999999995</v>
      </c>
      <c r="I720">
        <v>3674674.37</v>
      </c>
      <c r="J720">
        <v>-69.02</v>
      </c>
      <c r="K720">
        <v>-69.02</v>
      </c>
      <c r="L720">
        <v>0</v>
      </c>
      <c r="M720">
        <v>16080224</v>
      </c>
      <c r="N720" t="s">
        <v>28</v>
      </c>
      <c r="O720">
        <v>10</v>
      </c>
      <c r="P720">
        <v>7</v>
      </c>
      <c r="Q720">
        <v>5964</v>
      </c>
    </row>
    <row r="721" spans="1:17" x14ac:dyDescent="0.25">
      <c r="A721" t="s">
        <v>275</v>
      </c>
      <c r="B721" t="s">
        <v>327</v>
      </c>
      <c r="C721" t="s">
        <v>19</v>
      </c>
      <c r="D721" t="s">
        <v>14</v>
      </c>
      <c r="E721" t="s">
        <v>3</v>
      </c>
      <c r="F721" t="s">
        <v>6</v>
      </c>
      <c r="G721">
        <v>2.0000000000000002E-5</v>
      </c>
      <c r="H721">
        <v>632011.06999999995</v>
      </c>
      <c r="I721">
        <v>3674674.37</v>
      </c>
      <c r="J721">
        <v>-69.02</v>
      </c>
      <c r="K721">
        <v>-69.02</v>
      </c>
      <c r="L721">
        <v>0</v>
      </c>
      <c r="M721">
        <v>16072324</v>
      </c>
      <c r="N721" t="s">
        <v>28</v>
      </c>
      <c r="O721">
        <v>10</v>
      </c>
      <c r="P721">
        <v>7</v>
      </c>
      <c r="Q721">
        <v>5964</v>
      </c>
    </row>
    <row r="722" spans="1:17" x14ac:dyDescent="0.25">
      <c r="A722" t="s">
        <v>275</v>
      </c>
      <c r="B722" t="s">
        <v>327</v>
      </c>
      <c r="C722" t="s">
        <v>19</v>
      </c>
      <c r="D722" t="s">
        <v>14</v>
      </c>
      <c r="E722" t="s">
        <v>277</v>
      </c>
      <c r="F722" t="s">
        <v>4</v>
      </c>
      <c r="G722">
        <v>2.0000000000000002E-5</v>
      </c>
      <c r="H722">
        <v>632011.06999999995</v>
      </c>
      <c r="I722">
        <v>3674674.37</v>
      </c>
      <c r="J722">
        <v>-69.02</v>
      </c>
      <c r="K722">
        <v>-69.02</v>
      </c>
      <c r="L722">
        <v>0</v>
      </c>
      <c r="M722">
        <v>16080224</v>
      </c>
      <c r="N722" t="s">
        <v>28</v>
      </c>
      <c r="O722">
        <v>10</v>
      </c>
      <c r="P722">
        <v>7</v>
      </c>
      <c r="Q722">
        <v>5964</v>
      </c>
    </row>
    <row r="723" spans="1:17" x14ac:dyDescent="0.25">
      <c r="A723" t="s">
        <v>275</v>
      </c>
      <c r="B723" t="s">
        <v>327</v>
      </c>
      <c r="C723" t="s">
        <v>19</v>
      </c>
      <c r="D723" t="s">
        <v>14</v>
      </c>
      <c r="E723" t="s">
        <v>277</v>
      </c>
      <c r="F723" t="s">
        <v>6</v>
      </c>
      <c r="G723">
        <v>2.0000000000000002E-5</v>
      </c>
      <c r="H723">
        <v>632011.06999999995</v>
      </c>
      <c r="I723">
        <v>3674674.37</v>
      </c>
      <c r="J723">
        <v>-69.02</v>
      </c>
      <c r="K723">
        <v>-69.02</v>
      </c>
      <c r="L723">
        <v>0</v>
      </c>
      <c r="M723">
        <v>16072324</v>
      </c>
      <c r="N723" t="s">
        <v>28</v>
      </c>
      <c r="O723">
        <v>10</v>
      </c>
      <c r="P723">
        <v>7</v>
      </c>
      <c r="Q723">
        <v>5964</v>
      </c>
    </row>
    <row r="724" spans="1:17" x14ac:dyDescent="0.25">
      <c r="A724" t="s">
        <v>275</v>
      </c>
      <c r="B724" t="s">
        <v>327</v>
      </c>
      <c r="C724" t="s">
        <v>19</v>
      </c>
      <c r="D724" t="s">
        <v>14</v>
      </c>
      <c r="E724" t="s">
        <v>272</v>
      </c>
      <c r="F724" t="s">
        <v>4</v>
      </c>
      <c r="G724">
        <v>1.0000000000000001E-5</v>
      </c>
      <c r="H724">
        <v>631986.82999999996</v>
      </c>
      <c r="I724">
        <v>3674674.37</v>
      </c>
      <c r="J724">
        <v>-68.98</v>
      </c>
      <c r="K724">
        <v>-68.98</v>
      </c>
      <c r="L724">
        <v>0</v>
      </c>
      <c r="M724">
        <v>16063024</v>
      </c>
      <c r="N724" t="s">
        <v>28</v>
      </c>
      <c r="O724">
        <v>10</v>
      </c>
      <c r="P724">
        <v>7</v>
      </c>
      <c r="Q724">
        <v>5964</v>
      </c>
    </row>
    <row r="725" spans="1:17" x14ac:dyDescent="0.25">
      <c r="A725" t="s">
        <v>275</v>
      </c>
      <c r="B725" t="s">
        <v>327</v>
      </c>
      <c r="C725" t="s">
        <v>19</v>
      </c>
      <c r="D725" t="s">
        <v>14</v>
      </c>
      <c r="E725" t="s">
        <v>272</v>
      </c>
      <c r="F725" t="s">
        <v>6</v>
      </c>
      <c r="G725">
        <v>1.0000000000000001E-5</v>
      </c>
      <c r="H725">
        <v>632011.06999999995</v>
      </c>
      <c r="I725">
        <v>3674674.37</v>
      </c>
      <c r="J725">
        <v>-69.02</v>
      </c>
      <c r="K725">
        <v>-69.02</v>
      </c>
      <c r="L725">
        <v>0</v>
      </c>
      <c r="M725">
        <v>16072324</v>
      </c>
      <c r="N725" t="s">
        <v>28</v>
      </c>
      <c r="O725">
        <v>10</v>
      </c>
      <c r="P725">
        <v>7</v>
      </c>
      <c r="Q725">
        <v>5964</v>
      </c>
    </row>
    <row r="726" spans="1:17" x14ac:dyDescent="0.25">
      <c r="A726" t="s">
        <v>275</v>
      </c>
      <c r="B726" t="s">
        <v>327</v>
      </c>
      <c r="C726" t="s">
        <v>19</v>
      </c>
      <c r="D726" t="s">
        <v>14</v>
      </c>
      <c r="E726" t="s">
        <v>273</v>
      </c>
      <c r="F726" t="s">
        <v>4</v>
      </c>
      <c r="G726">
        <v>1.0000000000000001E-5</v>
      </c>
      <c r="H726">
        <v>632011.06999999995</v>
      </c>
      <c r="I726">
        <v>3674674.37</v>
      </c>
      <c r="J726">
        <v>-69.02</v>
      </c>
      <c r="K726">
        <v>-69.02</v>
      </c>
      <c r="L726">
        <v>0</v>
      </c>
      <c r="M726">
        <v>16080224</v>
      </c>
      <c r="N726" t="s">
        <v>28</v>
      </c>
      <c r="O726">
        <v>10</v>
      </c>
      <c r="P726">
        <v>7</v>
      </c>
      <c r="Q726">
        <v>5964</v>
      </c>
    </row>
    <row r="727" spans="1:17" x14ac:dyDescent="0.25">
      <c r="A727" t="s">
        <v>275</v>
      </c>
      <c r="B727" t="s">
        <v>327</v>
      </c>
      <c r="C727" t="s">
        <v>19</v>
      </c>
      <c r="D727" t="s">
        <v>14</v>
      </c>
      <c r="E727" t="s">
        <v>273</v>
      </c>
      <c r="F727" t="s">
        <v>6</v>
      </c>
      <c r="G727">
        <v>1.0000000000000001E-5</v>
      </c>
      <c r="H727">
        <v>632011.06999999995</v>
      </c>
      <c r="I727">
        <v>3674674.37</v>
      </c>
      <c r="J727">
        <v>-69.02</v>
      </c>
      <c r="K727">
        <v>-69.02</v>
      </c>
      <c r="L727">
        <v>0</v>
      </c>
      <c r="M727">
        <v>16073124</v>
      </c>
      <c r="N727" t="s">
        <v>28</v>
      </c>
      <c r="O727">
        <v>10</v>
      </c>
      <c r="P727">
        <v>7</v>
      </c>
      <c r="Q727">
        <v>5964</v>
      </c>
    </row>
    <row r="728" spans="1:17" x14ac:dyDescent="0.25">
      <c r="A728" t="s">
        <v>275</v>
      </c>
      <c r="B728" t="s">
        <v>327</v>
      </c>
      <c r="C728" t="s">
        <v>19</v>
      </c>
      <c r="D728" t="s">
        <v>14</v>
      </c>
      <c r="E728" t="s">
        <v>274</v>
      </c>
      <c r="F728" t="s">
        <v>4</v>
      </c>
      <c r="G728">
        <v>1.0000000000000001E-5</v>
      </c>
      <c r="H728">
        <v>632301.9</v>
      </c>
      <c r="I728">
        <v>3674626.97</v>
      </c>
      <c r="J728">
        <v>-68.760000000000005</v>
      </c>
      <c r="K728">
        <v>-68.760000000000005</v>
      </c>
      <c r="L728">
        <v>0</v>
      </c>
      <c r="M728">
        <v>16032924</v>
      </c>
      <c r="N728" t="s">
        <v>28</v>
      </c>
      <c r="O728">
        <v>10</v>
      </c>
      <c r="P728">
        <v>7</v>
      </c>
      <c r="Q728">
        <v>5964</v>
      </c>
    </row>
    <row r="729" spans="1:17" x14ac:dyDescent="0.25">
      <c r="A729" t="s">
        <v>275</v>
      </c>
      <c r="B729" t="s">
        <v>327</v>
      </c>
      <c r="C729" t="s">
        <v>19</v>
      </c>
      <c r="D729" t="s">
        <v>14</v>
      </c>
      <c r="E729" t="s">
        <v>274</v>
      </c>
      <c r="F729" t="s">
        <v>6</v>
      </c>
      <c r="G729">
        <v>1.0000000000000001E-5</v>
      </c>
      <c r="H729">
        <v>632301.9</v>
      </c>
      <c r="I729">
        <v>3674626.97</v>
      </c>
      <c r="J729">
        <v>-68.760000000000005</v>
      </c>
      <c r="K729">
        <v>-68.760000000000005</v>
      </c>
      <c r="L729">
        <v>0</v>
      </c>
      <c r="M729">
        <v>16042524</v>
      </c>
      <c r="N729" t="s">
        <v>28</v>
      </c>
      <c r="O729">
        <v>10</v>
      </c>
      <c r="P729">
        <v>7</v>
      </c>
      <c r="Q729">
        <v>5964</v>
      </c>
    </row>
    <row r="730" spans="1:17" x14ac:dyDescent="0.25">
      <c r="A730" t="s">
        <v>275</v>
      </c>
      <c r="B730" t="s">
        <v>327</v>
      </c>
      <c r="C730" t="s">
        <v>19</v>
      </c>
      <c r="D730" t="s">
        <v>14</v>
      </c>
      <c r="E730" t="s">
        <v>278</v>
      </c>
      <c r="F730" t="s">
        <v>4</v>
      </c>
      <c r="G730">
        <v>0</v>
      </c>
      <c r="H730">
        <v>632301.9</v>
      </c>
      <c r="I730">
        <v>3674532.18</v>
      </c>
      <c r="J730">
        <v>-68.72</v>
      </c>
      <c r="K730">
        <v>-68.72</v>
      </c>
      <c r="L730">
        <v>0</v>
      </c>
      <c r="M730">
        <v>16050824</v>
      </c>
      <c r="N730" t="s">
        <v>28</v>
      </c>
      <c r="O730">
        <v>10</v>
      </c>
      <c r="P730">
        <v>7</v>
      </c>
      <c r="Q730">
        <v>5964</v>
      </c>
    </row>
    <row r="731" spans="1:17" x14ac:dyDescent="0.25">
      <c r="A731" t="s">
        <v>275</v>
      </c>
      <c r="B731" t="s">
        <v>327</v>
      </c>
      <c r="C731" t="s">
        <v>19</v>
      </c>
      <c r="D731" t="s">
        <v>14</v>
      </c>
      <c r="E731" t="s">
        <v>278</v>
      </c>
      <c r="F731" t="s">
        <v>6</v>
      </c>
      <c r="G731">
        <v>0</v>
      </c>
      <c r="H731">
        <v>632301.9</v>
      </c>
      <c r="I731">
        <v>3674555.88</v>
      </c>
      <c r="J731">
        <v>-68.75</v>
      </c>
      <c r="K731">
        <v>-68.75</v>
      </c>
      <c r="L731">
        <v>0</v>
      </c>
      <c r="M731">
        <v>16042824</v>
      </c>
      <c r="N731" t="s">
        <v>28</v>
      </c>
      <c r="O731">
        <v>10</v>
      </c>
      <c r="P731">
        <v>7</v>
      </c>
      <c r="Q731">
        <v>5964</v>
      </c>
    </row>
    <row r="732" spans="1:17" x14ac:dyDescent="0.25">
      <c r="A732" t="s">
        <v>275</v>
      </c>
      <c r="B732" t="s">
        <v>327</v>
      </c>
      <c r="C732" t="s">
        <v>19</v>
      </c>
      <c r="D732" t="s">
        <v>14</v>
      </c>
      <c r="E732" t="s">
        <v>7</v>
      </c>
      <c r="F732" t="s">
        <v>4</v>
      </c>
      <c r="G732">
        <v>2.0000000000000002E-5</v>
      </c>
      <c r="H732">
        <v>632011.06999999995</v>
      </c>
      <c r="I732">
        <v>3674674.37</v>
      </c>
      <c r="J732">
        <v>-69.02</v>
      </c>
      <c r="K732">
        <v>-69.02</v>
      </c>
      <c r="L732">
        <v>0</v>
      </c>
      <c r="M732">
        <v>16080224</v>
      </c>
      <c r="N732" t="s">
        <v>28</v>
      </c>
      <c r="O732">
        <v>10</v>
      </c>
      <c r="P732">
        <v>7</v>
      </c>
      <c r="Q732">
        <v>5964</v>
      </c>
    </row>
    <row r="733" spans="1:17" x14ac:dyDescent="0.25">
      <c r="A733" t="s">
        <v>275</v>
      </c>
      <c r="B733" t="s">
        <v>327</v>
      </c>
      <c r="C733" t="s">
        <v>19</v>
      </c>
      <c r="D733" t="s">
        <v>14</v>
      </c>
      <c r="E733" t="s">
        <v>7</v>
      </c>
      <c r="F733" t="s">
        <v>6</v>
      </c>
      <c r="G733">
        <v>2.0000000000000002E-5</v>
      </c>
      <c r="H733">
        <v>632011.06999999995</v>
      </c>
      <c r="I733">
        <v>3674674.37</v>
      </c>
      <c r="J733">
        <v>-69.02</v>
      </c>
      <c r="K733">
        <v>-69.02</v>
      </c>
      <c r="L733">
        <v>0</v>
      </c>
      <c r="M733">
        <v>16072324</v>
      </c>
      <c r="N733" t="s">
        <v>28</v>
      </c>
      <c r="O733">
        <v>10</v>
      </c>
      <c r="P733">
        <v>7</v>
      </c>
      <c r="Q733">
        <v>5964</v>
      </c>
    </row>
    <row r="734" spans="1:17" x14ac:dyDescent="0.25">
      <c r="A734" t="s">
        <v>275</v>
      </c>
      <c r="B734" t="s">
        <v>328</v>
      </c>
      <c r="C734" t="s">
        <v>19</v>
      </c>
      <c r="D734" t="s">
        <v>12</v>
      </c>
      <c r="E734" t="s">
        <v>3</v>
      </c>
      <c r="F734" t="s">
        <v>4</v>
      </c>
      <c r="G734">
        <v>0</v>
      </c>
      <c r="H734">
        <v>632000</v>
      </c>
      <c r="I734">
        <v>3674675</v>
      </c>
      <c r="J734">
        <v>-69</v>
      </c>
      <c r="K734">
        <v>-69</v>
      </c>
      <c r="L734">
        <v>0</v>
      </c>
      <c r="M734" t="s">
        <v>106</v>
      </c>
      <c r="N734" t="s">
        <v>28</v>
      </c>
      <c r="O734">
        <v>10</v>
      </c>
      <c r="P734">
        <v>7</v>
      </c>
      <c r="Q734">
        <v>5964</v>
      </c>
    </row>
    <row r="735" spans="1:17" x14ac:dyDescent="0.25">
      <c r="A735" t="s">
        <v>275</v>
      </c>
      <c r="B735" t="s">
        <v>328</v>
      </c>
      <c r="C735" t="s">
        <v>19</v>
      </c>
      <c r="D735" t="s">
        <v>12</v>
      </c>
      <c r="E735" t="s">
        <v>277</v>
      </c>
      <c r="F735" t="s">
        <v>4</v>
      </c>
      <c r="G735">
        <v>0</v>
      </c>
      <c r="H735">
        <v>632000</v>
      </c>
      <c r="I735">
        <v>3674675</v>
      </c>
      <c r="J735">
        <v>-69</v>
      </c>
      <c r="K735">
        <v>-69</v>
      </c>
      <c r="L735">
        <v>0</v>
      </c>
      <c r="M735" t="s">
        <v>106</v>
      </c>
      <c r="N735" t="s">
        <v>28</v>
      </c>
      <c r="O735">
        <v>10</v>
      </c>
      <c r="P735">
        <v>7</v>
      </c>
      <c r="Q735">
        <v>5964</v>
      </c>
    </row>
    <row r="736" spans="1:17" x14ac:dyDescent="0.25">
      <c r="A736" t="s">
        <v>275</v>
      </c>
      <c r="B736" t="s">
        <v>328</v>
      </c>
      <c r="C736" t="s">
        <v>19</v>
      </c>
      <c r="D736" t="s">
        <v>12</v>
      </c>
      <c r="E736" t="s">
        <v>272</v>
      </c>
      <c r="F736" t="s">
        <v>4</v>
      </c>
      <c r="G736">
        <v>0</v>
      </c>
      <c r="H736">
        <v>632011.06999999995</v>
      </c>
      <c r="I736">
        <v>3674674.37</v>
      </c>
      <c r="J736">
        <v>-69.02</v>
      </c>
      <c r="K736">
        <v>-69.02</v>
      </c>
      <c r="L736">
        <v>0</v>
      </c>
      <c r="M736" t="s">
        <v>106</v>
      </c>
      <c r="N736" t="s">
        <v>28</v>
      </c>
      <c r="O736">
        <v>10</v>
      </c>
      <c r="P736">
        <v>7</v>
      </c>
      <c r="Q736">
        <v>5964</v>
      </c>
    </row>
    <row r="737" spans="1:17" x14ac:dyDescent="0.25">
      <c r="A737" t="s">
        <v>275</v>
      </c>
      <c r="B737" t="s">
        <v>328</v>
      </c>
      <c r="C737" t="s">
        <v>19</v>
      </c>
      <c r="D737" t="s">
        <v>12</v>
      </c>
      <c r="E737" t="s">
        <v>273</v>
      </c>
      <c r="F737" t="s">
        <v>4</v>
      </c>
      <c r="G737">
        <v>0</v>
      </c>
      <c r="H737">
        <v>632000</v>
      </c>
      <c r="I737">
        <v>3674675</v>
      </c>
      <c r="J737">
        <v>-69</v>
      </c>
      <c r="K737">
        <v>-69</v>
      </c>
      <c r="L737">
        <v>0</v>
      </c>
      <c r="M737" t="s">
        <v>106</v>
      </c>
      <c r="N737" t="s">
        <v>28</v>
      </c>
      <c r="O737">
        <v>10</v>
      </c>
      <c r="P737">
        <v>7</v>
      </c>
      <c r="Q737">
        <v>5964</v>
      </c>
    </row>
    <row r="738" spans="1:17" x14ac:dyDescent="0.25">
      <c r="A738" t="s">
        <v>275</v>
      </c>
      <c r="B738" t="s">
        <v>328</v>
      </c>
      <c r="C738" t="s">
        <v>19</v>
      </c>
      <c r="D738" t="s">
        <v>12</v>
      </c>
      <c r="E738" t="s">
        <v>274</v>
      </c>
      <c r="F738" t="s">
        <v>4</v>
      </c>
      <c r="G738">
        <v>0</v>
      </c>
      <c r="H738">
        <v>632301.9</v>
      </c>
      <c r="I738">
        <v>3674579.58</v>
      </c>
      <c r="J738">
        <v>-68.739999999999995</v>
      </c>
      <c r="K738">
        <v>-68.739999999999995</v>
      </c>
      <c r="L738">
        <v>0</v>
      </c>
      <c r="M738" t="s">
        <v>106</v>
      </c>
      <c r="N738" t="s">
        <v>28</v>
      </c>
      <c r="O738">
        <v>10</v>
      </c>
      <c r="P738">
        <v>7</v>
      </c>
      <c r="Q738">
        <v>5964</v>
      </c>
    </row>
    <row r="739" spans="1:17" x14ac:dyDescent="0.25">
      <c r="A739" t="s">
        <v>275</v>
      </c>
      <c r="B739" t="s">
        <v>328</v>
      </c>
      <c r="C739" t="s">
        <v>19</v>
      </c>
      <c r="D739" t="s">
        <v>12</v>
      </c>
      <c r="E739" t="s">
        <v>278</v>
      </c>
      <c r="F739" t="s">
        <v>4</v>
      </c>
      <c r="G739">
        <v>0</v>
      </c>
      <c r="H739">
        <v>632301.9</v>
      </c>
      <c r="I739">
        <v>3674532.18</v>
      </c>
      <c r="J739">
        <v>-68.72</v>
      </c>
      <c r="K739">
        <v>-68.72</v>
      </c>
      <c r="L739">
        <v>0</v>
      </c>
      <c r="M739" t="s">
        <v>106</v>
      </c>
      <c r="N739" t="s">
        <v>28</v>
      </c>
      <c r="O739">
        <v>10</v>
      </c>
      <c r="P739">
        <v>7</v>
      </c>
      <c r="Q739">
        <v>5964</v>
      </c>
    </row>
    <row r="740" spans="1:17" x14ac:dyDescent="0.25">
      <c r="A740" t="s">
        <v>275</v>
      </c>
      <c r="B740" t="s">
        <v>328</v>
      </c>
      <c r="C740" t="s">
        <v>19</v>
      </c>
      <c r="D740" t="s">
        <v>12</v>
      </c>
      <c r="E740" t="s">
        <v>7</v>
      </c>
      <c r="F740" t="s">
        <v>4</v>
      </c>
      <c r="G740">
        <v>0</v>
      </c>
      <c r="H740">
        <v>632000</v>
      </c>
      <c r="I740">
        <v>3674675</v>
      </c>
      <c r="J740">
        <v>-69</v>
      </c>
      <c r="K740">
        <v>-69</v>
      </c>
      <c r="L740">
        <v>0</v>
      </c>
      <c r="M740" t="s">
        <v>106</v>
      </c>
      <c r="N740" t="s">
        <v>28</v>
      </c>
      <c r="O740">
        <v>10</v>
      </c>
      <c r="P740">
        <v>7</v>
      </c>
      <c r="Q740">
        <v>5964</v>
      </c>
    </row>
    <row r="741" spans="1:17" x14ac:dyDescent="0.25">
      <c r="A741" t="s">
        <v>275</v>
      </c>
      <c r="B741" t="s">
        <v>329</v>
      </c>
      <c r="C741" t="s">
        <v>1</v>
      </c>
      <c r="D741" t="s">
        <v>2</v>
      </c>
      <c r="E741" t="s">
        <v>3</v>
      </c>
      <c r="F741" t="s">
        <v>4</v>
      </c>
      <c r="G741">
        <v>1282.67147</v>
      </c>
      <c r="H741">
        <v>632025</v>
      </c>
      <c r="I741">
        <v>3674675</v>
      </c>
      <c r="J741">
        <v>-69.02</v>
      </c>
      <c r="K741">
        <v>-69.02</v>
      </c>
      <c r="L741">
        <v>0</v>
      </c>
      <c r="M741">
        <v>17072921</v>
      </c>
      <c r="N741" t="s">
        <v>29</v>
      </c>
      <c r="O741">
        <v>10</v>
      </c>
      <c r="P741">
        <v>7</v>
      </c>
      <c r="Q741">
        <v>5964</v>
      </c>
    </row>
    <row r="742" spans="1:17" x14ac:dyDescent="0.25">
      <c r="A742" t="s">
        <v>275</v>
      </c>
      <c r="B742" t="s">
        <v>329</v>
      </c>
      <c r="C742" t="s">
        <v>1</v>
      </c>
      <c r="D742" t="s">
        <v>2</v>
      </c>
      <c r="E742" t="s">
        <v>3</v>
      </c>
      <c r="F742" t="s">
        <v>6</v>
      </c>
      <c r="G742">
        <v>1249.1153200000001</v>
      </c>
      <c r="H742">
        <v>632025</v>
      </c>
      <c r="I742">
        <v>3674675</v>
      </c>
      <c r="J742">
        <v>-69.02</v>
      </c>
      <c r="K742">
        <v>-69.02</v>
      </c>
      <c r="L742">
        <v>0</v>
      </c>
      <c r="M742">
        <v>17071524</v>
      </c>
      <c r="N742" t="s">
        <v>29</v>
      </c>
      <c r="O742">
        <v>10</v>
      </c>
      <c r="P742">
        <v>7</v>
      </c>
      <c r="Q742">
        <v>5964</v>
      </c>
    </row>
    <row r="743" spans="1:17" x14ac:dyDescent="0.25">
      <c r="A743" t="s">
        <v>275</v>
      </c>
      <c r="B743" t="s">
        <v>329</v>
      </c>
      <c r="C743" t="s">
        <v>1</v>
      </c>
      <c r="D743" t="s">
        <v>2</v>
      </c>
      <c r="E743" t="s">
        <v>277</v>
      </c>
      <c r="F743" t="s">
        <v>4</v>
      </c>
      <c r="G743">
        <v>1282.67147</v>
      </c>
      <c r="H743">
        <v>632025</v>
      </c>
      <c r="I743">
        <v>3674675</v>
      </c>
      <c r="J743">
        <v>-69.02</v>
      </c>
      <c r="K743">
        <v>-69.02</v>
      </c>
      <c r="L743">
        <v>0</v>
      </c>
      <c r="M743">
        <v>17072921</v>
      </c>
      <c r="N743" t="s">
        <v>29</v>
      </c>
      <c r="O743">
        <v>10</v>
      </c>
      <c r="P743">
        <v>7</v>
      </c>
      <c r="Q743">
        <v>5964</v>
      </c>
    </row>
    <row r="744" spans="1:17" x14ac:dyDescent="0.25">
      <c r="A744" t="s">
        <v>275</v>
      </c>
      <c r="B744" t="s">
        <v>329</v>
      </c>
      <c r="C744" t="s">
        <v>1</v>
      </c>
      <c r="D744" t="s">
        <v>2</v>
      </c>
      <c r="E744" t="s">
        <v>277</v>
      </c>
      <c r="F744" t="s">
        <v>6</v>
      </c>
      <c r="G744">
        <v>1249.1153200000001</v>
      </c>
      <c r="H744">
        <v>632025</v>
      </c>
      <c r="I744">
        <v>3674675</v>
      </c>
      <c r="J744">
        <v>-69.02</v>
      </c>
      <c r="K744">
        <v>-69.02</v>
      </c>
      <c r="L744">
        <v>0</v>
      </c>
      <c r="M744">
        <v>17071524</v>
      </c>
      <c r="N744" t="s">
        <v>29</v>
      </c>
      <c r="O744">
        <v>10</v>
      </c>
      <c r="P744">
        <v>7</v>
      </c>
      <c r="Q744">
        <v>5964</v>
      </c>
    </row>
    <row r="745" spans="1:17" x14ac:dyDescent="0.25">
      <c r="A745" t="s">
        <v>275</v>
      </c>
      <c r="B745" t="s">
        <v>329</v>
      </c>
      <c r="C745" t="s">
        <v>1</v>
      </c>
      <c r="D745" t="s">
        <v>2</v>
      </c>
      <c r="E745" t="s">
        <v>272</v>
      </c>
      <c r="F745" t="s">
        <v>4</v>
      </c>
      <c r="G745">
        <v>538.54756999999995</v>
      </c>
      <c r="H745">
        <v>632035.30000000005</v>
      </c>
      <c r="I745">
        <v>3674674.37</v>
      </c>
      <c r="J745">
        <v>-69.040000000000006</v>
      </c>
      <c r="K745">
        <v>-69.040000000000006</v>
      </c>
      <c r="L745">
        <v>0</v>
      </c>
      <c r="M745">
        <v>17072921</v>
      </c>
      <c r="N745" t="s">
        <v>29</v>
      </c>
      <c r="O745">
        <v>10</v>
      </c>
      <c r="P745">
        <v>7</v>
      </c>
      <c r="Q745">
        <v>5964</v>
      </c>
    </row>
    <row r="746" spans="1:17" x14ac:dyDescent="0.25">
      <c r="A746" t="s">
        <v>275</v>
      </c>
      <c r="B746" t="s">
        <v>329</v>
      </c>
      <c r="C746" t="s">
        <v>1</v>
      </c>
      <c r="D746" t="s">
        <v>2</v>
      </c>
      <c r="E746" t="s">
        <v>272</v>
      </c>
      <c r="F746" t="s">
        <v>6</v>
      </c>
      <c r="G746">
        <v>514.48506999999995</v>
      </c>
      <c r="H746">
        <v>632025</v>
      </c>
      <c r="I746">
        <v>3674675</v>
      </c>
      <c r="J746">
        <v>-69.02</v>
      </c>
      <c r="K746">
        <v>-69.02</v>
      </c>
      <c r="L746">
        <v>0</v>
      </c>
      <c r="M746">
        <v>17053119</v>
      </c>
      <c r="N746" t="s">
        <v>29</v>
      </c>
      <c r="O746">
        <v>10</v>
      </c>
      <c r="P746">
        <v>7</v>
      </c>
      <c r="Q746">
        <v>5964</v>
      </c>
    </row>
    <row r="747" spans="1:17" x14ac:dyDescent="0.25">
      <c r="A747" t="s">
        <v>275</v>
      </c>
      <c r="B747" t="s">
        <v>329</v>
      </c>
      <c r="C747" t="s">
        <v>1</v>
      </c>
      <c r="D747" t="s">
        <v>2</v>
      </c>
      <c r="E747" t="s">
        <v>273</v>
      </c>
      <c r="F747" t="s">
        <v>4</v>
      </c>
      <c r="G747">
        <v>528.32065</v>
      </c>
      <c r="H747">
        <v>632050</v>
      </c>
      <c r="I747">
        <v>3674675</v>
      </c>
      <c r="J747">
        <v>-69.08</v>
      </c>
      <c r="K747">
        <v>-69.08</v>
      </c>
      <c r="L747">
        <v>0</v>
      </c>
      <c r="M747">
        <v>17021723</v>
      </c>
      <c r="N747" t="s">
        <v>29</v>
      </c>
      <c r="O747">
        <v>10</v>
      </c>
      <c r="P747">
        <v>7</v>
      </c>
      <c r="Q747">
        <v>5964</v>
      </c>
    </row>
    <row r="748" spans="1:17" x14ac:dyDescent="0.25">
      <c r="A748" t="s">
        <v>275</v>
      </c>
      <c r="B748" t="s">
        <v>329</v>
      </c>
      <c r="C748" t="s">
        <v>1</v>
      </c>
      <c r="D748" t="s">
        <v>2</v>
      </c>
      <c r="E748" t="s">
        <v>273</v>
      </c>
      <c r="F748" t="s">
        <v>6</v>
      </c>
      <c r="G748">
        <v>504.80495000000002</v>
      </c>
      <c r="H748">
        <v>632050</v>
      </c>
      <c r="I748">
        <v>3674675</v>
      </c>
      <c r="J748">
        <v>-69.08</v>
      </c>
      <c r="K748">
        <v>-69.08</v>
      </c>
      <c r="L748">
        <v>0</v>
      </c>
      <c r="M748">
        <v>17071721</v>
      </c>
      <c r="N748" t="s">
        <v>29</v>
      </c>
      <c r="O748">
        <v>10</v>
      </c>
      <c r="P748">
        <v>7</v>
      </c>
      <c r="Q748">
        <v>5964</v>
      </c>
    </row>
    <row r="749" spans="1:17" x14ac:dyDescent="0.25">
      <c r="A749" t="s">
        <v>275</v>
      </c>
      <c r="B749" t="s">
        <v>329</v>
      </c>
      <c r="C749" t="s">
        <v>1</v>
      </c>
      <c r="D749" t="s">
        <v>2</v>
      </c>
      <c r="E749" t="s">
        <v>274</v>
      </c>
      <c r="F749" t="s">
        <v>4</v>
      </c>
      <c r="G749">
        <v>358.63423</v>
      </c>
      <c r="H749">
        <v>632175</v>
      </c>
      <c r="I749">
        <v>3674675</v>
      </c>
      <c r="J749">
        <v>-68.430000000000007</v>
      </c>
      <c r="K749">
        <v>-68.430000000000007</v>
      </c>
      <c r="L749">
        <v>0</v>
      </c>
      <c r="M749">
        <v>17070804</v>
      </c>
      <c r="N749" t="s">
        <v>29</v>
      </c>
      <c r="O749">
        <v>10</v>
      </c>
      <c r="P749">
        <v>7</v>
      </c>
      <c r="Q749">
        <v>5964</v>
      </c>
    </row>
    <row r="750" spans="1:17" x14ac:dyDescent="0.25">
      <c r="A750" t="s">
        <v>275</v>
      </c>
      <c r="B750" t="s">
        <v>329</v>
      </c>
      <c r="C750" t="s">
        <v>1</v>
      </c>
      <c r="D750" t="s">
        <v>2</v>
      </c>
      <c r="E750" t="s">
        <v>274</v>
      </c>
      <c r="F750" t="s">
        <v>6</v>
      </c>
      <c r="G750">
        <v>333.48273999999998</v>
      </c>
      <c r="H750">
        <v>632025</v>
      </c>
      <c r="I750">
        <v>3674675</v>
      </c>
      <c r="J750">
        <v>-69.02</v>
      </c>
      <c r="K750">
        <v>-69.02</v>
      </c>
      <c r="L750">
        <v>0</v>
      </c>
      <c r="M750">
        <v>17070905</v>
      </c>
      <c r="N750" t="s">
        <v>29</v>
      </c>
      <c r="O750">
        <v>10</v>
      </c>
      <c r="P750">
        <v>7</v>
      </c>
      <c r="Q750">
        <v>5964</v>
      </c>
    </row>
    <row r="751" spans="1:17" x14ac:dyDescent="0.25">
      <c r="A751" t="s">
        <v>275</v>
      </c>
      <c r="B751" t="s">
        <v>329</v>
      </c>
      <c r="C751" t="s">
        <v>1</v>
      </c>
      <c r="D751" t="s">
        <v>2</v>
      </c>
      <c r="E751" t="s">
        <v>278</v>
      </c>
      <c r="F751" t="s">
        <v>4</v>
      </c>
      <c r="G751">
        <v>15.401949999999999</v>
      </c>
      <c r="H751">
        <v>632301.9</v>
      </c>
      <c r="I751">
        <v>3674508.48</v>
      </c>
      <c r="J751">
        <v>-68.69</v>
      </c>
      <c r="K751">
        <v>-68.69</v>
      </c>
      <c r="L751">
        <v>0</v>
      </c>
      <c r="M751">
        <v>17051402</v>
      </c>
      <c r="N751" t="s">
        <v>29</v>
      </c>
      <c r="O751">
        <v>10</v>
      </c>
      <c r="P751">
        <v>7</v>
      </c>
      <c r="Q751">
        <v>5964</v>
      </c>
    </row>
    <row r="752" spans="1:17" x14ac:dyDescent="0.25">
      <c r="A752" t="s">
        <v>275</v>
      </c>
      <c r="B752" t="s">
        <v>329</v>
      </c>
      <c r="C752" t="s">
        <v>1</v>
      </c>
      <c r="D752" t="s">
        <v>2</v>
      </c>
      <c r="E752" t="s">
        <v>278</v>
      </c>
      <c r="F752" t="s">
        <v>6</v>
      </c>
      <c r="G752">
        <v>15.191800000000001</v>
      </c>
      <c r="H752">
        <v>632301.9</v>
      </c>
      <c r="I752">
        <v>3674508.48</v>
      </c>
      <c r="J752">
        <v>-68.69</v>
      </c>
      <c r="K752">
        <v>-68.69</v>
      </c>
      <c r="L752">
        <v>0</v>
      </c>
      <c r="M752">
        <v>17020720</v>
      </c>
      <c r="N752" t="s">
        <v>29</v>
      </c>
      <c r="O752">
        <v>10</v>
      </c>
      <c r="P752">
        <v>7</v>
      </c>
      <c r="Q752">
        <v>5964</v>
      </c>
    </row>
    <row r="753" spans="1:17" x14ac:dyDescent="0.25">
      <c r="A753" t="s">
        <v>275</v>
      </c>
      <c r="B753" t="s">
        <v>329</v>
      </c>
      <c r="C753" t="s">
        <v>1</v>
      </c>
      <c r="D753" t="s">
        <v>2</v>
      </c>
      <c r="E753" t="s">
        <v>7</v>
      </c>
      <c r="F753" t="s">
        <v>4</v>
      </c>
      <c r="G753">
        <v>1282.67147</v>
      </c>
      <c r="H753">
        <v>632025</v>
      </c>
      <c r="I753">
        <v>3674675</v>
      </c>
      <c r="J753">
        <v>-69.02</v>
      </c>
      <c r="K753">
        <v>-69.02</v>
      </c>
      <c r="L753">
        <v>0</v>
      </c>
      <c r="M753">
        <v>17072921</v>
      </c>
      <c r="N753" t="s">
        <v>29</v>
      </c>
      <c r="O753">
        <v>10</v>
      </c>
      <c r="P753">
        <v>7</v>
      </c>
      <c r="Q753">
        <v>5964</v>
      </c>
    </row>
    <row r="754" spans="1:17" x14ac:dyDescent="0.25">
      <c r="A754" t="s">
        <v>275</v>
      </c>
      <c r="B754" t="s">
        <v>329</v>
      </c>
      <c r="C754" t="s">
        <v>1</v>
      </c>
      <c r="D754" t="s">
        <v>2</v>
      </c>
      <c r="E754" t="s">
        <v>7</v>
      </c>
      <c r="F754" t="s">
        <v>6</v>
      </c>
      <c r="G754">
        <v>1249.1153200000001</v>
      </c>
      <c r="H754">
        <v>632025</v>
      </c>
      <c r="I754">
        <v>3674675</v>
      </c>
      <c r="J754">
        <v>-69.02</v>
      </c>
      <c r="K754">
        <v>-69.02</v>
      </c>
      <c r="L754">
        <v>0</v>
      </c>
      <c r="M754">
        <v>17071524</v>
      </c>
      <c r="N754" t="s">
        <v>29</v>
      </c>
      <c r="O754">
        <v>10</v>
      </c>
      <c r="P754">
        <v>7</v>
      </c>
      <c r="Q754">
        <v>5964</v>
      </c>
    </row>
    <row r="755" spans="1:17" x14ac:dyDescent="0.25">
      <c r="A755" t="s">
        <v>275</v>
      </c>
      <c r="B755" t="s">
        <v>330</v>
      </c>
      <c r="C755" t="s">
        <v>1</v>
      </c>
      <c r="D755" t="s">
        <v>9</v>
      </c>
      <c r="E755" t="s">
        <v>3</v>
      </c>
      <c r="F755" t="s">
        <v>4</v>
      </c>
      <c r="G755">
        <v>119.58351</v>
      </c>
      <c r="H755">
        <v>632000</v>
      </c>
      <c r="I755">
        <v>3674675</v>
      </c>
      <c r="J755">
        <v>-69</v>
      </c>
      <c r="K755">
        <v>-69</v>
      </c>
      <c r="L755">
        <v>0</v>
      </c>
      <c r="M755">
        <v>17072824</v>
      </c>
      <c r="N755" t="s">
        <v>29</v>
      </c>
      <c r="O755">
        <v>10</v>
      </c>
      <c r="P755">
        <v>7</v>
      </c>
      <c r="Q755">
        <v>5964</v>
      </c>
    </row>
    <row r="756" spans="1:17" x14ac:dyDescent="0.25">
      <c r="A756" t="s">
        <v>275</v>
      </c>
      <c r="B756" t="s">
        <v>330</v>
      </c>
      <c r="C756" t="s">
        <v>1</v>
      </c>
      <c r="D756" t="s">
        <v>9</v>
      </c>
      <c r="E756" t="s">
        <v>3</v>
      </c>
      <c r="F756" t="s">
        <v>6</v>
      </c>
      <c r="G756">
        <v>100.18967000000001</v>
      </c>
      <c r="H756">
        <v>632011.06999999995</v>
      </c>
      <c r="I756">
        <v>3674674.37</v>
      </c>
      <c r="J756">
        <v>-69.02</v>
      </c>
      <c r="K756">
        <v>-69.02</v>
      </c>
      <c r="L756">
        <v>0</v>
      </c>
      <c r="M756">
        <v>17090208</v>
      </c>
      <c r="N756" t="s">
        <v>29</v>
      </c>
      <c r="O756">
        <v>10</v>
      </c>
      <c r="P756">
        <v>7</v>
      </c>
      <c r="Q756">
        <v>5964</v>
      </c>
    </row>
    <row r="757" spans="1:17" x14ac:dyDescent="0.25">
      <c r="A757" t="s">
        <v>275</v>
      </c>
      <c r="B757" t="s">
        <v>330</v>
      </c>
      <c r="C757" t="s">
        <v>1</v>
      </c>
      <c r="D757" t="s">
        <v>9</v>
      </c>
      <c r="E757" t="s">
        <v>277</v>
      </c>
      <c r="F757" t="s">
        <v>4</v>
      </c>
      <c r="G757">
        <v>119.58351</v>
      </c>
      <c r="H757">
        <v>632000</v>
      </c>
      <c r="I757">
        <v>3674675</v>
      </c>
      <c r="J757">
        <v>-69</v>
      </c>
      <c r="K757">
        <v>-69</v>
      </c>
      <c r="L757">
        <v>0</v>
      </c>
      <c r="M757">
        <v>17072824</v>
      </c>
      <c r="N757" t="s">
        <v>29</v>
      </c>
      <c r="O757">
        <v>10</v>
      </c>
      <c r="P757">
        <v>7</v>
      </c>
      <c r="Q757">
        <v>5964</v>
      </c>
    </row>
    <row r="758" spans="1:17" x14ac:dyDescent="0.25">
      <c r="A758" t="s">
        <v>275</v>
      </c>
      <c r="B758" t="s">
        <v>330</v>
      </c>
      <c r="C758" t="s">
        <v>1</v>
      </c>
      <c r="D758" t="s">
        <v>9</v>
      </c>
      <c r="E758" t="s">
        <v>277</v>
      </c>
      <c r="F758" t="s">
        <v>6</v>
      </c>
      <c r="G758">
        <v>100.18967000000001</v>
      </c>
      <c r="H758">
        <v>632011.06999999995</v>
      </c>
      <c r="I758">
        <v>3674674.37</v>
      </c>
      <c r="J758">
        <v>-69.02</v>
      </c>
      <c r="K758">
        <v>-69.02</v>
      </c>
      <c r="L758">
        <v>0</v>
      </c>
      <c r="M758">
        <v>17090208</v>
      </c>
      <c r="N758" t="s">
        <v>29</v>
      </c>
      <c r="O758">
        <v>10</v>
      </c>
      <c r="P758">
        <v>7</v>
      </c>
      <c r="Q758">
        <v>5964</v>
      </c>
    </row>
    <row r="759" spans="1:17" x14ac:dyDescent="0.25">
      <c r="A759" t="s">
        <v>275</v>
      </c>
      <c r="B759" t="s">
        <v>330</v>
      </c>
      <c r="C759" t="s">
        <v>1</v>
      </c>
      <c r="D759" t="s">
        <v>9</v>
      </c>
      <c r="E759" t="s">
        <v>272</v>
      </c>
      <c r="F759" t="s">
        <v>4</v>
      </c>
      <c r="G759">
        <v>47.666490000000003</v>
      </c>
      <c r="H759">
        <v>632011.06999999995</v>
      </c>
      <c r="I759">
        <v>3674674.37</v>
      </c>
      <c r="J759">
        <v>-69.02</v>
      </c>
      <c r="K759">
        <v>-69.02</v>
      </c>
      <c r="L759">
        <v>0</v>
      </c>
      <c r="M759">
        <v>17072824</v>
      </c>
      <c r="N759" t="s">
        <v>29</v>
      </c>
      <c r="O759">
        <v>10</v>
      </c>
      <c r="P759">
        <v>7</v>
      </c>
      <c r="Q759">
        <v>5964</v>
      </c>
    </row>
    <row r="760" spans="1:17" x14ac:dyDescent="0.25">
      <c r="A760" t="s">
        <v>275</v>
      </c>
      <c r="B760" t="s">
        <v>330</v>
      </c>
      <c r="C760" t="s">
        <v>1</v>
      </c>
      <c r="D760" t="s">
        <v>9</v>
      </c>
      <c r="E760" t="s">
        <v>272</v>
      </c>
      <c r="F760" t="s">
        <v>6</v>
      </c>
      <c r="G760">
        <v>40.408880000000003</v>
      </c>
      <c r="H760">
        <v>632011.06999999995</v>
      </c>
      <c r="I760">
        <v>3674674.37</v>
      </c>
      <c r="J760">
        <v>-69.02</v>
      </c>
      <c r="K760">
        <v>-69.02</v>
      </c>
      <c r="L760">
        <v>0</v>
      </c>
      <c r="M760">
        <v>17090208</v>
      </c>
      <c r="N760" t="s">
        <v>29</v>
      </c>
      <c r="O760">
        <v>10</v>
      </c>
      <c r="P760">
        <v>7</v>
      </c>
      <c r="Q760">
        <v>5964</v>
      </c>
    </row>
    <row r="761" spans="1:17" x14ac:dyDescent="0.25">
      <c r="A761" t="s">
        <v>275</v>
      </c>
      <c r="B761" t="s">
        <v>330</v>
      </c>
      <c r="C761" t="s">
        <v>1</v>
      </c>
      <c r="D761" t="s">
        <v>9</v>
      </c>
      <c r="E761" t="s">
        <v>273</v>
      </c>
      <c r="F761" t="s">
        <v>4</v>
      </c>
      <c r="G761">
        <v>43.142270000000003</v>
      </c>
      <c r="H761">
        <v>632000</v>
      </c>
      <c r="I761">
        <v>3674675</v>
      </c>
      <c r="J761">
        <v>-69</v>
      </c>
      <c r="K761">
        <v>-69</v>
      </c>
      <c r="L761">
        <v>0</v>
      </c>
      <c r="M761">
        <v>17072824</v>
      </c>
      <c r="N761" t="s">
        <v>29</v>
      </c>
      <c r="O761">
        <v>10</v>
      </c>
      <c r="P761">
        <v>7</v>
      </c>
      <c r="Q761">
        <v>5964</v>
      </c>
    </row>
    <row r="762" spans="1:17" x14ac:dyDescent="0.25">
      <c r="A762" t="s">
        <v>275</v>
      </c>
      <c r="B762" t="s">
        <v>330</v>
      </c>
      <c r="C762" t="s">
        <v>1</v>
      </c>
      <c r="D762" t="s">
        <v>9</v>
      </c>
      <c r="E762" t="s">
        <v>273</v>
      </c>
      <c r="F762" t="s">
        <v>6</v>
      </c>
      <c r="G762">
        <v>37.70194</v>
      </c>
      <c r="H762">
        <v>632011.06999999995</v>
      </c>
      <c r="I762">
        <v>3674674.37</v>
      </c>
      <c r="J762">
        <v>-69.02</v>
      </c>
      <c r="K762">
        <v>-69.02</v>
      </c>
      <c r="L762">
        <v>0</v>
      </c>
      <c r="M762">
        <v>17072924</v>
      </c>
      <c r="N762" t="s">
        <v>29</v>
      </c>
      <c r="O762">
        <v>10</v>
      </c>
      <c r="P762">
        <v>7</v>
      </c>
      <c r="Q762">
        <v>5964</v>
      </c>
    </row>
    <row r="763" spans="1:17" x14ac:dyDescent="0.25">
      <c r="A763" t="s">
        <v>275</v>
      </c>
      <c r="B763" t="s">
        <v>330</v>
      </c>
      <c r="C763" t="s">
        <v>1</v>
      </c>
      <c r="D763" t="s">
        <v>9</v>
      </c>
      <c r="E763" t="s">
        <v>274</v>
      </c>
      <c r="F763" t="s">
        <v>4</v>
      </c>
      <c r="G763">
        <v>30.432089999999999</v>
      </c>
      <c r="H763">
        <v>631986.82999999996</v>
      </c>
      <c r="I763">
        <v>3674674.37</v>
      </c>
      <c r="J763">
        <v>-68.98</v>
      </c>
      <c r="K763">
        <v>-68.98</v>
      </c>
      <c r="L763">
        <v>0</v>
      </c>
      <c r="M763">
        <v>17072824</v>
      </c>
      <c r="N763" t="s">
        <v>29</v>
      </c>
      <c r="O763">
        <v>10</v>
      </c>
      <c r="P763">
        <v>7</v>
      </c>
      <c r="Q763">
        <v>5964</v>
      </c>
    </row>
    <row r="764" spans="1:17" x14ac:dyDescent="0.25">
      <c r="A764" t="s">
        <v>275</v>
      </c>
      <c r="B764" t="s">
        <v>330</v>
      </c>
      <c r="C764" t="s">
        <v>1</v>
      </c>
      <c r="D764" t="s">
        <v>9</v>
      </c>
      <c r="E764" t="s">
        <v>274</v>
      </c>
      <c r="F764" t="s">
        <v>6</v>
      </c>
      <c r="G764">
        <v>25.505019999999998</v>
      </c>
      <c r="H764">
        <v>632000</v>
      </c>
      <c r="I764">
        <v>3674675</v>
      </c>
      <c r="J764">
        <v>-69</v>
      </c>
      <c r="K764">
        <v>-69</v>
      </c>
      <c r="L764">
        <v>0</v>
      </c>
      <c r="M764">
        <v>17090208</v>
      </c>
      <c r="N764" t="s">
        <v>29</v>
      </c>
      <c r="O764">
        <v>10</v>
      </c>
      <c r="P764">
        <v>7</v>
      </c>
      <c r="Q764">
        <v>5964</v>
      </c>
    </row>
    <row r="765" spans="1:17" x14ac:dyDescent="0.25">
      <c r="A765" t="s">
        <v>275</v>
      </c>
      <c r="B765" t="s">
        <v>330</v>
      </c>
      <c r="C765" t="s">
        <v>1</v>
      </c>
      <c r="D765" t="s">
        <v>9</v>
      </c>
      <c r="E765" t="s">
        <v>278</v>
      </c>
      <c r="F765" t="s">
        <v>4</v>
      </c>
      <c r="G765">
        <v>1.45136</v>
      </c>
      <c r="H765">
        <v>632301.9</v>
      </c>
      <c r="I765">
        <v>3674555.88</v>
      </c>
      <c r="J765">
        <v>-68.75</v>
      </c>
      <c r="K765">
        <v>-68.75</v>
      </c>
      <c r="L765">
        <v>0</v>
      </c>
      <c r="M765">
        <v>17011924</v>
      </c>
      <c r="N765" t="s">
        <v>29</v>
      </c>
      <c r="O765">
        <v>10</v>
      </c>
      <c r="P765">
        <v>7</v>
      </c>
      <c r="Q765">
        <v>5964</v>
      </c>
    </row>
    <row r="766" spans="1:17" x14ac:dyDescent="0.25">
      <c r="A766" t="s">
        <v>275</v>
      </c>
      <c r="B766" t="s">
        <v>330</v>
      </c>
      <c r="C766" t="s">
        <v>1</v>
      </c>
      <c r="D766" t="s">
        <v>9</v>
      </c>
      <c r="E766" t="s">
        <v>278</v>
      </c>
      <c r="F766" t="s">
        <v>6</v>
      </c>
      <c r="G766">
        <v>1.2872300000000001</v>
      </c>
      <c r="H766">
        <v>632301.9</v>
      </c>
      <c r="I766">
        <v>3674508.48</v>
      </c>
      <c r="J766">
        <v>-68.69</v>
      </c>
      <c r="K766">
        <v>-68.69</v>
      </c>
      <c r="L766">
        <v>0</v>
      </c>
      <c r="M766">
        <v>17052608</v>
      </c>
      <c r="N766" t="s">
        <v>29</v>
      </c>
      <c r="O766">
        <v>10</v>
      </c>
      <c r="P766">
        <v>7</v>
      </c>
      <c r="Q766">
        <v>5964</v>
      </c>
    </row>
    <row r="767" spans="1:17" x14ac:dyDescent="0.25">
      <c r="A767" t="s">
        <v>275</v>
      </c>
      <c r="B767" t="s">
        <v>330</v>
      </c>
      <c r="C767" t="s">
        <v>1</v>
      </c>
      <c r="D767" t="s">
        <v>9</v>
      </c>
      <c r="E767" t="s">
        <v>7</v>
      </c>
      <c r="F767" t="s">
        <v>4</v>
      </c>
      <c r="G767">
        <v>119.58351</v>
      </c>
      <c r="H767">
        <v>632000</v>
      </c>
      <c r="I767">
        <v>3674675</v>
      </c>
      <c r="J767">
        <v>-69</v>
      </c>
      <c r="K767">
        <v>-69</v>
      </c>
      <c r="L767">
        <v>0</v>
      </c>
      <c r="M767">
        <v>17072824</v>
      </c>
      <c r="N767" t="s">
        <v>29</v>
      </c>
      <c r="O767">
        <v>10</v>
      </c>
      <c r="P767">
        <v>7</v>
      </c>
      <c r="Q767">
        <v>5964</v>
      </c>
    </row>
    <row r="768" spans="1:17" x14ac:dyDescent="0.25">
      <c r="A768" t="s">
        <v>275</v>
      </c>
      <c r="B768" t="s">
        <v>330</v>
      </c>
      <c r="C768" t="s">
        <v>1</v>
      </c>
      <c r="D768" t="s">
        <v>9</v>
      </c>
      <c r="E768" t="s">
        <v>7</v>
      </c>
      <c r="F768" t="s">
        <v>6</v>
      </c>
      <c r="G768">
        <v>100.18967000000001</v>
      </c>
      <c r="H768">
        <v>632011.06999999995</v>
      </c>
      <c r="I768">
        <v>3674674.37</v>
      </c>
      <c r="J768">
        <v>-69.02</v>
      </c>
      <c r="K768">
        <v>-69.02</v>
      </c>
      <c r="L768">
        <v>0</v>
      </c>
      <c r="M768">
        <v>17090208</v>
      </c>
      <c r="N768" t="s">
        <v>29</v>
      </c>
      <c r="O768">
        <v>10</v>
      </c>
      <c r="P768">
        <v>7</v>
      </c>
      <c r="Q768">
        <v>5964</v>
      </c>
    </row>
    <row r="769" spans="1:17" x14ac:dyDescent="0.25">
      <c r="A769" t="s">
        <v>275</v>
      </c>
      <c r="B769" t="s">
        <v>331</v>
      </c>
      <c r="C769" t="s">
        <v>10</v>
      </c>
      <c r="D769" t="s">
        <v>2</v>
      </c>
      <c r="E769" t="s">
        <v>3</v>
      </c>
      <c r="F769" t="s">
        <v>4</v>
      </c>
      <c r="G769">
        <v>386.87723</v>
      </c>
      <c r="H769">
        <v>631841.41</v>
      </c>
      <c r="I769">
        <v>3674295.19</v>
      </c>
      <c r="J769">
        <v>-68.7</v>
      </c>
      <c r="K769">
        <v>-68.7</v>
      </c>
      <c r="L769">
        <v>0</v>
      </c>
      <c r="M769">
        <v>17100904</v>
      </c>
      <c r="N769" t="s">
        <v>29</v>
      </c>
      <c r="O769">
        <v>29</v>
      </c>
      <c r="P769">
        <v>20</v>
      </c>
      <c r="Q769">
        <v>5964</v>
      </c>
    </row>
    <row r="770" spans="1:17" x14ac:dyDescent="0.25">
      <c r="A770" t="s">
        <v>275</v>
      </c>
      <c r="B770" t="s">
        <v>331</v>
      </c>
      <c r="C770" t="s">
        <v>10</v>
      </c>
      <c r="D770" t="s">
        <v>2</v>
      </c>
      <c r="E770" t="s">
        <v>3</v>
      </c>
      <c r="F770" t="s">
        <v>6</v>
      </c>
      <c r="G770">
        <v>335.66302000000002</v>
      </c>
      <c r="H770">
        <v>631841.41</v>
      </c>
      <c r="I770">
        <v>3674295.19</v>
      </c>
      <c r="J770">
        <v>-68.7</v>
      </c>
      <c r="K770">
        <v>-68.7</v>
      </c>
      <c r="L770">
        <v>0</v>
      </c>
      <c r="M770">
        <v>17080124</v>
      </c>
      <c r="N770" t="s">
        <v>29</v>
      </c>
      <c r="O770">
        <v>29</v>
      </c>
      <c r="P770">
        <v>20</v>
      </c>
      <c r="Q770">
        <v>5964</v>
      </c>
    </row>
    <row r="771" spans="1:17" x14ac:dyDescent="0.25">
      <c r="A771" t="s">
        <v>275</v>
      </c>
      <c r="B771" t="s">
        <v>331</v>
      </c>
      <c r="C771" t="s">
        <v>10</v>
      </c>
      <c r="D771" t="s">
        <v>2</v>
      </c>
      <c r="E771" t="s">
        <v>271</v>
      </c>
      <c r="F771" t="s">
        <v>4</v>
      </c>
      <c r="G771">
        <v>18.146799999999999</v>
      </c>
      <c r="H771">
        <v>632400</v>
      </c>
      <c r="I771">
        <v>3675600</v>
      </c>
      <c r="J771">
        <v>-68.569999999999993</v>
      </c>
      <c r="K771">
        <v>-68.569999999999993</v>
      </c>
      <c r="L771">
        <v>0</v>
      </c>
      <c r="M771">
        <v>17073121</v>
      </c>
      <c r="N771" t="s">
        <v>29</v>
      </c>
      <c r="O771">
        <v>29</v>
      </c>
      <c r="P771">
        <v>20</v>
      </c>
      <c r="Q771">
        <v>5964</v>
      </c>
    </row>
    <row r="772" spans="1:17" x14ac:dyDescent="0.25">
      <c r="A772" t="s">
        <v>275</v>
      </c>
      <c r="B772" t="s">
        <v>331</v>
      </c>
      <c r="C772" t="s">
        <v>10</v>
      </c>
      <c r="D772" t="s">
        <v>2</v>
      </c>
      <c r="E772" t="s">
        <v>271</v>
      </c>
      <c r="F772" t="s">
        <v>6</v>
      </c>
      <c r="G772">
        <v>13.26558</v>
      </c>
      <c r="H772">
        <v>632650</v>
      </c>
      <c r="I772">
        <v>3675025</v>
      </c>
      <c r="J772">
        <v>-68.22</v>
      </c>
      <c r="K772">
        <v>-68.22</v>
      </c>
      <c r="L772">
        <v>0</v>
      </c>
      <c r="M772">
        <v>17081120</v>
      </c>
      <c r="N772" t="s">
        <v>29</v>
      </c>
      <c r="O772">
        <v>29</v>
      </c>
      <c r="P772">
        <v>20</v>
      </c>
      <c r="Q772">
        <v>5964</v>
      </c>
    </row>
    <row r="773" spans="1:17" x14ac:dyDescent="0.25">
      <c r="A773" t="s">
        <v>275</v>
      </c>
      <c r="B773" t="s">
        <v>331</v>
      </c>
      <c r="C773" t="s">
        <v>10</v>
      </c>
      <c r="D773" t="s">
        <v>2</v>
      </c>
      <c r="E773" t="s">
        <v>281</v>
      </c>
      <c r="F773" t="s">
        <v>4</v>
      </c>
      <c r="G773">
        <v>161.70222000000001</v>
      </c>
      <c r="H773">
        <v>635500</v>
      </c>
      <c r="I773">
        <v>3673500</v>
      </c>
      <c r="J773">
        <v>-62.42</v>
      </c>
      <c r="K773">
        <v>-62.42</v>
      </c>
      <c r="L773">
        <v>0</v>
      </c>
      <c r="M773">
        <v>17122709</v>
      </c>
      <c r="N773" t="s">
        <v>29</v>
      </c>
      <c r="O773">
        <v>29</v>
      </c>
      <c r="P773">
        <v>20</v>
      </c>
      <c r="Q773">
        <v>5964</v>
      </c>
    </row>
    <row r="774" spans="1:17" x14ac:dyDescent="0.25">
      <c r="A774" t="s">
        <v>275</v>
      </c>
      <c r="B774" t="s">
        <v>331</v>
      </c>
      <c r="C774" t="s">
        <v>10</v>
      </c>
      <c r="D774" t="s">
        <v>2</v>
      </c>
      <c r="E774" t="s">
        <v>281</v>
      </c>
      <c r="F774" t="s">
        <v>6</v>
      </c>
      <c r="G774">
        <v>155.71440999999999</v>
      </c>
      <c r="H774">
        <v>633500</v>
      </c>
      <c r="I774">
        <v>3674750</v>
      </c>
      <c r="J774">
        <v>-66.680000000000007</v>
      </c>
      <c r="K774">
        <v>-66.680000000000007</v>
      </c>
      <c r="L774">
        <v>0</v>
      </c>
      <c r="M774">
        <v>17090202</v>
      </c>
      <c r="N774" t="s">
        <v>29</v>
      </c>
      <c r="O774">
        <v>29</v>
      </c>
      <c r="P774">
        <v>20</v>
      </c>
      <c r="Q774">
        <v>5964</v>
      </c>
    </row>
    <row r="775" spans="1:17" x14ac:dyDescent="0.25">
      <c r="A775" t="s">
        <v>275</v>
      </c>
      <c r="B775" t="s">
        <v>331</v>
      </c>
      <c r="C775" t="s">
        <v>10</v>
      </c>
      <c r="D775" t="s">
        <v>2</v>
      </c>
      <c r="E775" t="s">
        <v>282</v>
      </c>
      <c r="F775" t="s">
        <v>4</v>
      </c>
      <c r="G775">
        <v>148.19094999999999</v>
      </c>
      <c r="H775">
        <v>632025</v>
      </c>
      <c r="I775">
        <v>3674275</v>
      </c>
      <c r="J775">
        <v>-68.739999999999995</v>
      </c>
      <c r="K775">
        <v>-68.739999999999995</v>
      </c>
      <c r="L775">
        <v>0</v>
      </c>
      <c r="M775">
        <v>17050621</v>
      </c>
      <c r="N775" t="s">
        <v>29</v>
      </c>
      <c r="O775">
        <v>29</v>
      </c>
      <c r="P775">
        <v>20</v>
      </c>
      <c r="Q775">
        <v>5964</v>
      </c>
    </row>
    <row r="776" spans="1:17" x14ac:dyDescent="0.25">
      <c r="A776" t="s">
        <v>275</v>
      </c>
      <c r="B776" t="s">
        <v>331</v>
      </c>
      <c r="C776" t="s">
        <v>10</v>
      </c>
      <c r="D776" t="s">
        <v>2</v>
      </c>
      <c r="E776" t="s">
        <v>282</v>
      </c>
      <c r="F776" t="s">
        <v>6</v>
      </c>
      <c r="G776">
        <v>143.90020000000001</v>
      </c>
      <c r="H776">
        <v>632050</v>
      </c>
      <c r="I776">
        <v>3674275</v>
      </c>
      <c r="J776">
        <v>-68.760000000000005</v>
      </c>
      <c r="K776">
        <v>-68.760000000000005</v>
      </c>
      <c r="L776">
        <v>0</v>
      </c>
      <c r="M776">
        <v>17050620</v>
      </c>
      <c r="N776" t="s">
        <v>29</v>
      </c>
      <c r="O776">
        <v>29</v>
      </c>
      <c r="P776">
        <v>20</v>
      </c>
      <c r="Q776">
        <v>5964</v>
      </c>
    </row>
    <row r="777" spans="1:17" x14ac:dyDescent="0.25">
      <c r="A777" t="s">
        <v>275</v>
      </c>
      <c r="B777" t="s">
        <v>331</v>
      </c>
      <c r="C777" t="s">
        <v>10</v>
      </c>
      <c r="D777" t="s">
        <v>2</v>
      </c>
      <c r="E777" t="s">
        <v>283</v>
      </c>
      <c r="F777" t="s">
        <v>4</v>
      </c>
      <c r="G777">
        <v>80.233580000000003</v>
      </c>
      <c r="H777">
        <v>631550</v>
      </c>
      <c r="I777">
        <v>3674750</v>
      </c>
      <c r="J777">
        <v>-69.349999999999994</v>
      </c>
      <c r="K777">
        <v>-69.349999999999994</v>
      </c>
      <c r="L777">
        <v>0</v>
      </c>
      <c r="M777">
        <v>17070905</v>
      </c>
      <c r="N777" t="s">
        <v>29</v>
      </c>
      <c r="O777">
        <v>29</v>
      </c>
      <c r="P777">
        <v>20</v>
      </c>
      <c r="Q777">
        <v>5964</v>
      </c>
    </row>
    <row r="778" spans="1:17" x14ac:dyDescent="0.25">
      <c r="A778" t="s">
        <v>275</v>
      </c>
      <c r="B778" t="s">
        <v>331</v>
      </c>
      <c r="C778" t="s">
        <v>10</v>
      </c>
      <c r="D778" t="s">
        <v>2</v>
      </c>
      <c r="E778" t="s">
        <v>283</v>
      </c>
      <c r="F778" t="s">
        <v>6</v>
      </c>
      <c r="G778">
        <v>73.610749999999996</v>
      </c>
      <c r="H778">
        <v>632059.54</v>
      </c>
      <c r="I778">
        <v>3674674.37</v>
      </c>
      <c r="J778">
        <v>-69.099999999999994</v>
      </c>
      <c r="K778">
        <v>-69.099999999999994</v>
      </c>
      <c r="L778">
        <v>0</v>
      </c>
      <c r="M778">
        <v>17033018</v>
      </c>
      <c r="N778" t="s">
        <v>29</v>
      </c>
      <c r="O778">
        <v>29</v>
      </c>
      <c r="P778">
        <v>20</v>
      </c>
      <c r="Q778">
        <v>5964</v>
      </c>
    </row>
    <row r="779" spans="1:17" x14ac:dyDescent="0.25">
      <c r="A779" t="s">
        <v>275</v>
      </c>
      <c r="B779" t="s">
        <v>331</v>
      </c>
      <c r="C779" t="s">
        <v>10</v>
      </c>
      <c r="D779" t="s">
        <v>2</v>
      </c>
      <c r="E779" t="s">
        <v>284</v>
      </c>
      <c r="F779" t="s">
        <v>4</v>
      </c>
      <c r="G779">
        <v>148.40012999999999</v>
      </c>
      <c r="H779">
        <v>631875</v>
      </c>
      <c r="I779">
        <v>3674850</v>
      </c>
      <c r="J779">
        <v>-69.239999999999995</v>
      </c>
      <c r="K779">
        <v>-69.239999999999995</v>
      </c>
      <c r="L779">
        <v>0</v>
      </c>
      <c r="M779">
        <v>17050621</v>
      </c>
      <c r="N779" t="s">
        <v>29</v>
      </c>
      <c r="O779">
        <v>29</v>
      </c>
      <c r="P779">
        <v>20</v>
      </c>
      <c r="Q779">
        <v>5964</v>
      </c>
    </row>
    <row r="780" spans="1:17" x14ac:dyDescent="0.25">
      <c r="A780" t="s">
        <v>275</v>
      </c>
      <c r="B780" t="s">
        <v>331</v>
      </c>
      <c r="C780" t="s">
        <v>10</v>
      </c>
      <c r="D780" t="s">
        <v>2</v>
      </c>
      <c r="E780" t="s">
        <v>284</v>
      </c>
      <c r="F780" t="s">
        <v>6</v>
      </c>
      <c r="G780">
        <v>146.17179999999999</v>
      </c>
      <c r="H780">
        <v>631900</v>
      </c>
      <c r="I780">
        <v>3674850</v>
      </c>
      <c r="J780">
        <v>-69.14</v>
      </c>
      <c r="K780">
        <v>-69.14</v>
      </c>
      <c r="L780">
        <v>0</v>
      </c>
      <c r="M780">
        <v>17050620</v>
      </c>
      <c r="N780" t="s">
        <v>29</v>
      </c>
      <c r="O780">
        <v>29</v>
      </c>
      <c r="P780">
        <v>20</v>
      </c>
      <c r="Q780">
        <v>5964</v>
      </c>
    </row>
    <row r="781" spans="1:17" x14ac:dyDescent="0.25">
      <c r="A781" t="s">
        <v>275</v>
      </c>
      <c r="B781" t="s">
        <v>331</v>
      </c>
      <c r="C781" t="s">
        <v>10</v>
      </c>
      <c r="D781" t="s">
        <v>2</v>
      </c>
      <c r="E781" t="s">
        <v>285</v>
      </c>
      <c r="F781" t="s">
        <v>4</v>
      </c>
      <c r="G781">
        <v>135.65854999999999</v>
      </c>
      <c r="H781">
        <v>634250</v>
      </c>
      <c r="I781">
        <v>3673750</v>
      </c>
      <c r="J781">
        <v>-65.260000000000005</v>
      </c>
      <c r="K781">
        <v>-65.260000000000005</v>
      </c>
      <c r="L781">
        <v>0</v>
      </c>
      <c r="M781">
        <v>17050623</v>
      </c>
      <c r="N781" t="s">
        <v>29</v>
      </c>
      <c r="O781">
        <v>29</v>
      </c>
      <c r="P781">
        <v>20</v>
      </c>
      <c r="Q781">
        <v>5964</v>
      </c>
    </row>
    <row r="782" spans="1:17" x14ac:dyDescent="0.25">
      <c r="A782" t="s">
        <v>275</v>
      </c>
      <c r="B782" t="s">
        <v>331</v>
      </c>
      <c r="C782" t="s">
        <v>10</v>
      </c>
      <c r="D782" t="s">
        <v>2</v>
      </c>
      <c r="E782" t="s">
        <v>285</v>
      </c>
      <c r="F782" t="s">
        <v>6</v>
      </c>
      <c r="G782">
        <v>127.78502</v>
      </c>
      <c r="H782">
        <v>634250</v>
      </c>
      <c r="I782">
        <v>3673750</v>
      </c>
      <c r="J782">
        <v>-65.260000000000005</v>
      </c>
      <c r="K782">
        <v>-65.260000000000005</v>
      </c>
      <c r="L782">
        <v>0</v>
      </c>
      <c r="M782">
        <v>17102005</v>
      </c>
      <c r="N782" t="s">
        <v>29</v>
      </c>
      <c r="O782">
        <v>29</v>
      </c>
      <c r="P782">
        <v>20</v>
      </c>
      <c r="Q782">
        <v>5964</v>
      </c>
    </row>
    <row r="783" spans="1:17" x14ac:dyDescent="0.25">
      <c r="A783" t="s">
        <v>275</v>
      </c>
      <c r="B783" t="s">
        <v>331</v>
      </c>
      <c r="C783" t="s">
        <v>10</v>
      </c>
      <c r="D783" t="s">
        <v>2</v>
      </c>
      <c r="E783" t="s">
        <v>286</v>
      </c>
      <c r="F783" t="s">
        <v>4</v>
      </c>
      <c r="G783">
        <v>116.79573000000001</v>
      </c>
      <c r="H783">
        <v>632100</v>
      </c>
      <c r="I783">
        <v>3675300</v>
      </c>
      <c r="J783">
        <v>-69.19</v>
      </c>
      <c r="K783">
        <v>-69.19</v>
      </c>
      <c r="L783">
        <v>0</v>
      </c>
      <c r="M783">
        <v>17050623</v>
      </c>
      <c r="N783" t="s">
        <v>29</v>
      </c>
      <c r="O783">
        <v>29</v>
      </c>
      <c r="P783">
        <v>20</v>
      </c>
      <c r="Q783">
        <v>5964</v>
      </c>
    </row>
    <row r="784" spans="1:17" x14ac:dyDescent="0.25">
      <c r="A784" t="s">
        <v>275</v>
      </c>
      <c r="B784" t="s">
        <v>331</v>
      </c>
      <c r="C784" t="s">
        <v>10</v>
      </c>
      <c r="D784" t="s">
        <v>2</v>
      </c>
      <c r="E784" t="s">
        <v>286</v>
      </c>
      <c r="F784" t="s">
        <v>6</v>
      </c>
      <c r="G784">
        <v>110.84783</v>
      </c>
      <c r="H784">
        <v>632100</v>
      </c>
      <c r="I784">
        <v>3675300</v>
      </c>
      <c r="J784">
        <v>-69.19</v>
      </c>
      <c r="K784">
        <v>-69.19</v>
      </c>
      <c r="L784">
        <v>0</v>
      </c>
      <c r="M784">
        <v>17102005</v>
      </c>
      <c r="N784" t="s">
        <v>29</v>
      </c>
      <c r="O784">
        <v>29</v>
      </c>
      <c r="P784">
        <v>20</v>
      </c>
      <c r="Q784">
        <v>5964</v>
      </c>
    </row>
    <row r="785" spans="1:17" x14ac:dyDescent="0.25">
      <c r="A785" t="s">
        <v>275</v>
      </c>
      <c r="B785" t="s">
        <v>331</v>
      </c>
      <c r="C785" t="s">
        <v>10</v>
      </c>
      <c r="D785" t="s">
        <v>2</v>
      </c>
      <c r="E785" t="s">
        <v>287</v>
      </c>
      <c r="F785" t="s">
        <v>4</v>
      </c>
      <c r="G785">
        <v>112.44738</v>
      </c>
      <c r="H785">
        <v>632250</v>
      </c>
      <c r="I785">
        <v>3675750</v>
      </c>
      <c r="J785">
        <v>-69.09</v>
      </c>
      <c r="K785">
        <v>-69.09</v>
      </c>
      <c r="L785">
        <v>0</v>
      </c>
      <c r="M785">
        <v>17050702</v>
      </c>
      <c r="N785" t="s">
        <v>29</v>
      </c>
      <c r="O785">
        <v>29</v>
      </c>
      <c r="P785">
        <v>20</v>
      </c>
      <c r="Q785">
        <v>5964</v>
      </c>
    </row>
    <row r="786" spans="1:17" x14ac:dyDescent="0.25">
      <c r="A786" t="s">
        <v>275</v>
      </c>
      <c r="B786" t="s">
        <v>331</v>
      </c>
      <c r="C786" t="s">
        <v>10</v>
      </c>
      <c r="D786" t="s">
        <v>2</v>
      </c>
      <c r="E786" t="s">
        <v>287</v>
      </c>
      <c r="F786" t="s">
        <v>6</v>
      </c>
      <c r="G786">
        <v>98.085009999999997</v>
      </c>
      <c r="H786">
        <v>632250</v>
      </c>
      <c r="I786">
        <v>3675750</v>
      </c>
      <c r="J786">
        <v>-69.09</v>
      </c>
      <c r="K786">
        <v>-69.09</v>
      </c>
      <c r="L786">
        <v>0</v>
      </c>
      <c r="M786">
        <v>17050701</v>
      </c>
      <c r="N786" t="s">
        <v>29</v>
      </c>
      <c r="O786">
        <v>29</v>
      </c>
      <c r="P786">
        <v>20</v>
      </c>
      <c r="Q786">
        <v>5964</v>
      </c>
    </row>
    <row r="787" spans="1:17" x14ac:dyDescent="0.25">
      <c r="A787" t="s">
        <v>275</v>
      </c>
      <c r="B787" t="s">
        <v>331</v>
      </c>
      <c r="C787" t="s">
        <v>10</v>
      </c>
      <c r="D787" t="s">
        <v>2</v>
      </c>
      <c r="E787" t="s">
        <v>288</v>
      </c>
      <c r="F787" t="s">
        <v>4</v>
      </c>
      <c r="G787">
        <v>102.61202</v>
      </c>
      <c r="H787">
        <v>633500</v>
      </c>
      <c r="I787">
        <v>3674250</v>
      </c>
      <c r="J787">
        <v>-66.63</v>
      </c>
      <c r="K787">
        <v>-66.63</v>
      </c>
      <c r="L787">
        <v>0</v>
      </c>
      <c r="M787">
        <v>17091404</v>
      </c>
      <c r="N787" t="s">
        <v>29</v>
      </c>
      <c r="O787">
        <v>29</v>
      </c>
      <c r="P787">
        <v>20</v>
      </c>
      <c r="Q787">
        <v>5964</v>
      </c>
    </row>
    <row r="788" spans="1:17" x14ac:dyDescent="0.25">
      <c r="A788" t="s">
        <v>275</v>
      </c>
      <c r="B788" t="s">
        <v>331</v>
      </c>
      <c r="C788" t="s">
        <v>10</v>
      </c>
      <c r="D788" t="s">
        <v>2</v>
      </c>
      <c r="E788" t="s">
        <v>288</v>
      </c>
      <c r="F788" t="s">
        <v>6</v>
      </c>
      <c r="G788">
        <v>83.74785</v>
      </c>
      <c r="H788">
        <v>633646.75</v>
      </c>
      <c r="I788">
        <v>3674416.11</v>
      </c>
      <c r="J788">
        <v>-66.42</v>
      </c>
      <c r="K788">
        <v>-66.42</v>
      </c>
      <c r="L788">
        <v>0</v>
      </c>
      <c r="M788">
        <v>17032219</v>
      </c>
      <c r="N788" t="s">
        <v>29</v>
      </c>
      <c r="O788">
        <v>29</v>
      </c>
      <c r="P788">
        <v>20</v>
      </c>
      <c r="Q788">
        <v>5964</v>
      </c>
    </row>
    <row r="789" spans="1:17" x14ac:dyDescent="0.25">
      <c r="A789" t="s">
        <v>275</v>
      </c>
      <c r="B789" t="s">
        <v>331</v>
      </c>
      <c r="C789" t="s">
        <v>10</v>
      </c>
      <c r="D789" t="s">
        <v>2</v>
      </c>
      <c r="E789" t="s">
        <v>289</v>
      </c>
      <c r="F789" t="s">
        <v>4</v>
      </c>
      <c r="G789">
        <v>108.48365</v>
      </c>
      <c r="H789">
        <v>634000</v>
      </c>
      <c r="I789">
        <v>3674500</v>
      </c>
      <c r="J789">
        <v>-65.47</v>
      </c>
      <c r="K789">
        <v>-65.47</v>
      </c>
      <c r="L789">
        <v>0</v>
      </c>
      <c r="M789">
        <v>17050624</v>
      </c>
      <c r="N789" t="s">
        <v>29</v>
      </c>
      <c r="O789">
        <v>29</v>
      </c>
      <c r="P789">
        <v>20</v>
      </c>
      <c r="Q789">
        <v>5964</v>
      </c>
    </row>
    <row r="790" spans="1:17" x14ac:dyDescent="0.25">
      <c r="A790" t="s">
        <v>275</v>
      </c>
      <c r="B790" t="s">
        <v>331</v>
      </c>
      <c r="C790" t="s">
        <v>10</v>
      </c>
      <c r="D790" t="s">
        <v>2</v>
      </c>
      <c r="E790" t="s">
        <v>289</v>
      </c>
      <c r="F790" t="s">
        <v>6</v>
      </c>
      <c r="G790">
        <v>108.18989000000001</v>
      </c>
      <c r="H790">
        <v>634000</v>
      </c>
      <c r="I790">
        <v>3674500</v>
      </c>
      <c r="J790">
        <v>-65.47</v>
      </c>
      <c r="K790">
        <v>-65.47</v>
      </c>
      <c r="L790">
        <v>0</v>
      </c>
      <c r="M790">
        <v>17050620</v>
      </c>
      <c r="N790" t="s">
        <v>29</v>
      </c>
      <c r="O790">
        <v>29</v>
      </c>
      <c r="P790">
        <v>20</v>
      </c>
      <c r="Q790">
        <v>5964</v>
      </c>
    </row>
    <row r="791" spans="1:17" x14ac:dyDescent="0.25">
      <c r="A791" t="s">
        <v>275</v>
      </c>
      <c r="B791" t="s">
        <v>331</v>
      </c>
      <c r="C791" t="s">
        <v>10</v>
      </c>
      <c r="D791" t="s">
        <v>2</v>
      </c>
      <c r="E791" t="s">
        <v>290</v>
      </c>
      <c r="F791" t="s">
        <v>4</v>
      </c>
      <c r="G791">
        <v>108.68046</v>
      </c>
      <c r="H791">
        <v>634250</v>
      </c>
      <c r="I791">
        <v>3674000</v>
      </c>
      <c r="J791">
        <v>-65.27</v>
      </c>
      <c r="K791">
        <v>-65.27</v>
      </c>
      <c r="L791">
        <v>0</v>
      </c>
      <c r="M791">
        <v>17091404</v>
      </c>
      <c r="N791" t="s">
        <v>29</v>
      </c>
      <c r="O791">
        <v>29</v>
      </c>
      <c r="P791">
        <v>20</v>
      </c>
      <c r="Q791">
        <v>5964</v>
      </c>
    </row>
    <row r="792" spans="1:17" x14ac:dyDescent="0.25">
      <c r="A792" t="s">
        <v>275</v>
      </c>
      <c r="B792" t="s">
        <v>331</v>
      </c>
      <c r="C792" t="s">
        <v>10</v>
      </c>
      <c r="D792" t="s">
        <v>2</v>
      </c>
      <c r="E792" t="s">
        <v>290</v>
      </c>
      <c r="F792" t="s">
        <v>6</v>
      </c>
      <c r="G792">
        <v>78.194000000000003</v>
      </c>
      <c r="H792">
        <v>634250</v>
      </c>
      <c r="I792">
        <v>3674000</v>
      </c>
      <c r="J792">
        <v>-65.27</v>
      </c>
      <c r="K792">
        <v>-65.27</v>
      </c>
      <c r="L792">
        <v>0</v>
      </c>
      <c r="M792">
        <v>17081503</v>
      </c>
      <c r="N792" t="s">
        <v>29</v>
      </c>
      <c r="O792">
        <v>29</v>
      </c>
      <c r="P792">
        <v>20</v>
      </c>
      <c r="Q792">
        <v>5964</v>
      </c>
    </row>
    <row r="793" spans="1:17" x14ac:dyDescent="0.25">
      <c r="A793" t="s">
        <v>275</v>
      </c>
      <c r="B793" t="s">
        <v>331</v>
      </c>
      <c r="C793" t="s">
        <v>10</v>
      </c>
      <c r="D793" t="s">
        <v>2</v>
      </c>
      <c r="E793" t="s">
        <v>291</v>
      </c>
      <c r="F793" t="s">
        <v>4</v>
      </c>
      <c r="G793">
        <v>127.15081000000001</v>
      </c>
      <c r="H793">
        <v>630900</v>
      </c>
      <c r="I793">
        <v>3674400</v>
      </c>
      <c r="J793">
        <v>-69.510000000000005</v>
      </c>
      <c r="K793">
        <v>-69.510000000000005</v>
      </c>
      <c r="L793">
        <v>0</v>
      </c>
      <c r="M793">
        <v>17050701</v>
      </c>
      <c r="N793" t="s">
        <v>29</v>
      </c>
      <c r="O793">
        <v>29</v>
      </c>
      <c r="P793">
        <v>20</v>
      </c>
      <c r="Q793">
        <v>5964</v>
      </c>
    </row>
    <row r="794" spans="1:17" x14ac:dyDescent="0.25">
      <c r="A794" t="s">
        <v>275</v>
      </c>
      <c r="B794" t="s">
        <v>331</v>
      </c>
      <c r="C794" t="s">
        <v>10</v>
      </c>
      <c r="D794" t="s">
        <v>2</v>
      </c>
      <c r="E794" t="s">
        <v>291</v>
      </c>
      <c r="F794" t="s">
        <v>6</v>
      </c>
      <c r="G794">
        <v>105.20325</v>
      </c>
      <c r="H794">
        <v>630900</v>
      </c>
      <c r="I794">
        <v>3674400</v>
      </c>
      <c r="J794">
        <v>-69.510000000000005</v>
      </c>
      <c r="K794">
        <v>-69.510000000000005</v>
      </c>
      <c r="L794">
        <v>0</v>
      </c>
      <c r="M794">
        <v>17050620</v>
      </c>
      <c r="N794" t="s">
        <v>29</v>
      </c>
      <c r="O794">
        <v>29</v>
      </c>
      <c r="P794">
        <v>20</v>
      </c>
      <c r="Q794">
        <v>5964</v>
      </c>
    </row>
    <row r="795" spans="1:17" x14ac:dyDescent="0.25">
      <c r="A795" t="s">
        <v>275</v>
      </c>
      <c r="B795" t="s">
        <v>331</v>
      </c>
      <c r="C795" t="s">
        <v>10</v>
      </c>
      <c r="D795" t="s">
        <v>2</v>
      </c>
      <c r="E795" t="s">
        <v>292</v>
      </c>
      <c r="F795" t="s">
        <v>4</v>
      </c>
      <c r="G795">
        <v>92.136089999999996</v>
      </c>
      <c r="H795">
        <v>634210.39</v>
      </c>
      <c r="I795">
        <v>3674214.18</v>
      </c>
      <c r="J795">
        <v>-65.92</v>
      </c>
      <c r="K795">
        <v>-63.99</v>
      </c>
      <c r="L795">
        <v>0</v>
      </c>
      <c r="M795">
        <v>17091404</v>
      </c>
      <c r="N795" t="s">
        <v>29</v>
      </c>
      <c r="O795">
        <v>29</v>
      </c>
      <c r="P795">
        <v>20</v>
      </c>
      <c r="Q795">
        <v>5964</v>
      </c>
    </row>
    <row r="796" spans="1:17" x14ac:dyDescent="0.25">
      <c r="A796" t="s">
        <v>275</v>
      </c>
      <c r="B796" t="s">
        <v>331</v>
      </c>
      <c r="C796" t="s">
        <v>10</v>
      </c>
      <c r="D796" t="s">
        <v>2</v>
      </c>
      <c r="E796" t="s">
        <v>292</v>
      </c>
      <c r="F796" t="s">
        <v>6</v>
      </c>
      <c r="G796">
        <v>89.175780000000003</v>
      </c>
      <c r="H796">
        <v>634210.39</v>
      </c>
      <c r="I796">
        <v>3674214.18</v>
      </c>
      <c r="J796">
        <v>-65.92</v>
      </c>
      <c r="K796">
        <v>-63.99</v>
      </c>
      <c r="L796">
        <v>0</v>
      </c>
      <c r="M796">
        <v>17081503</v>
      </c>
      <c r="N796" t="s">
        <v>29</v>
      </c>
      <c r="O796">
        <v>29</v>
      </c>
      <c r="P796">
        <v>20</v>
      </c>
      <c r="Q796">
        <v>5964</v>
      </c>
    </row>
    <row r="797" spans="1:17" x14ac:dyDescent="0.25">
      <c r="A797" t="s">
        <v>275</v>
      </c>
      <c r="B797" t="s">
        <v>331</v>
      </c>
      <c r="C797" t="s">
        <v>10</v>
      </c>
      <c r="D797" t="s">
        <v>2</v>
      </c>
      <c r="E797" t="s">
        <v>293</v>
      </c>
      <c r="F797" t="s">
        <v>4</v>
      </c>
      <c r="G797">
        <v>123.01288</v>
      </c>
      <c r="H797">
        <v>634250</v>
      </c>
      <c r="I797">
        <v>3673500</v>
      </c>
      <c r="J797">
        <v>-65.33</v>
      </c>
      <c r="K797">
        <v>-65.33</v>
      </c>
      <c r="L797">
        <v>0</v>
      </c>
      <c r="M797">
        <v>17091403</v>
      </c>
      <c r="N797" t="s">
        <v>29</v>
      </c>
      <c r="O797">
        <v>29</v>
      </c>
      <c r="P797">
        <v>20</v>
      </c>
      <c r="Q797">
        <v>5964</v>
      </c>
    </row>
    <row r="798" spans="1:17" x14ac:dyDescent="0.25">
      <c r="A798" t="s">
        <v>275</v>
      </c>
      <c r="B798" t="s">
        <v>331</v>
      </c>
      <c r="C798" t="s">
        <v>10</v>
      </c>
      <c r="D798" t="s">
        <v>2</v>
      </c>
      <c r="E798" t="s">
        <v>293</v>
      </c>
      <c r="F798" t="s">
        <v>6</v>
      </c>
      <c r="G798">
        <v>94.005070000000003</v>
      </c>
      <c r="H798">
        <v>634250</v>
      </c>
      <c r="I798">
        <v>3673500</v>
      </c>
      <c r="J798">
        <v>-65.33</v>
      </c>
      <c r="K798">
        <v>-65.33</v>
      </c>
      <c r="L798">
        <v>0</v>
      </c>
      <c r="M798">
        <v>17091404</v>
      </c>
      <c r="N798" t="s">
        <v>29</v>
      </c>
      <c r="O798">
        <v>29</v>
      </c>
      <c r="P798">
        <v>20</v>
      </c>
      <c r="Q798">
        <v>5964</v>
      </c>
    </row>
    <row r="799" spans="1:17" x14ac:dyDescent="0.25">
      <c r="A799" t="s">
        <v>275</v>
      </c>
      <c r="B799" t="s">
        <v>331</v>
      </c>
      <c r="C799" t="s">
        <v>10</v>
      </c>
      <c r="D799" t="s">
        <v>2</v>
      </c>
      <c r="E799" t="s">
        <v>8</v>
      </c>
      <c r="F799" t="s">
        <v>4</v>
      </c>
      <c r="G799">
        <v>154.82624999999999</v>
      </c>
      <c r="H799">
        <v>631950</v>
      </c>
      <c r="I799">
        <v>3674675</v>
      </c>
      <c r="J799">
        <v>-69.22</v>
      </c>
      <c r="K799">
        <v>-69.22</v>
      </c>
      <c r="L799">
        <v>0</v>
      </c>
      <c r="M799">
        <v>17050621</v>
      </c>
      <c r="N799" t="s">
        <v>29</v>
      </c>
      <c r="O799">
        <v>29</v>
      </c>
      <c r="P799">
        <v>20</v>
      </c>
      <c r="Q799">
        <v>5964</v>
      </c>
    </row>
    <row r="800" spans="1:17" x14ac:dyDescent="0.25">
      <c r="A800" t="s">
        <v>275</v>
      </c>
      <c r="B800" t="s">
        <v>331</v>
      </c>
      <c r="C800" t="s">
        <v>10</v>
      </c>
      <c r="D800" t="s">
        <v>2</v>
      </c>
      <c r="E800" t="s">
        <v>8</v>
      </c>
      <c r="F800" t="s">
        <v>6</v>
      </c>
      <c r="G800">
        <v>148.94098</v>
      </c>
      <c r="H800">
        <v>631962.59</v>
      </c>
      <c r="I800">
        <v>3674674.37</v>
      </c>
      <c r="J800">
        <v>-68.86</v>
      </c>
      <c r="K800">
        <v>-68.86</v>
      </c>
      <c r="L800">
        <v>0</v>
      </c>
      <c r="M800">
        <v>17050620</v>
      </c>
      <c r="N800" t="s">
        <v>29</v>
      </c>
      <c r="O800">
        <v>29</v>
      </c>
      <c r="P800">
        <v>20</v>
      </c>
      <c r="Q800">
        <v>5964</v>
      </c>
    </row>
    <row r="801" spans="1:17" x14ac:dyDescent="0.25">
      <c r="A801" t="s">
        <v>275</v>
      </c>
      <c r="B801" t="s">
        <v>331</v>
      </c>
      <c r="C801" t="s">
        <v>10</v>
      </c>
      <c r="D801" t="s">
        <v>2</v>
      </c>
      <c r="E801" t="s">
        <v>294</v>
      </c>
      <c r="F801" t="s">
        <v>4</v>
      </c>
      <c r="G801">
        <v>77.446070000000006</v>
      </c>
      <c r="H801">
        <v>631938.36</v>
      </c>
      <c r="I801">
        <v>3674674.37</v>
      </c>
      <c r="J801">
        <v>-69.260000000000005</v>
      </c>
      <c r="K801">
        <v>-69.260000000000005</v>
      </c>
      <c r="L801">
        <v>0</v>
      </c>
      <c r="M801">
        <v>17050621</v>
      </c>
      <c r="N801" t="s">
        <v>29</v>
      </c>
      <c r="O801">
        <v>29</v>
      </c>
      <c r="P801">
        <v>20</v>
      </c>
      <c r="Q801">
        <v>5964</v>
      </c>
    </row>
    <row r="802" spans="1:17" x14ac:dyDescent="0.25">
      <c r="A802" t="s">
        <v>275</v>
      </c>
      <c r="B802" t="s">
        <v>331</v>
      </c>
      <c r="C802" t="s">
        <v>10</v>
      </c>
      <c r="D802" t="s">
        <v>2</v>
      </c>
      <c r="E802" t="s">
        <v>294</v>
      </c>
      <c r="F802" t="s">
        <v>6</v>
      </c>
      <c r="G802">
        <v>74.924260000000004</v>
      </c>
      <c r="H802">
        <v>631950</v>
      </c>
      <c r="I802">
        <v>3674675</v>
      </c>
      <c r="J802">
        <v>-69.22</v>
      </c>
      <c r="K802">
        <v>-69.22</v>
      </c>
      <c r="L802">
        <v>0</v>
      </c>
      <c r="M802">
        <v>17050620</v>
      </c>
      <c r="N802" t="s">
        <v>29</v>
      </c>
      <c r="O802">
        <v>29</v>
      </c>
      <c r="P802">
        <v>20</v>
      </c>
      <c r="Q802">
        <v>5964</v>
      </c>
    </row>
    <row r="803" spans="1:17" x14ac:dyDescent="0.25">
      <c r="A803" t="s">
        <v>275</v>
      </c>
      <c r="B803" t="s">
        <v>331</v>
      </c>
      <c r="C803" t="s">
        <v>10</v>
      </c>
      <c r="D803" t="s">
        <v>2</v>
      </c>
      <c r="E803" t="s">
        <v>295</v>
      </c>
      <c r="F803" t="s">
        <v>4</v>
      </c>
      <c r="G803">
        <v>77.469089999999994</v>
      </c>
      <c r="H803">
        <v>631950</v>
      </c>
      <c r="I803">
        <v>3674675</v>
      </c>
      <c r="J803">
        <v>-69.22</v>
      </c>
      <c r="K803">
        <v>-69.22</v>
      </c>
      <c r="L803">
        <v>0</v>
      </c>
      <c r="M803">
        <v>17050621</v>
      </c>
      <c r="N803" t="s">
        <v>29</v>
      </c>
      <c r="O803">
        <v>29</v>
      </c>
      <c r="P803">
        <v>20</v>
      </c>
      <c r="Q803">
        <v>5964</v>
      </c>
    </row>
    <row r="804" spans="1:17" x14ac:dyDescent="0.25">
      <c r="A804" t="s">
        <v>275</v>
      </c>
      <c r="B804" t="s">
        <v>331</v>
      </c>
      <c r="C804" t="s">
        <v>10</v>
      </c>
      <c r="D804" t="s">
        <v>2</v>
      </c>
      <c r="E804" t="s">
        <v>295</v>
      </c>
      <c r="F804" t="s">
        <v>6</v>
      </c>
      <c r="G804">
        <v>75.214799999999997</v>
      </c>
      <c r="H804">
        <v>631962.59</v>
      </c>
      <c r="I804">
        <v>3674674.37</v>
      </c>
      <c r="J804">
        <v>-68.86</v>
      </c>
      <c r="K804">
        <v>-68.86</v>
      </c>
      <c r="L804">
        <v>0</v>
      </c>
      <c r="M804">
        <v>17050620</v>
      </c>
      <c r="N804" t="s">
        <v>29</v>
      </c>
      <c r="O804">
        <v>29</v>
      </c>
      <c r="P804">
        <v>20</v>
      </c>
      <c r="Q804">
        <v>5964</v>
      </c>
    </row>
    <row r="805" spans="1:17" x14ac:dyDescent="0.25">
      <c r="A805" t="s">
        <v>275</v>
      </c>
      <c r="B805" t="s">
        <v>331</v>
      </c>
      <c r="C805" t="s">
        <v>10</v>
      </c>
      <c r="D805" t="s">
        <v>2</v>
      </c>
      <c r="E805" t="s">
        <v>7</v>
      </c>
      <c r="F805" t="s">
        <v>4</v>
      </c>
      <c r="G805">
        <v>18.146799999999999</v>
      </c>
      <c r="H805">
        <v>632400</v>
      </c>
      <c r="I805">
        <v>3675600</v>
      </c>
      <c r="J805">
        <v>-68.569999999999993</v>
      </c>
      <c r="K805">
        <v>-68.569999999999993</v>
      </c>
      <c r="L805">
        <v>0</v>
      </c>
      <c r="M805">
        <v>17073121</v>
      </c>
      <c r="N805" t="s">
        <v>29</v>
      </c>
      <c r="O805">
        <v>29</v>
      </c>
      <c r="P805">
        <v>20</v>
      </c>
      <c r="Q805">
        <v>5964</v>
      </c>
    </row>
    <row r="806" spans="1:17" x14ac:dyDescent="0.25">
      <c r="A806" t="s">
        <v>275</v>
      </c>
      <c r="B806" t="s">
        <v>331</v>
      </c>
      <c r="C806" t="s">
        <v>10</v>
      </c>
      <c r="D806" t="s">
        <v>2</v>
      </c>
      <c r="E806" t="s">
        <v>7</v>
      </c>
      <c r="F806" t="s">
        <v>6</v>
      </c>
      <c r="G806">
        <v>13.26558</v>
      </c>
      <c r="H806">
        <v>632650</v>
      </c>
      <c r="I806">
        <v>3675025</v>
      </c>
      <c r="J806">
        <v>-68.22</v>
      </c>
      <c r="K806">
        <v>-68.22</v>
      </c>
      <c r="L806">
        <v>0</v>
      </c>
      <c r="M806">
        <v>17081120</v>
      </c>
      <c r="N806" t="s">
        <v>29</v>
      </c>
      <c r="O806">
        <v>29</v>
      </c>
      <c r="P806">
        <v>20</v>
      </c>
      <c r="Q806">
        <v>5964</v>
      </c>
    </row>
    <row r="807" spans="1:17" x14ac:dyDescent="0.25">
      <c r="A807" t="s">
        <v>275</v>
      </c>
      <c r="B807" t="s">
        <v>331</v>
      </c>
      <c r="C807" t="s">
        <v>10</v>
      </c>
      <c r="D807" t="s">
        <v>2</v>
      </c>
      <c r="E807" t="s">
        <v>165</v>
      </c>
      <c r="F807" t="s">
        <v>4</v>
      </c>
      <c r="G807">
        <v>386.22284000000002</v>
      </c>
      <c r="H807">
        <v>631841.41</v>
      </c>
      <c r="I807">
        <v>3674295.19</v>
      </c>
      <c r="J807">
        <v>-68.7</v>
      </c>
      <c r="K807">
        <v>-68.7</v>
      </c>
      <c r="L807">
        <v>0</v>
      </c>
      <c r="M807">
        <v>17100904</v>
      </c>
      <c r="N807" t="s">
        <v>29</v>
      </c>
      <c r="O807">
        <v>29</v>
      </c>
      <c r="P807">
        <v>20</v>
      </c>
      <c r="Q807">
        <v>5964</v>
      </c>
    </row>
    <row r="808" spans="1:17" x14ac:dyDescent="0.25">
      <c r="A808" t="s">
        <v>275</v>
      </c>
      <c r="B808" t="s">
        <v>331</v>
      </c>
      <c r="C808" t="s">
        <v>10</v>
      </c>
      <c r="D808" t="s">
        <v>2</v>
      </c>
      <c r="E808" t="s">
        <v>165</v>
      </c>
      <c r="F808" t="s">
        <v>6</v>
      </c>
      <c r="G808">
        <v>334.92290000000003</v>
      </c>
      <c r="H808">
        <v>631841.41</v>
      </c>
      <c r="I808">
        <v>3674295.19</v>
      </c>
      <c r="J808">
        <v>-68.7</v>
      </c>
      <c r="K808">
        <v>-68.7</v>
      </c>
      <c r="L808">
        <v>0</v>
      </c>
      <c r="M808">
        <v>17080124</v>
      </c>
      <c r="N808" t="s">
        <v>29</v>
      </c>
      <c r="O808">
        <v>29</v>
      </c>
      <c r="P808">
        <v>20</v>
      </c>
      <c r="Q808">
        <v>5964</v>
      </c>
    </row>
    <row r="809" spans="1:17" x14ac:dyDescent="0.25">
      <c r="A809" t="s">
        <v>275</v>
      </c>
      <c r="B809" t="s">
        <v>332</v>
      </c>
      <c r="C809" t="s">
        <v>178</v>
      </c>
      <c r="D809" t="s">
        <v>12</v>
      </c>
      <c r="E809" t="s">
        <v>3</v>
      </c>
      <c r="F809" t="s">
        <v>4</v>
      </c>
      <c r="G809">
        <v>98.244439999999997</v>
      </c>
      <c r="H809">
        <v>632301.9</v>
      </c>
      <c r="I809">
        <v>3674437.38</v>
      </c>
      <c r="J809">
        <v>-68.569999999999993</v>
      </c>
      <c r="K809">
        <v>-68.569999999999993</v>
      </c>
      <c r="L809">
        <v>0</v>
      </c>
      <c r="M809" t="s">
        <v>106</v>
      </c>
      <c r="N809" t="s">
        <v>29</v>
      </c>
      <c r="O809">
        <v>39</v>
      </c>
      <c r="P809">
        <v>25</v>
      </c>
      <c r="Q809">
        <v>5964</v>
      </c>
    </row>
    <row r="810" spans="1:17" x14ac:dyDescent="0.25">
      <c r="A810" t="s">
        <v>275</v>
      </c>
      <c r="B810" t="s">
        <v>332</v>
      </c>
      <c r="C810" t="s">
        <v>178</v>
      </c>
      <c r="D810" t="s">
        <v>12</v>
      </c>
      <c r="E810" t="s">
        <v>271</v>
      </c>
      <c r="F810" t="s">
        <v>4</v>
      </c>
      <c r="G810">
        <v>98.110299999999995</v>
      </c>
      <c r="H810">
        <v>632301.9</v>
      </c>
      <c r="I810">
        <v>3674437.38</v>
      </c>
      <c r="J810">
        <v>-68.569999999999993</v>
      </c>
      <c r="K810">
        <v>-68.569999999999993</v>
      </c>
      <c r="L810">
        <v>0</v>
      </c>
      <c r="M810" t="s">
        <v>106</v>
      </c>
      <c r="N810" t="s">
        <v>29</v>
      </c>
      <c r="O810">
        <v>39</v>
      </c>
      <c r="P810">
        <v>25</v>
      </c>
      <c r="Q810">
        <v>5964</v>
      </c>
    </row>
    <row r="811" spans="1:17" x14ac:dyDescent="0.25">
      <c r="A811" t="s">
        <v>275</v>
      </c>
      <c r="B811" t="s">
        <v>332</v>
      </c>
      <c r="C811" t="s">
        <v>178</v>
      </c>
      <c r="D811" t="s">
        <v>12</v>
      </c>
      <c r="E811" t="s">
        <v>277</v>
      </c>
      <c r="F811" t="s">
        <v>4</v>
      </c>
      <c r="G811">
        <v>0.31886999999999999</v>
      </c>
      <c r="H811">
        <v>632301.9</v>
      </c>
      <c r="I811">
        <v>3674555.88</v>
      </c>
      <c r="J811">
        <v>-68.75</v>
      </c>
      <c r="K811">
        <v>-68.75</v>
      </c>
      <c r="L811">
        <v>0</v>
      </c>
      <c r="M811" t="s">
        <v>106</v>
      </c>
      <c r="N811" t="s">
        <v>29</v>
      </c>
      <c r="O811">
        <v>39</v>
      </c>
      <c r="P811">
        <v>25</v>
      </c>
      <c r="Q811">
        <v>5964</v>
      </c>
    </row>
    <row r="812" spans="1:17" x14ac:dyDescent="0.25">
      <c r="A812" t="s">
        <v>275</v>
      </c>
      <c r="B812" t="s">
        <v>332</v>
      </c>
      <c r="C812" t="s">
        <v>178</v>
      </c>
      <c r="D812" t="s">
        <v>12</v>
      </c>
      <c r="E812" t="s">
        <v>281</v>
      </c>
      <c r="F812" t="s">
        <v>4</v>
      </c>
      <c r="G812">
        <v>2.0449999999999999E-2</v>
      </c>
      <c r="H812">
        <v>633646.75</v>
      </c>
      <c r="I812">
        <v>3674393.25</v>
      </c>
      <c r="J812">
        <v>-66.459999999999994</v>
      </c>
      <c r="K812">
        <v>-66.459999999999994</v>
      </c>
      <c r="L812">
        <v>0</v>
      </c>
      <c r="M812" t="s">
        <v>106</v>
      </c>
      <c r="N812" t="s">
        <v>29</v>
      </c>
      <c r="O812">
        <v>39</v>
      </c>
      <c r="P812">
        <v>25</v>
      </c>
      <c r="Q812">
        <v>5964</v>
      </c>
    </row>
    <row r="813" spans="1:17" x14ac:dyDescent="0.25">
      <c r="A813" t="s">
        <v>275</v>
      </c>
      <c r="B813" t="s">
        <v>332</v>
      </c>
      <c r="C813" t="s">
        <v>178</v>
      </c>
      <c r="D813" t="s">
        <v>12</v>
      </c>
      <c r="E813" t="s">
        <v>282</v>
      </c>
      <c r="F813" t="s">
        <v>4</v>
      </c>
      <c r="G813">
        <v>6.1799999999999997E-3</v>
      </c>
      <c r="H813">
        <v>632125</v>
      </c>
      <c r="I813">
        <v>3674275</v>
      </c>
      <c r="J813">
        <v>-68.77</v>
      </c>
      <c r="K813">
        <v>-68.77</v>
      </c>
      <c r="L813">
        <v>0</v>
      </c>
      <c r="M813" t="s">
        <v>106</v>
      </c>
      <c r="N813" t="s">
        <v>29</v>
      </c>
      <c r="O813">
        <v>39</v>
      </c>
      <c r="P813">
        <v>25</v>
      </c>
      <c r="Q813">
        <v>5964</v>
      </c>
    </row>
    <row r="814" spans="1:17" x14ac:dyDescent="0.25">
      <c r="A814" t="s">
        <v>275</v>
      </c>
      <c r="B814" t="s">
        <v>332</v>
      </c>
      <c r="C814" t="s">
        <v>178</v>
      </c>
      <c r="D814" t="s">
        <v>12</v>
      </c>
      <c r="E814" t="s">
        <v>283</v>
      </c>
      <c r="F814" t="s">
        <v>4</v>
      </c>
      <c r="G814">
        <v>4.5999999999999999E-3</v>
      </c>
      <c r="H814">
        <v>631500</v>
      </c>
      <c r="I814">
        <v>3674625</v>
      </c>
      <c r="J814">
        <v>-69.430000000000007</v>
      </c>
      <c r="K814">
        <v>-69.430000000000007</v>
      </c>
      <c r="L814">
        <v>0</v>
      </c>
      <c r="M814" t="s">
        <v>106</v>
      </c>
      <c r="N814" t="s">
        <v>29</v>
      </c>
      <c r="O814">
        <v>39</v>
      </c>
      <c r="P814">
        <v>25</v>
      </c>
      <c r="Q814">
        <v>5964</v>
      </c>
    </row>
    <row r="815" spans="1:17" x14ac:dyDescent="0.25">
      <c r="A815" t="s">
        <v>275</v>
      </c>
      <c r="B815" t="s">
        <v>332</v>
      </c>
      <c r="C815" t="s">
        <v>178</v>
      </c>
      <c r="D815" t="s">
        <v>12</v>
      </c>
      <c r="E815" t="s">
        <v>284</v>
      </c>
      <c r="F815" t="s">
        <v>4</v>
      </c>
      <c r="G815">
        <v>6.2399999999999999E-3</v>
      </c>
      <c r="H815">
        <v>631975</v>
      </c>
      <c r="I815">
        <v>3674850</v>
      </c>
      <c r="J815">
        <v>-68.94</v>
      </c>
      <c r="K815">
        <v>-68.94</v>
      </c>
      <c r="L815">
        <v>0</v>
      </c>
      <c r="M815" t="s">
        <v>106</v>
      </c>
      <c r="N815" t="s">
        <v>29</v>
      </c>
      <c r="O815">
        <v>39</v>
      </c>
      <c r="P815">
        <v>25</v>
      </c>
      <c r="Q815">
        <v>5964</v>
      </c>
    </row>
    <row r="816" spans="1:17" x14ac:dyDescent="0.25">
      <c r="A816" t="s">
        <v>275</v>
      </c>
      <c r="B816" t="s">
        <v>332</v>
      </c>
      <c r="C816" t="s">
        <v>178</v>
      </c>
      <c r="D816" t="s">
        <v>12</v>
      </c>
      <c r="E816" t="s">
        <v>285</v>
      </c>
      <c r="F816" t="s">
        <v>4</v>
      </c>
      <c r="G816">
        <v>5.7499999999999999E-3</v>
      </c>
      <c r="H816">
        <v>634250</v>
      </c>
      <c r="I816">
        <v>3673750</v>
      </c>
      <c r="J816">
        <v>-65.260000000000005</v>
      </c>
      <c r="K816">
        <v>-65.260000000000005</v>
      </c>
      <c r="L816">
        <v>0</v>
      </c>
      <c r="M816" t="s">
        <v>106</v>
      </c>
      <c r="N816" t="s">
        <v>29</v>
      </c>
      <c r="O816">
        <v>39</v>
      </c>
      <c r="P816">
        <v>25</v>
      </c>
      <c r="Q816">
        <v>5964</v>
      </c>
    </row>
    <row r="817" spans="1:17" x14ac:dyDescent="0.25">
      <c r="A817" t="s">
        <v>275</v>
      </c>
      <c r="B817" t="s">
        <v>332</v>
      </c>
      <c r="C817" t="s">
        <v>178</v>
      </c>
      <c r="D817" t="s">
        <v>12</v>
      </c>
      <c r="E817" t="s">
        <v>286</v>
      </c>
      <c r="F817" t="s">
        <v>4</v>
      </c>
      <c r="G817">
        <v>5.8900000000000003E-3</v>
      </c>
      <c r="H817">
        <v>632200</v>
      </c>
      <c r="I817">
        <v>3675300</v>
      </c>
      <c r="J817">
        <v>-69.23</v>
      </c>
      <c r="K817">
        <v>-69.23</v>
      </c>
      <c r="L817">
        <v>0</v>
      </c>
      <c r="M817" t="s">
        <v>106</v>
      </c>
      <c r="N817" t="s">
        <v>29</v>
      </c>
      <c r="O817">
        <v>39</v>
      </c>
      <c r="P817">
        <v>25</v>
      </c>
      <c r="Q817">
        <v>5964</v>
      </c>
    </row>
    <row r="818" spans="1:17" x14ac:dyDescent="0.25">
      <c r="A818" t="s">
        <v>275</v>
      </c>
      <c r="B818" t="s">
        <v>332</v>
      </c>
      <c r="C818" t="s">
        <v>178</v>
      </c>
      <c r="D818" t="s">
        <v>12</v>
      </c>
      <c r="E818" t="s">
        <v>287</v>
      </c>
      <c r="F818" t="s">
        <v>4</v>
      </c>
      <c r="G818">
        <v>5.2399999999999999E-3</v>
      </c>
      <c r="H818">
        <v>632500</v>
      </c>
      <c r="I818">
        <v>3675750</v>
      </c>
      <c r="J818">
        <v>-68.47</v>
      </c>
      <c r="K818">
        <v>-68.47</v>
      </c>
      <c r="L818">
        <v>0</v>
      </c>
      <c r="M818" t="s">
        <v>106</v>
      </c>
      <c r="N818" t="s">
        <v>29</v>
      </c>
      <c r="O818">
        <v>39</v>
      </c>
      <c r="P818">
        <v>25</v>
      </c>
      <c r="Q818">
        <v>5964</v>
      </c>
    </row>
    <row r="819" spans="1:17" x14ac:dyDescent="0.25">
      <c r="A819" t="s">
        <v>275</v>
      </c>
      <c r="B819" t="s">
        <v>332</v>
      </c>
      <c r="C819" t="s">
        <v>178</v>
      </c>
      <c r="D819" t="s">
        <v>12</v>
      </c>
      <c r="E819" t="s">
        <v>288</v>
      </c>
      <c r="F819" t="s">
        <v>4</v>
      </c>
      <c r="G819">
        <v>4.9199999999999999E-3</v>
      </c>
      <c r="H819">
        <v>633669.61</v>
      </c>
      <c r="I819">
        <v>3674393.25</v>
      </c>
      <c r="J819">
        <v>-66.41</v>
      </c>
      <c r="K819">
        <v>-66.41</v>
      </c>
      <c r="L819">
        <v>0</v>
      </c>
      <c r="M819" t="s">
        <v>106</v>
      </c>
      <c r="N819" t="s">
        <v>29</v>
      </c>
      <c r="O819">
        <v>39</v>
      </c>
      <c r="P819">
        <v>25</v>
      </c>
      <c r="Q819">
        <v>5964</v>
      </c>
    </row>
    <row r="820" spans="1:17" x14ac:dyDescent="0.25">
      <c r="A820" t="s">
        <v>275</v>
      </c>
      <c r="B820" t="s">
        <v>332</v>
      </c>
      <c r="C820" t="s">
        <v>178</v>
      </c>
      <c r="D820" t="s">
        <v>12</v>
      </c>
      <c r="E820" t="s">
        <v>289</v>
      </c>
      <c r="F820" t="s">
        <v>4</v>
      </c>
      <c r="G820">
        <v>6.0000000000000001E-3</v>
      </c>
      <c r="H820">
        <v>634000</v>
      </c>
      <c r="I820">
        <v>3674500</v>
      </c>
      <c r="J820">
        <v>-65.47</v>
      </c>
      <c r="K820">
        <v>-65.47</v>
      </c>
      <c r="L820">
        <v>0</v>
      </c>
      <c r="M820" t="s">
        <v>106</v>
      </c>
      <c r="N820" t="s">
        <v>29</v>
      </c>
      <c r="O820">
        <v>39</v>
      </c>
      <c r="P820">
        <v>25</v>
      </c>
      <c r="Q820">
        <v>5964</v>
      </c>
    </row>
    <row r="821" spans="1:17" x14ac:dyDescent="0.25">
      <c r="A821" t="s">
        <v>275</v>
      </c>
      <c r="B821" t="s">
        <v>332</v>
      </c>
      <c r="C821" t="s">
        <v>178</v>
      </c>
      <c r="D821" t="s">
        <v>12</v>
      </c>
      <c r="E821" t="s">
        <v>290</v>
      </c>
      <c r="F821" t="s">
        <v>4</v>
      </c>
      <c r="G821">
        <v>4.3600000000000002E-3</v>
      </c>
      <c r="H821">
        <v>633834.11</v>
      </c>
      <c r="I821">
        <v>3674233.47</v>
      </c>
      <c r="J821">
        <v>-65.59</v>
      </c>
      <c r="K821">
        <v>-64.849999999999994</v>
      </c>
      <c r="L821">
        <v>0</v>
      </c>
      <c r="M821" t="s">
        <v>106</v>
      </c>
      <c r="N821" t="s">
        <v>29</v>
      </c>
      <c r="O821">
        <v>39</v>
      </c>
      <c r="P821">
        <v>25</v>
      </c>
      <c r="Q821">
        <v>5964</v>
      </c>
    </row>
    <row r="822" spans="1:17" x14ac:dyDescent="0.25">
      <c r="A822" t="s">
        <v>275</v>
      </c>
      <c r="B822" t="s">
        <v>332</v>
      </c>
      <c r="C822" t="s">
        <v>178</v>
      </c>
      <c r="D822" t="s">
        <v>12</v>
      </c>
      <c r="E822" t="s">
        <v>291</v>
      </c>
      <c r="F822" t="s">
        <v>4</v>
      </c>
      <c r="G822">
        <v>5.94E-3</v>
      </c>
      <c r="H822">
        <v>631000</v>
      </c>
      <c r="I822">
        <v>3674400</v>
      </c>
      <c r="J822">
        <v>-69.05</v>
      </c>
      <c r="K822">
        <v>-67.47</v>
      </c>
      <c r="L822">
        <v>0</v>
      </c>
      <c r="M822" t="s">
        <v>106</v>
      </c>
      <c r="N822" t="s">
        <v>29</v>
      </c>
      <c r="O822">
        <v>39</v>
      </c>
      <c r="P822">
        <v>25</v>
      </c>
      <c r="Q822">
        <v>5964</v>
      </c>
    </row>
    <row r="823" spans="1:17" x14ac:dyDescent="0.25">
      <c r="A823" t="s">
        <v>275</v>
      </c>
      <c r="B823" t="s">
        <v>332</v>
      </c>
      <c r="C823" t="s">
        <v>178</v>
      </c>
      <c r="D823" t="s">
        <v>12</v>
      </c>
      <c r="E823" t="s">
        <v>292</v>
      </c>
      <c r="F823" t="s">
        <v>4</v>
      </c>
      <c r="G823">
        <v>4.6600000000000001E-3</v>
      </c>
      <c r="H823">
        <v>633692.46</v>
      </c>
      <c r="I823">
        <v>3674393.25</v>
      </c>
      <c r="J823">
        <v>-66.040000000000006</v>
      </c>
      <c r="K823">
        <v>-65.13</v>
      </c>
      <c r="L823">
        <v>0</v>
      </c>
      <c r="M823" t="s">
        <v>106</v>
      </c>
      <c r="N823" t="s">
        <v>29</v>
      </c>
      <c r="O823">
        <v>39</v>
      </c>
      <c r="P823">
        <v>25</v>
      </c>
      <c r="Q823">
        <v>5964</v>
      </c>
    </row>
    <row r="824" spans="1:17" x14ac:dyDescent="0.25">
      <c r="A824" t="s">
        <v>275</v>
      </c>
      <c r="B824" t="s">
        <v>332</v>
      </c>
      <c r="C824" t="s">
        <v>178</v>
      </c>
      <c r="D824" t="s">
        <v>12</v>
      </c>
      <c r="E824" t="s">
        <v>293</v>
      </c>
      <c r="F824" t="s">
        <v>4</v>
      </c>
      <c r="G824">
        <v>4.5399999999999998E-3</v>
      </c>
      <c r="H824">
        <v>634250</v>
      </c>
      <c r="I824">
        <v>3673500</v>
      </c>
      <c r="J824">
        <v>-65.33</v>
      </c>
      <c r="K824">
        <v>-65.33</v>
      </c>
      <c r="L824">
        <v>0</v>
      </c>
      <c r="M824" t="s">
        <v>106</v>
      </c>
      <c r="N824" t="s">
        <v>29</v>
      </c>
      <c r="O824">
        <v>39</v>
      </c>
      <c r="P824">
        <v>25</v>
      </c>
      <c r="Q824">
        <v>5964</v>
      </c>
    </row>
    <row r="825" spans="1:17" x14ac:dyDescent="0.25">
      <c r="A825" t="s">
        <v>275</v>
      </c>
      <c r="B825" t="s">
        <v>332</v>
      </c>
      <c r="C825" t="s">
        <v>178</v>
      </c>
      <c r="D825" t="s">
        <v>12</v>
      </c>
      <c r="E825" t="s">
        <v>8</v>
      </c>
      <c r="F825" t="s">
        <v>4</v>
      </c>
      <c r="G825">
        <v>4.15E-3</v>
      </c>
      <c r="H825">
        <v>632035.30000000005</v>
      </c>
      <c r="I825">
        <v>3674674.37</v>
      </c>
      <c r="J825">
        <v>-69.040000000000006</v>
      </c>
      <c r="K825">
        <v>-69.040000000000006</v>
      </c>
      <c r="L825">
        <v>0</v>
      </c>
      <c r="M825" t="s">
        <v>106</v>
      </c>
      <c r="N825" t="s">
        <v>29</v>
      </c>
      <c r="O825">
        <v>39</v>
      </c>
      <c r="P825">
        <v>25</v>
      </c>
      <c r="Q825">
        <v>5964</v>
      </c>
    </row>
    <row r="826" spans="1:17" x14ac:dyDescent="0.25">
      <c r="A826" t="s">
        <v>275</v>
      </c>
      <c r="B826" t="s">
        <v>332</v>
      </c>
      <c r="C826" t="s">
        <v>178</v>
      </c>
      <c r="D826" t="s">
        <v>12</v>
      </c>
      <c r="E826" t="s">
        <v>294</v>
      </c>
      <c r="F826" t="s">
        <v>4</v>
      </c>
      <c r="G826">
        <v>2.0799999999999998E-3</v>
      </c>
      <c r="H826">
        <v>632035.30000000005</v>
      </c>
      <c r="I826">
        <v>3674674.37</v>
      </c>
      <c r="J826">
        <v>-69.040000000000006</v>
      </c>
      <c r="K826">
        <v>-69.040000000000006</v>
      </c>
      <c r="L826">
        <v>0</v>
      </c>
      <c r="M826" t="s">
        <v>106</v>
      </c>
      <c r="N826" t="s">
        <v>29</v>
      </c>
      <c r="O826">
        <v>39</v>
      </c>
      <c r="P826">
        <v>25</v>
      </c>
      <c r="Q826">
        <v>5964</v>
      </c>
    </row>
    <row r="827" spans="1:17" x14ac:dyDescent="0.25">
      <c r="A827" t="s">
        <v>275</v>
      </c>
      <c r="B827" t="s">
        <v>332</v>
      </c>
      <c r="C827" t="s">
        <v>178</v>
      </c>
      <c r="D827" t="s">
        <v>12</v>
      </c>
      <c r="E827" t="s">
        <v>295</v>
      </c>
      <c r="F827" t="s">
        <v>4</v>
      </c>
      <c r="G827">
        <v>2.0799999999999998E-3</v>
      </c>
      <c r="H827">
        <v>632050</v>
      </c>
      <c r="I827">
        <v>3674675</v>
      </c>
      <c r="J827">
        <v>-69.08</v>
      </c>
      <c r="K827">
        <v>-69.08</v>
      </c>
      <c r="L827">
        <v>0</v>
      </c>
      <c r="M827" t="s">
        <v>106</v>
      </c>
      <c r="N827" t="s">
        <v>29</v>
      </c>
      <c r="O827">
        <v>39</v>
      </c>
      <c r="P827">
        <v>25</v>
      </c>
      <c r="Q827">
        <v>5964</v>
      </c>
    </row>
    <row r="828" spans="1:17" x14ac:dyDescent="0.25">
      <c r="A828" t="s">
        <v>275</v>
      </c>
      <c r="B828" t="s">
        <v>332</v>
      </c>
      <c r="C828" t="s">
        <v>178</v>
      </c>
      <c r="D828" t="s">
        <v>12</v>
      </c>
      <c r="E828" t="s">
        <v>272</v>
      </c>
      <c r="F828" t="s">
        <v>4</v>
      </c>
      <c r="G828">
        <v>7.9390000000000002E-2</v>
      </c>
      <c r="H828">
        <v>632301.9</v>
      </c>
      <c r="I828">
        <v>3674603.27</v>
      </c>
      <c r="J828">
        <v>-68.73</v>
      </c>
      <c r="K828">
        <v>-68.73</v>
      </c>
      <c r="L828">
        <v>0</v>
      </c>
      <c r="M828" t="s">
        <v>106</v>
      </c>
      <c r="N828" t="s">
        <v>29</v>
      </c>
      <c r="O828">
        <v>39</v>
      </c>
      <c r="P828">
        <v>25</v>
      </c>
      <c r="Q828">
        <v>5964</v>
      </c>
    </row>
    <row r="829" spans="1:17" x14ac:dyDescent="0.25">
      <c r="A829" t="s">
        <v>275</v>
      </c>
      <c r="B829" t="s">
        <v>332</v>
      </c>
      <c r="C829" t="s">
        <v>178</v>
      </c>
      <c r="D829" t="s">
        <v>12</v>
      </c>
      <c r="E829" t="s">
        <v>273</v>
      </c>
      <c r="F829" t="s">
        <v>4</v>
      </c>
      <c r="G829">
        <v>7.7679999999999999E-2</v>
      </c>
      <c r="H829">
        <v>632301.9</v>
      </c>
      <c r="I829">
        <v>3674603.27</v>
      </c>
      <c r="J829">
        <v>-68.73</v>
      </c>
      <c r="K829">
        <v>-68.73</v>
      </c>
      <c r="L829">
        <v>0</v>
      </c>
      <c r="M829" t="s">
        <v>106</v>
      </c>
      <c r="N829" t="s">
        <v>29</v>
      </c>
      <c r="O829">
        <v>39</v>
      </c>
      <c r="P829">
        <v>25</v>
      </c>
      <c r="Q829">
        <v>5964</v>
      </c>
    </row>
    <row r="830" spans="1:17" x14ac:dyDescent="0.25">
      <c r="A830" t="s">
        <v>275</v>
      </c>
      <c r="B830" t="s">
        <v>332</v>
      </c>
      <c r="C830" t="s">
        <v>178</v>
      </c>
      <c r="D830" t="s">
        <v>12</v>
      </c>
      <c r="E830" t="s">
        <v>274</v>
      </c>
      <c r="F830" t="s">
        <v>4</v>
      </c>
      <c r="G830">
        <v>7.9579999999999998E-2</v>
      </c>
      <c r="H830">
        <v>632301.9</v>
      </c>
      <c r="I830">
        <v>3674579.58</v>
      </c>
      <c r="J830">
        <v>-68.739999999999995</v>
      </c>
      <c r="K830">
        <v>-68.739999999999995</v>
      </c>
      <c r="L830">
        <v>0</v>
      </c>
      <c r="M830" t="s">
        <v>106</v>
      </c>
      <c r="N830" t="s">
        <v>29</v>
      </c>
      <c r="O830">
        <v>39</v>
      </c>
      <c r="P830">
        <v>25</v>
      </c>
      <c r="Q830">
        <v>5964</v>
      </c>
    </row>
    <row r="831" spans="1:17" x14ac:dyDescent="0.25">
      <c r="A831" t="s">
        <v>275</v>
      </c>
      <c r="B831" t="s">
        <v>332</v>
      </c>
      <c r="C831" t="s">
        <v>178</v>
      </c>
      <c r="D831" t="s">
        <v>12</v>
      </c>
      <c r="E831" t="s">
        <v>278</v>
      </c>
      <c r="F831" t="s">
        <v>4</v>
      </c>
      <c r="G831">
        <v>0.14890999999999999</v>
      </c>
      <c r="H831">
        <v>632301.9</v>
      </c>
      <c r="I831">
        <v>3674532.18</v>
      </c>
      <c r="J831">
        <v>-68.72</v>
      </c>
      <c r="K831">
        <v>-68.72</v>
      </c>
      <c r="L831">
        <v>0</v>
      </c>
      <c r="M831" t="s">
        <v>106</v>
      </c>
      <c r="N831" t="s">
        <v>29</v>
      </c>
      <c r="O831">
        <v>39</v>
      </c>
      <c r="P831">
        <v>25</v>
      </c>
      <c r="Q831">
        <v>5964</v>
      </c>
    </row>
    <row r="832" spans="1:17" x14ac:dyDescent="0.25">
      <c r="A832" t="s">
        <v>275</v>
      </c>
      <c r="B832" t="s">
        <v>332</v>
      </c>
      <c r="C832" t="s">
        <v>178</v>
      </c>
      <c r="D832" t="s">
        <v>12</v>
      </c>
      <c r="E832" t="s">
        <v>7</v>
      </c>
      <c r="F832" t="s">
        <v>4</v>
      </c>
      <c r="G832">
        <v>98.22381</v>
      </c>
      <c r="H832">
        <v>632301.9</v>
      </c>
      <c r="I832">
        <v>3674437.38</v>
      </c>
      <c r="J832">
        <v>-68.569999999999993</v>
      </c>
      <c r="K832">
        <v>-68.569999999999993</v>
      </c>
      <c r="L832">
        <v>0</v>
      </c>
      <c r="M832" t="s">
        <v>106</v>
      </c>
      <c r="N832" t="s">
        <v>29</v>
      </c>
      <c r="O832">
        <v>39</v>
      </c>
      <c r="P832">
        <v>25</v>
      </c>
      <c r="Q832">
        <v>5964</v>
      </c>
    </row>
    <row r="833" spans="1:17" x14ac:dyDescent="0.25">
      <c r="A833" t="s">
        <v>275</v>
      </c>
      <c r="B833" t="s">
        <v>332</v>
      </c>
      <c r="C833" t="s">
        <v>178</v>
      </c>
      <c r="D833" t="s">
        <v>12</v>
      </c>
      <c r="E833" t="s">
        <v>165</v>
      </c>
      <c r="F833" t="s">
        <v>4</v>
      </c>
      <c r="G833">
        <v>1.6660000000000001E-2</v>
      </c>
      <c r="H833">
        <v>632301.9</v>
      </c>
      <c r="I833">
        <v>3674555.88</v>
      </c>
      <c r="J833">
        <v>-68.75</v>
      </c>
      <c r="K833">
        <v>-68.75</v>
      </c>
      <c r="L833">
        <v>0</v>
      </c>
      <c r="M833" t="s">
        <v>106</v>
      </c>
      <c r="N833" t="s">
        <v>29</v>
      </c>
      <c r="O833">
        <v>39</v>
      </c>
      <c r="P833">
        <v>25</v>
      </c>
      <c r="Q833">
        <v>5964</v>
      </c>
    </row>
    <row r="834" spans="1:17" x14ac:dyDescent="0.25">
      <c r="A834" t="s">
        <v>275</v>
      </c>
      <c r="B834" t="s">
        <v>332</v>
      </c>
      <c r="C834" t="s">
        <v>178</v>
      </c>
      <c r="D834" t="s">
        <v>12</v>
      </c>
      <c r="E834" t="s">
        <v>3</v>
      </c>
      <c r="F834" t="s">
        <v>4</v>
      </c>
      <c r="G834">
        <v>91.911249999999995</v>
      </c>
      <c r="H834">
        <v>632301.9</v>
      </c>
      <c r="I834">
        <v>3674437.38</v>
      </c>
      <c r="J834">
        <v>-68.569999999999993</v>
      </c>
      <c r="K834">
        <v>-68.569999999999993</v>
      </c>
      <c r="L834">
        <v>0</v>
      </c>
      <c r="M834" t="s">
        <v>106</v>
      </c>
      <c r="N834" t="s">
        <v>29</v>
      </c>
      <c r="O834">
        <v>39</v>
      </c>
      <c r="P834">
        <v>25</v>
      </c>
      <c r="Q834">
        <v>5964</v>
      </c>
    </row>
    <row r="835" spans="1:17" x14ac:dyDescent="0.25">
      <c r="A835" t="s">
        <v>275</v>
      </c>
      <c r="B835" t="s">
        <v>332</v>
      </c>
      <c r="C835" t="s">
        <v>178</v>
      </c>
      <c r="D835" t="s">
        <v>12</v>
      </c>
      <c r="E835" t="s">
        <v>271</v>
      </c>
      <c r="F835" t="s">
        <v>4</v>
      </c>
      <c r="G835">
        <v>91.827380000000005</v>
      </c>
      <c r="H835">
        <v>632301.9</v>
      </c>
      <c r="I835">
        <v>3674437.38</v>
      </c>
      <c r="J835">
        <v>-68.569999999999993</v>
      </c>
      <c r="K835">
        <v>-68.569999999999993</v>
      </c>
      <c r="L835">
        <v>0</v>
      </c>
      <c r="M835" t="s">
        <v>106</v>
      </c>
      <c r="N835" t="s">
        <v>29</v>
      </c>
      <c r="O835">
        <v>39</v>
      </c>
      <c r="P835">
        <v>25</v>
      </c>
      <c r="Q835">
        <v>5964</v>
      </c>
    </row>
    <row r="836" spans="1:17" x14ac:dyDescent="0.25">
      <c r="A836" t="s">
        <v>275</v>
      </c>
      <c r="B836" t="s">
        <v>332</v>
      </c>
      <c r="C836" t="s">
        <v>178</v>
      </c>
      <c r="D836" t="s">
        <v>12</v>
      </c>
      <c r="E836" t="s">
        <v>277</v>
      </c>
      <c r="F836" t="s">
        <v>4</v>
      </c>
      <c r="G836">
        <v>0.2838</v>
      </c>
      <c r="H836">
        <v>632301.9</v>
      </c>
      <c r="I836">
        <v>3674579.58</v>
      </c>
      <c r="J836">
        <v>-68.739999999999995</v>
      </c>
      <c r="K836">
        <v>-68.739999999999995</v>
      </c>
      <c r="L836">
        <v>0</v>
      </c>
      <c r="M836" t="s">
        <v>106</v>
      </c>
      <c r="N836" t="s">
        <v>29</v>
      </c>
      <c r="O836">
        <v>39</v>
      </c>
      <c r="P836">
        <v>25</v>
      </c>
      <c r="Q836">
        <v>5964</v>
      </c>
    </row>
    <row r="837" spans="1:17" x14ac:dyDescent="0.25">
      <c r="A837" t="s">
        <v>275</v>
      </c>
      <c r="B837" t="s">
        <v>332</v>
      </c>
      <c r="C837" t="s">
        <v>178</v>
      </c>
      <c r="D837" t="s">
        <v>12</v>
      </c>
      <c r="E837" t="s">
        <v>281</v>
      </c>
      <c r="F837" t="s">
        <v>4</v>
      </c>
      <c r="G837">
        <v>1.678E-2</v>
      </c>
      <c r="H837">
        <v>633646.75</v>
      </c>
      <c r="I837">
        <v>3674393.25</v>
      </c>
      <c r="J837">
        <v>-66.459999999999994</v>
      </c>
      <c r="K837">
        <v>-66.459999999999994</v>
      </c>
      <c r="L837">
        <v>0</v>
      </c>
      <c r="M837" t="s">
        <v>106</v>
      </c>
      <c r="N837" t="s">
        <v>29</v>
      </c>
      <c r="O837">
        <v>39</v>
      </c>
      <c r="P837">
        <v>25</v>
      </c>
      <c r="Q837">
        <v>5964</v>
      </c>
    </row>
    <row r="838" spans="1:17" x14ac:dyDescent="0.25">
      <c r="A838" t="s">
        <v>275</v>
      </c>
      <c r="B838" t="s">
        <v>332</v>
      </c>
      <c r="C838" t="s">
        <v>178</v>
      </c>
      <c r="D838" t="s">
        <v>12</v>
      </c>
      <c r="E838" t="s">
        <v>282</v>
      </c>
      <c r="F838" t="s">
        <v>4</v>
      </c>
      <c r="G838">
        <v>6.8500000000000002E-3</v>
      </c>
      <c r="H838">
        <v>632150</v>
      </c>
      <c r="I838">
        <v>3674275</v>
      </c>
      <c r="J838">
        <v>-68.760000000000005</v>
      </c>
      <c r="K838">
        <v>-68.760000000000005</v>
      </c>
      <c r="L838">
        <v>0</v>
      </c>
      <c r="M838" t="s">
        <v>106</v>
      </c>
      <c r="N838" t="s">
        <v>29</v>
      </c>
      <c r="O838">
        <v>39</v>
      </c>
      <c r="P838">
        <v>25</v>
      </c>
      <c r="Q838">
        <v>5964</v>
      </c>
    </row>
    <row r="839" spans="1:17" x14ac:dyDescent="0.25">
      <c r="A839" t="s">
        <v>275</v>
      </c>
      <c r="B839" t="s">
        <v>332</v>
      </c>
      <c r="C839" t="s">
        <v>178</v>
      </c>
      <c r="D839" t="s">
        <v>12</v>
      </c>
      <c r="E839" t="s">
        <v>283</v>
      </c>
      <c r="F839" t="s">
        <v>4</v>
      </c>
      <c r="G839">
        <v>4.3299999999999996E-3</v>
      </c>
      <c r="H839">
        <v>632301.9</v>
      </c>
      <c r="I839">
        <v>3674579.58</v>
      </c>
      <c r="J839">
        <v>-68.739999999999995</v>
      </c>
      <c r="K839">
        <v>-68.739999999999995</v>
      </c>
      <c r="L839">
        <v>0</v>
      </c>
      <c r="M839" t="s">
        <v>106</v>
      </c>
      <c r="N839" t="s">
        <v>29</v>
      </c>
      <c r="O839">
        <v>39</v>
      </c>
      <c r="P839">
        <v>25</v>
      </c>
      <c r="Q839">
        <v>5964</v>
      </c>
    </row>
    <row r="840" spans="1:17" x14ac:dyDescent="0.25">
      <c r="A840" t="s">
        <v>275</v>
      </c>
      <c r="B840" t="s">
        <v>332</v>
      </c>
      <c r="C840" t="s">
        <v>178</v>
      </c>
      <c r="D840" t="s">
        <v>12</v>
      </c>
      <c r="E840" t="s">
        <v>284</v>
      </c>
      <c r="F840" t="s">
        <v>4</v>
      </c>
      <c r="G840">
        <v>6.8700000000000002E-3</v>
      </c>
      <c r="H840">
        <v>632000</v>
      </c>
      <c r="I840">
        <v>3674850</v>
      </c>
      <c r="J840">
        <v>-68.97</v>
      </c>
      <c r="K840">
        <v>-68.97</v>
      </c>
      <c r="L840">
        <v>0</v>
      </c>
      <c r="M840" t="s">
        <v>106</v>
      </c>
      <c r="N840" t="s">
        <v>29</v>
      </c>
      <c r="O840">
        <v>39</v>
      </c>
      <c r="P840">
        <v>25</v>
      </c>
      <c r="Q840">
        <v>5964</v>
      </c>
    </row>
    <row r="841" spans="1:17" x14ac:dyDescent="0.25">
      <c r="A841" t="s">
        <v>275</v>
      </c>
      <c r="B841" t="s">
        <v>332</v>
      </c>
      <c r="C841" t="s">
        <v>178</v>
      </c>
      <c r="D841" t="s">
        <v>12</v>
      </c>
      <c r="E841" t="s">
        <v>285</v>
      </c>
      <c r="F841" t="s">
        <v>4</v>
      </c>
      <c r="G841">
        <v>6.0600000000000003E-3</v>
      </c>
      <c r="H841">
        <v>634250</v>
      </c>
      <c r="I841">
        <v>3673750</v>
      </c>
      <c r="J841">
        <v>-65.260000000000005</v>
      </c>
      <c r="K841">
        <v>-65.260000000000005</v>
      </c>
      <c r="L841">
        <v>0</v>
      </c>
      <c r="M841" t="s">
        <v>106</v>
      </c>
      <c r="N841" t="s">
        <v>29</v>
      </c>
      <c r="O841">
        <v>39</v>
      </c>
      <c r="P841">
        <v>25</v>
      </c>
      <c r="Q841">
        <v>5964</v>
      </c>
    </row>
    <row r="842" spans="1:17" x14ac:dyDescent="0.25">
      <c r="A842" t="s">
        <v>275</v>
      </c>
      <c r="B842" t="s">
        <v>332</v>
      </c>
      <c r="C842" t="s">
        <v>178</v>
      </c>
      <c r="D842" t="s">
        <v>12</v>
      </c>
      <c r="E842" t="s">
        <v>286</v>
      </c>
      <c r="F842" t="s">
        <v>4</v>
      </c>
      <c r="G842">
        <v>6.2500000000000003E-3</v>
      </c>
      <c r="H842">
        <v>632200</v>
      </c>
      <c r="I842">
        <v>3675300</v>
      </c>
      <c r="J842">
        <v>-69.23</v>
      </c>
      <c r="K842">
        <v>-69.23</v>
      </c>
      <c r="L842">
        <v>0</v>
      </c>
      <c r="M842" t="s">
        <v>106</v>
      </c>
      <c r="N842" t="s">
        <v>29</v>
      </c>
      <c r="O842">
        <v>39</v>
      </c>
      <c r="P842">
        <v>25</v>
      </c>
      <c r="Q842">
        <v>5964</v>
      </c>
    </row>
    <row r="843" spans="1:17" x14ac:dyDescent="0.25">
      <c r="A843" t="s">
        <v>275</v>
      </c>
      <c r="B843" t="s">
        <v>332</v>
      </c>
      <c r="C843" t="s">
        <v>178</v>
      </c>
      <c r="D843" t="s">
        <v>12</v>
      </c>
      <c r="E843" t="s">
        <v>287</v>
      </c>
      <c r="F843" t="s">
        <v>4</v>
      </c>
      <c r="G843">
        <v>5.79E-3</v>
      </c>
      <c r="H843">
        <v>632500</v>
      </c>
      <c r="I843">
        <v>3675750</v>
      </c>
      <c r="J843">
        <v>-68.47</v>
      </c>
      <c r="K843">
        <v>-68.47</v>
      </c>
      <c r="L843">
        <v>0</v>
      </c>
      <c r="M843" t="s">
        <v>106</v>
      </c>
      <c r="N843" t="s">
        <v>29</v>
      </c>
      <c r="O843">
        <v>39</v>
      </c>
      <c r="P843">
        <v>25</v>
      </c>
      <c r="Q843">
        <v>5964</v>
      </c>
    </row>
    <row r="844" spans="1:17" x14ac:dyDescent="0.25">
      <c r="A844" t="s">
        <v>275</v>
      </c>
      <c r="B844" t="s">
        <v>332</v>
      </c>
      <c r="C844" t="s">
        <v>178</v>
      </c>
      <c r="D844" t="s">
        <v>12</v>
      </c>
      <c r="E844" t="s">
        <v>288</v>
      </c>
      <c r="F844" t="s">
        <v>4</v>
      </c>
      <c r="G844">
        <v>5.3400000000000001E-3</v>
      </c>
      <c r="H844">
        <v>633715.31999999995</v>
      </c>
      <c r="I844">
        <v>3674393.25</v>
      </c>
      <c r="J844">
        <v>-66.790000000000006</v>
      </c>
      <c r="K844">
        <v>-66.790000000000006</v>
      </c>
      <c r="L844">
        <v>0</v>
      </c>
      <c r="M844" t="s">
        <v>106</v>
      </c>
      <c r="N844" t="s">
        <v>29</v>
      </c>
      <c r="O844">
        <v>39</v>
      </c>
      <c r="P844">
        <v>25</v>
      </c>
      <c r="Q844">
        <v>5964</v>
      </c>
    </row>
    <row r="845" spans="1:17" x14ac:dyDescent="0.25">
      <c r="A845" t="s">
        <v>275</v>
      </c>
      <c r="B845" t="s">
        <v>332</v>
      </c>
      <c r="C845" t="s">
        <v>178</v>
      </c>
      <c r="D845" t="s">
        <v>12</v>
      </c>
      <c r="E845" t="s">
        <v>289</v>
      </c>
      <c r="F845" t="s">
        <v>4</v>
      </c>
      <c r="G845">
        <v>6.5700000000000003E-3</v>
      </c>
      <c r="H845">
        <v>634000</v>
      </c>
      <c r="I845">
        <v>3674500</v>
      </c>
      <c r="J845">
        <v>-65.47</v>
      </c>
      <c r="K845">
        <v>-65.47</v>
      </c>
      <c r="L845">
        <v>0</v>
      </c>
      <c r="M845" t="s">
        <v>106</v>
      </c>
      <c r="N845" t="s">
        <v>29</v>
      </c>
      <c r="O845">
        <v>39</v>
      </c>
      <c r="P845">
        <v>25</v>
      </c>
      <c r="Q845">
        <v>5964</v>
      </c>
    </row>
    <row r="846" spans="1:17" x14ac:dyDescent="0.25">
      <c r="A846" t="s">
        <v>275</v>
      </c>
      <c r="B846" t="s">
        <v>332</v>
      </c>
      <c r="C846" t="s">
        <v>178</v>
      </c>
      <c r="D846" t="s">
        <v>12</v>
      </c>
      <c r="E846" t="s">
        <v>290</v>
      </c>
      <c r="F846" t="s">
        <v>4</v>
      </c>
      <c r="G846">
        <v>3.5300000000000002E-3</v>
      </c>
      <c r="H846">
        <v>633834.11</v>
      </c>
      <c r="I846">
        <v>3674233.47</v>
      </c>
      <c r="J846">
        <v>-65.59</v>
      </c>
      <c r="K846">
        <v>-64.849999999999994</v>
      </c>
      <c r="L846">
        <v>0</v>
      </c>
      <c r="M846" t="s">
        <v>106</v>
      </c>
      <c r="N846" t="s">
        <v>29</v>
      </c>
      <c r="O846">
        <v>39</v>
      </c>
      <c r="P846">
        <v>25</v>
      </c>
      <c r="Q846">
        <v>5964</v>
      </c>
    </row>
    <row r="847" spans="1:17" x14ac:dyDescent="0.25">
      <c r="A847" t="s">
        <v>275</v>
      </c>
      <c r="B847" t="s">
        <v>332</v>
      </c>
      <c r="C847" t="s">
        <v>178</v>
      </c>
      <c r="D847" t="s">
        <v>12</v>
      </c>
      <c r="E847" t="s">
        <v>291</v>
      </c>
      <c r="F847" t="s">
        <v>4</v>
      </c>
      <c r="G847">
        <v>6.5700000000000003E-3</v>
      </c>
      <c r="H847">
        <v>631000</v>
      </c>
      <c r="I847">
        <v>3674400</v>
      </c>
      <c r="J847">
        <v>-69.05</v>
      </c>
      <c r="K847">
        <v>-67.47</v>
      </c>
      <c r="L847">
        <v>0</v>
      </c>
      <c r="M847" t="s">
        <v>106</v>
      </c>
      <c r="N847" t="s">
        <v>29</v>
      </c>
      <c r="O847">
        <v>39</v>
      </c>
      <c r="P847">
        <v>25</v>
      </c>
      <c r="Q847">
        <v>5964</v>
      </c>
    </row>
    <row r="848" spans="1:17" x14ac:dyDescent="0.25">
      <c r="A848" t="s">
        <v>275</v>
      </c>
      <c r="B848" t="s">
        <v>332</v>
      </c>
      <c r="C848" t="s">
        <v>178</v>
      </c>
      <c r="D848" t="s">
        <v>12</v>
      </c>
      <c r="E848" t="s">
        <v>292</v>
      </c>
      <c r="F848" t="s">
        <v>4</v>
      </c>
      <c r="G848">
        <v>4.2399999999999998E-3</v>
      </c>
      <c r="H848">
        <v>634250</v>
      </c>
      <c r="I848">
        <v>3674250</v>
      </c>
      <c r="J848">
        <v>-64.739999999999995</v>
      </c>
      <c r="K848">
        <v>-64.739999999999995</v>
      </c>
      <c r="L848">
        <v>0</v>
      </c>
      <c r="M848" t="s">
        <v>106</v>
      </c>
      <c r="N848" t="s">
        <v>29</v>
      </c>
      <c r="O848">
        <v>39</v>
      </c>
      <c r="P848">
        <v>25</v>
      </c>
      <c r="Q848">
        <v>5964</v>
      </c>
    </row>
    <row r="849" spans="1:17" x14ac:dyDescent="0.25">
      <c r="A849" t="s">
        <v>275</v>
      </c>
      <c r="B849" t="s">
        <v>332</v>
      </c>
      <c r="C849" t="s">
        <v>178</v>
      </c>
      <c r="D849" t="s">
        <v>12</v>
      </c>
      <c r="E849" t="s">
        <v>293</v>
      </c>
      <c r="F849" t="s">
        <v>4</v>
      </c>
      <c r="G849">
        <v>4.1599999999999996E-3</v>
      </c>
      <c r="H849">
        <v>634500</v>
      </c>
      <c r="I849">
        <v>3673500</v>
      </c>
      <c r="J849">
        <v>-64.64</v>
      </c>
      <c r="K849">
        <v>-64.64</v>
      </c>
      <c r="L849">
        <v>0</v>
      </c>
      <c r="M849" t="s">
        <v>106</v>
      </c>
      <c r="N849" t="s">
        <v>29</v>
      </c>
      <c r="O849">
        <v>39</v>
      </c>
      <c r="P849">
        <v>25</v>
      </c>
      <c r="Q849">
        <v>5964</v>
      </c>
    </row>
    <row r="850" spans="1:17" x14ac:dyDescent="0.25">
      <c r="A850" t="s">
        <v>275</v>
      </c>
      <c r="B850" t="s">
        <v>332</v>
      </c>
      <c r="C850" t="s">
        <v>178</v>
      </c>
      <c r="D850" t="s">
        <v>12</v>
      </c>
      <c r="E850" t="s">
        <v>8</v>
      </c>
      <c r="F850" t="s">
        <v>4</v>
      </c>
      <c r="G850">
        <v>4.8199999999999996E-3</v>
      </c>
      <c r="H850">
        <v>632035.30000000005</v>
      </c>
      <c r="I850">
        <v>3674674.37</v>
      </c>
      <c r="J850">
        <v>-69.040000000000006</v>
      </c>
      <c r="K850">
        <v>-69.040000000000006</v>
      </c>
      <c r="L850">
        <v>0</v>
      </c>
      <c r="M850" t="s">
        <v>106</v>
      </c>
      <c r="N850" t="s">
        <v>29</v>
      </c>
      <c r="O850">
        <v>39</v>
      </c>
      <c r="P850">
        <v>25</v>
      </c>
      <c r="Q850">
        <v>5964</v>
      </c>
    </row>
    <row r="851" spans="1:17" x14ac:dyDescent="0.25">
      <c r="A851" t="s">
        <v>275</v>
      </c>
      <c r="B851" t="s">
        <v>332</v>
      </c>
      <c r="C851" t="s">
        <v>178</v>
      </c>
      <c r="D851" t="s">
        <v>12</v>
      </c>
      <c r="E851" t="s">
        <v>294</v>
      </c>
      <c r="F851" t="s">
        <v>4</v>
      </c>
      <c r="G851">
        <v>2.4099999999999998E-3</v>
      </c>
      <c r="H851">
        <v>632025</v>
      </c>
      <c r="I851">
        <v>3674675</v>
      </c>
      <c r="J851">
        <v>-69.02</v>
      </c>
      <c r="K851">
        <v>-69.02</v>
      </c>
      <c r="L851">
        <v>0</v>
      </c>
      <c r="M851" t="s">
        <v>106</v>
      </c>
      <c r="N851" t="s">
        <v>29</v>
      </c>
      <c r="O851">
        <v>39</v>
      </c>
      <c r="P851">
        <v>25</v>
      </c>
      <c r="Q851">
        <v>5964</v>
      </c>
    </row>
    <row r="852" spans="1:17" x14ac:dyDescent="0.25">
      <c r="A852" t="s">
        <v>275</v>
      </c>
      <c r="B852" t="s">
        <v>332</v>
      </c>
      <c r="C852" t="s">
        <v>178</v>
      </c>
      <c r="D852" t="s">
        <v>12</v>
      </c>
      <c r="E852" t="s">
        <v>295</v>
      </c>
      <c r="F852" t="s">
        <v>4</v>
      </c>
      <c r="G852">
        <v>2.4099999999999998E-3</v>
      </c>
      <c r="H852">
        <v>632035.30000000005</v>
      </c>
      <c r="I852">
        <v>3674674.37</v>
      </c>
      <c r="J852">
        <v>-69.040000000000006</v>
      </c>
      <c r="K852">
        <v>-69.040000000000006</v>
      </c>
      <c r="L852">
        <v>0</v>
      </c>
      <c r="M852" t="s">
        <v>106</v>
      </c>
      <c r="N852" t="s">
        <v>29</v>
      </c>
      <c r="O852">
        <v>39</v>
      </c>
      <c r="P852">
        <v>25</v>
      </c>
      <c r="Q852">
        <v>5964</v>
      </c>
    </row>
    <row r="853" spans="1:17" x14ac:dyDescent="0.25">
      <c r="A853" t="s">
        <v>275</v>
      </c>
      <c r="B853" t="s">
        <v>332</v>
      </c>
      <c r="C853" t="s">
        <v>178</v>
      </c>
      <c r="D853" t="s">
        <v>12</v>
      </c>
      <c r="E853" t="s">
        <v>272</v>
      </c>
      <c r="F853" t="s">
        <v>4</v>
      </c>
      <c r="G853">
        <v>7.8450000000000006E-2</v>
      </c>
      <c r="H853">
        <v>632301.9</v>
      </c>
      <c r="I853">
        <v>3674603.27</v>
      </c>
      <c r="J853">
        <v>-68.73</v>
      </c>
      <c r="K853">
        <v>-68.73</v>
      </c>
      <c r="L853">
        <v>0</v>
      </c>
      <c r="M853" t="s">
        <v>106</v>
      </c>
      <c r="N853" t="s">
        <v>29</v>
      </c>
      <c r="O853">
        <v>39</v>
      </c>
      <c r="P853">
        <v>25</v>
      </c>
      <c r="Q853">
        <v>5964</v>
      </c>
    </row>
    <row r="854" spans="1:17" x14ac:dyDescent="0.25">
      <c r="A854" t="s">
        <v>275</v>
      </c>
      <c r="B854" t="s">
        <v>332</v>
      </c>
      <c r="C854" t="s">
        <v>178</v>
      </c>
      <c r="D854" t="s">
        <v>12</v>
      </c>
      <c r="E854" t="s">
        <v>273</v>
      </c>
      <c r="F854" t="s">
        <v>4</v>
      </c>
      <c r="G854">
        <v>7.7109999999999998E-2</v>
      </c>
      <c r="H854">
        <v>632301.9</v>
      </c>
      <c r="I854">
        <v>3674603.27</v>
      </c>
      <c r="J854">
        <v>-68.73</v>
      </c>
      <c r="K854">
        <v>-68.73</v>
      </c>
      <c r="L854">
        <v>0</v>
      </c>
      <c r="M854" t="s">
        <v>106</v>
      </c>
      <c r="N854" t="s">
        <v>29</v>
      </c>
      <c r="O854">
        <v>39</v>
      </c>
      <c r="P854">
        <v>25</v>
      </c>
      <c r="Q854">
        <v>5964</v>
      </c>
    </row>
    <row r="855" spans="1:17" x14ac:dyDescent="0.25">
      <c r="A855" t="s">
        <v>275</v>
      </c>
      <c r="B855" t="s">
        <v>332</v>
      </c>
      <c r="C855" t="s">
        <v>178</v>
      </c>
      <c r="D855" t="s">
        <v>12</v>
      </c>
      <c r="E855" t="s">
        <v>274</v>
      </c>
      <c r="F855" t="s">
        <v>4</v>
      </c>
      <c r="G855">
        <v>7.843E-2</v>
      </c>
      <c r="H855">
        <v>632301.9</v>
      </c>
      <c r="I855">
        <v>3674579.58</v>
      </c>
      <c r="J855">
        <v>-68.739999999999995</v>
      </c>
      <c r="K855">
        <v>-68.739999999999995</v>
      </c>
      <c r="L855">
        <v>0</v>
      </c>
      <c r="M855" t="s">
        <v>106</v>
      </c>
      <c r="N855" t="s">
        <v>29</v>
      </c>
      <c r="O855">
        <v>39</v>
      </c>
      <c r="P855">
        <v>25</v>
      </c>
      <c r="Q855">
        <v>5964</v>
      </c>
    </row>
    <row r="856" spans="1:17" x14ac:dyDescent="0.25">
      <c r="A856" t="s">
        <v>275</v>
      </c>
      <c r="B856" t="s">
        <v>332</v>
      </c>
      <c r="C856" t="s">
        <v>178</v>
      </c>
      <c r="D856" t="s">
        <v>12</v>
      </c>
      <c r="E856" t="s">
        <v>278</v>
      </c>
      <c r="F856" t="s">
        <v>4</v>
      </c>
      <c r="G856">
        <v>0.11831</v>
      </c>
      <c r="H856">
        <v>632301.9</v>
      </c>
      <c r="I856">
        <v>3674532.18</v>
      </c>
      <c r="J856">
        <v>-68.72</v>
      </c>
      <c r="K856">
        <v>-68.72</v>
      </c>
      <c r="L856">
        <v>0</v>
      </c>
      <c r="M856" t="s">
        <v>106</v>
      </c>
      <c r="N856" t="s">
        <v>29</v>
      </c>
      <c r="O856">
        <v>39</v>
      </c>
      <c r="P856">
        <v>25</v>
      </c>
      <c r="Q856">
        <v>5964</v>
      </c>
    </row>
    <row r="857" spans="1:17" x14ac:dyDescent="0.25">
      <c r="A857" t="s">
        <v>275</v>
      </c>
      <c r="B857" t="s">
        <v>332</v>
      </c>
      <c r="C857" t="s">
        <v>178</v>
      </c>
      <c r="D857" t="s">
        <v>12</v>
      </c>
      <c r="E857" t="s">
        <v>7</v>
      </c>
      <c r="F857" t="s">
        <v>4</v>
      </c>
      <c r="G857">
        <v>91.894940000000005</v>
      </c>
      <c r="H857">
        <v>632301.9</v>
      </c>
      <c r="I857">
        <v>3674437.38</v>
      </c>
      <c r="J857">
        <v>-68.569999999999993</v>
      </c>
      <c r="K857">
        <v>-68.569999999999993</v>
      </c>
      <c r="L857">
        <v>0</v>
      </c>
      <c r="M857" t="s">
        <v>106</v>
      </c>
      <c r="N857" t="s">
        <v>29</v>
      </c>
      <c r="O857">
        <v>39</v>
      </c>
      <c r="P857">
        <v>25</v>
      </c>
      <c r="Q857">
        <v>5964</v>
      </c>
    </row>
    <row r="858" spans="1:17" x14ac:dyDescent="0.25">
      <c r="A858" t="s">
        <v>275</v>
      </c>
      <c r="B858" t="s">
        <v>332</v>
      </c>
      <c r="C858" t="s">
        <v>178</v>
      </c>
      <c r="D858" t="s">
        <v>12</v>
      </c>
      <c r="E858" t="s">
        <v>165</v>
      </c>
      <c r="F858" t="s">
        <v>4</v>
      </c>
      <c r="G858">
        <v>1.6920000000000001E-2</v>
      </c>
      <c r="H858">
        <v>632301.9</v>
      </c>
      <c r="I858">
        <v>3674555.88</v>
      </c>
      <c r="J858">
        <v>-68.75</v>
      </c>
      <c r="K858">
        <v>-68.75</v>
      </c>
      <c r="L858">
        <v>0</v>
      </c>
      <c r="M858" t="s">
        <v>106</v>
      </c>
      <c r="N858" t="s">
        <v>29</v>
      </c>
      <c r="O858">
        <v>39</v>
      </c>
      <c r="P858">
        <v>25</v>
      </c>
      <c r="Q858">
        <v>5964</v>
      </c>
    </row>
    <row r="859" spans="1:17" x14ac:dyDescent="0.25">
      <c r="A859" t="s">
        <v>275</v>
      </c>
      <c r="B859" t="s">
        <v>333</v>
      </c>
      <c r="C859" t="s">
        <v>11</v>
      </c>
      <c r="D859" t="s">
        <v>21</v>
      </c>
      <c r="E859" t="s">
        <v>3</v>
      </c>
      <c r="F859" t="s">
        <v>4</v>
      </c>
      <c r="G859">
        <v>1.35005</v>
      </c>
      <c r="H859">
        <v>632025</v>
      </c>
      <c r="I859">
        <v>3674675</v>
      </c>
      <c r="J859">
        <v>-69.02</v>
      </c>
      <c r="K859">
        <v>-69.02</v>
      </c>
      <c r="L859">
        <v>0</v>
      </c>
      <c r="M859" t="s">
        <v>106</v>
      </c>
      <c r="N859" t="s">
        <v>29</v>
      </c>
      <c r="O859">
        <v>10</v>
      </c>
      <c r="P859">
        <v>7</v>
      </c>
      <c r="Q859">
        <v>5964</v>
      </c>
    </row>
    <row r="860" spans="1:17" x14ac:dyDescent="0.25">
      <c r="A860" t="s">
        <v>275</v>
      </c>
      <c r="B860" t="s">
        <v>333</v>
      </c>
      <c r="C860" t="s">
        <v>11</v>
      </c>
      <c r="D860" t="s">
        <v>21</v>
      </c>
      <c r="E860" t="s">
        <v>277</v>
      </c>
      <c r="F860" t="s">
        <v>4</v>
      </c>
      <c r="G860">
        <v>1.35005</v>
      </c>
      <c r="H860">
        <v>632025</v>
      </c>
      <c r="I860">
        <v>3674675</v>
      </c>
      <c r="J860">
        <v>-69.02</v>
      </c>
      <c r="K860">
        <v>-69.02</v>
      </c>
      <c r="L860">
        <v>0</v>
      </c>
      <c r="M860" t="s">
        <v>106</v>
      </c>
      <c r="N860" t="s">
        <v>29</v>
      </c>
      <c r="O860">
        <v>10</v>
      </c>
      <c r="P860">
        <v>7</v>
      </c>
      <c r="Q860">
        <v>5964</v>
      </c>
    </row>
    <row r="861" spans="1:17" x14ac:dyDescent="0.25">
      <c r="A861" t="s">
        <v>275</v>
      </c>
      <c r="B861" t="s">
        <v>333</v>
      </c>
      <c r="C861" t="s">
        <v>11</v>
      </c>
      <c r="D861" t="s">
        <v>21</v>
      </c>
      <c r="E861" t="s">
        <v>272</v>
      </c>
      <c r="F861" t="s">
        <v>4</v>
      </c>
      <c r="G861">
        <v>0.52934000000000003</v>
      </c>
      <c r="H861">
        <v>632035.30000000005</v>
      </c>
      <c r="I861">
        <v>3674674.37</v>
      </c>
      <c r="J861">
        <v>-69.040000000000006</v>
      </c>
      <c r="K861">
        <v>-69.040000000000006</v>
      </c>
      <c r="L861">
        <v>0</v>
      </c>
      <c r="M861" t="s">
        <v>106</v>
      </c>
      <c r="N861" t="s">
        <v>29</v>
      </c>
      <c r="O861">
        <v>10</v>
      </c>
      <c r="P861">
        <v>7</v>
      </c>
      <c r="Q861">
        <v>5964</v>
      </c>
    </row>
    <row r="862" spans="1:17" x14ac:dyDescent="0.25">
      <c r="A862" t="s">
        <v>275</v>
      </c>
      <c r="B862" t="s">
        <v>333</v>
      </c>
      <c r="C862" t="s">
        <v>11</v>
      </c>
      <c r="D862" t="s">
        <v>21</v>
      </c>
      <c r="E862" t="s">
        <v>273</v>
      </c>
      <c r="F862" t="s">
        <v>4</v>
      </c>
      <c r="G862">
        <v>0.51927999999999996</v>
      </c>
      <c r="H862">
        <v>632050</v>
      </c>
      <c r="I862">
        <v>3674675</v>
      </c>
      <c r="J862">
        <v>-69.08</v>
      </c>
      <c r="K862">
        <v>-69.08</v>
      </c>
      <c r="L862">
        <v>0</v>
      </c>
      <c r="M862" t="s">
        <v>106</v>
      </c>
      <c r="N862" t="s">
        <v>29</v>
      </c>
      <c r="O862">
        <v>10</v>
      </c>
      <c r="P862">
        <v>7</v>
      </c>
      <c r="Q862">
        <v>5964</v>
      </c>
    </row>
    <row r="863" spans="1:17" x14ac:dyDescent="0.25">
      <c r="A863" t="s">
        <v>275</v>
      </c>
      <c r="B863" t="s">
        <v>333</v>
      </c>
      <c r="C863" t="s">
        <v>11</v>
      </c>
      <c r="D863" t="s">
        <v>21</v>
      </c>
      <c r="E863" t="s">
        <v>274</v>
      </c>
      <c r="F863" t="s">
        <v>4</v>
      </c>
      <c r="G863">
        <v>0.35249999999999998</v>
      </c>
      <c r="H863">
        <v>632175</v>
      </c>
      <c r="I863">
        <v>3674675</v>
      </c>
      <c r="J863">
        <v>-68.430000000000007</v>
      </c>
      <c r="K863">
        <v>-68.430000000000007</v>
      </c>
      <c r="L863">
        <v>0</v>
      </c>
      <c r="M863" t="s">
        <v>106</v>
      </c>
      <c r="N863" t="s">
        <v>29</v>
      </c>
      <c r="O863">
        <v>10</v>
      </c>
      <c r="P863">
        <v>7</v>
      </c>
      <c r="Q863">
        <v>5964</v>
      </c>
    </row>
    <row r="864" spans="1:17" x14ac:dyDescent="0.25">
      <c r="A864" t="s">
        <v>275</v>
      </c>
      <c r="B864" t="s">
        <v>333</v>
      </c>
      <c r="C864" t="s">
        <v>11</v>
      </c>
      <c r="D864" t="s">
        <v>21</v>
      </c>
      <c r="E864" t="s">
        <v>278</v>
      </c>
      <c r="F864" t="s">
        <v>4</v>
      </c>
      <c r="G864">
        <v>0.33988000000000002</v>
      </c>
      <c r="H864">
        <v>632301.9</v>
      </c>
      <c r="I864">
        <v>3674508.48</v>
      </c>
      <c r="J864">
        <v>-68.69</v>
      </c>
      <c r="K864">
        <v>-68.69</v>
      </c>
      <c r="L864">
        <v>0</v>
      </c>
      <c r="M864" t="s">
        <v>106</v>
      </c>
      <c r="N864" t="s">
        <v>29</v>
      </c>
      <c r="O864">
        <v>10</v>
      </c>
      <c r="P864">
        <v>7</v>
      </c>
      <c r="Q864">
        <v>5964</v>
      </c>
    </row>
    <row r="865" spans="1:17" x14ac:dyDescent="0.25">
      <c r="A865" t="s">
        <v>275</v>
      </c>
      <c r="B865" t="s">
        <v>333</v>
      </c>
      <c r="C865" t="s">
        <v>11</v>
      </c>
      <c r="D865" t="s">
        <v>21</v>
      </c>
      <c r="E865" t="s">
        <v>7</v>
      </c>
      <c r="F865" t="s">
        <v>4</v>
      </c>
      <c r="G865">
        <v>1.35005</v>
      </c>
      <c r="H865">
        <v>632025</v>
      </c>
      <c r="I865">
        <v>3674675</v>
      </c>
      <c r="J865">
        <v>-69.02</v>
      </c>
      <c r="K865">
        <v>-69.02</v>
      </c>
      <c r="L865">
        <v>0</v>
      </c>
      <c r="M865" t="s">
        <v>106</v>
      </c>
      <c r="N865" t="s">
        <v>29</v>
      </c>
      <c r="O865">
        <v>10</v>
      </c>
      <c r="P865">
        <v>7</v>
      </c>
      <c r="Q865">
        <v>5964</v>
      </c>
    </row>
    <row r="866" spans="1:17" x14ac:dyDescent="0.25">
      <c r="A866" t="s">
        <v>275</v>
      </c>
      <c r="B866" t="s">
        <v>333</v>
      </c>
      <c r="C866" t="s">
        <v>11</v>
      </c>
      <c r="D866" t="s">
        <v>23</v>
      </c>
      <c r="E866" t="s">
        <v>3</v>
      </c>
      <c r="F866" t="s">
        <v>4</v>
      </c>
      <c r="G866">
        <v>1.2625299999999999</v>
      </c>
      <c r="H866">
        <v>632025</v>
      </c>
      <c r="I866">
        <v>3674675</v>
      </c>
      <c r="J866">
        <v>-69.02</v>
      </c>
      <c r="K866">
        <v>-69.02</v>
      </c>
      <c r="L866">
        <v>0</v>
      </c>
      <c r="M866" t="s">
        <v>106</v>
      </c>
      <c r="N866" t="s">
        <v>29</v>
      </c>
      <c r="O866">
        <v>10</v>
      </c>
      <c r="P866">
        <v>7</v>
      </c>
      <c r="Q866">
        <v>5964</v>
      </c>
    </row>
    <row r="867" spans="1:17" x14ac:dyDescent="0.25">
      <c r="A867" t="s">
        <v>275</v>
      </c>
      <c r="B867" t="s">
        <v>333</v>
      </c>
      <c r="C867" t="s">
        <v>11</v>
      </c>
      <c r="D867" t="s">
        <v>23</v>
      </c>
      <c r="E867" t="s">
        <v>277</v>
      </c>
      <c r="F867" t="s">
        <v>4</v>
      </c>
      <c r="G867">
        <v>1.2625299999999999</v>
      </c>
      <c r="H867">
        <v>632025</v>
      </c>
      <c r="I867">
        <v>3674675</v>
      </c>
      <c r="J867">
        <v>-69.02</v>
      </c>
      <c r="K867">
        <v>-69.02</v>
      </c>
      <c r="L867">
        <v>0</v>
      </c>
      <c r="M867" t="s">
        <v>106</v>
      </c>
      <c r="N867" t="s">
        <v>29</v>
      </c>
      <c r="O867">
        <v>10</v>
      </c>
      <c r="P867">
        <v>7</v>
      </c>
      <c r="Q867">
        <v>5964</v>
      </c>
    </row>
    <row r="868" spans="1:17" x14ac:dyDescent="0.25">
      <c r="A868" t="s">
        <v>275</v>
      </c>
      <c r="B868" t="s">
        <v>333</v>
      </c>
      <c r="C868" t="s">
        <v>11</v>
      </c>
      <c r="D868" t="s">
        <v>23</v>
      </c>
      <c r="E868" t="s">
        <v>272</v>
      </c>
      <c r="F868" t="s">
        <v>4</v>
      </c>
      <c r="G868">
        <v>0.48969000000000001</v>
      </c>
      <c r="H868">
        <v>632025</v>
      </c>
      <c r="I868">
        <v>3674675</v>
      </c>
      <c r="J868">
        <v>-69.02</v>
      </c>
      <c r="K868">
        <v>-69.02</v>
      </c>
      <c r="L868">
        <v>0</v>
      </c>
      <c r="M868" t="s">
        <v>106</v>
      </c>
      <c r="N868" t="s">
        <v>29</v>
      </c>
      <c r="O868">
        <v>10</v>
      </c>
      <c r="P868">
        <v>7</v>
      </c>
      <c r="Q868">
        <v>5964</v>
      </c>
    </row>
    <row r="869" spans="1:17" x14ac:dyDescent="0.25">
      <c r="A869" t="s">
        <v>275</v>
      </c>
      <c r="B869" t="s">
        <v>333</v>
      </c>
      <c r="C869" t="s">
        <v>11</v>
      </c>
      <c r="D869" t="s">
        <v>23</v>
      </c>
      <c r="E869" t="s">
        <v>273</v>
      </c>
      <c r="F869" t="s">
        <v>4</v>
      </c>
      <c r="G869">
        <v>0.43961</v>
      </c>
      <c r="H869">
        <v>632025</v>
      </c>
      <c r="I869">
        <v>3674675</v>
      </c>
      <c r="J869">
        <v>-69.02</v>
      </c>
      <c r="K869">
        <v>-69.02</v>
      </c>
      <c r="L869">
        <v>0</v>
      </c>
      <c r="M869" t="s">
        <v>106</v>
      </c>
      <c r="N869" t="s">
        <v>29</v>
      </c>
      <c r="O869">
        <v>10</v>
      </c>
      <c r="P869">
        <v>7</v>
      </c>
      <c r="Q869">
        <v>5964</v>
      </c>
    </row>
    <row r="870" spans="1:17" x14ac:dyDescent="0.25">
      <c r="A870" t="s">
        <v>275</v>
      </c>
      <c r="B870" t="s">
        <v>333</v>
      </c>
      <c r="C870" t="s">
        <v>11</v>
      </c>
      <c r="D870" t="s">
        <v>23</v>
      </c>
      <c r="E870" t="s">
        <v>274</v>
      </c>
      <c r="F870" t="s">
        <v>4</v>
      </c>
      <c r="G870">
        <v>0.29855999999999999</v>
      </c>
      <c r="H870">
        <v>632011.06999999995</v>
      </c>
      <c r="I870">
        <v>3674674.37</v>
      </c>
      <c r="J870">
        <v>-69.02</v>
      </c>
      <c r="K870">
        <v>-69.02</v>
      </c>
      <c r="L870">
        <v>0</v>
      </c>
      <c r="M870" t="s">
        <v>106</v>
      </c>
      <c r="N870" t="s">
        <v>29</v>
      </c>
      <c r="O870">
        <v>10</v>
      </c>
      <c r="P870">
        <v>7</v>
      </c>
      <c r="Q870">
        <v>5964</v>
      </c>
    </row>
    <row r="871" spans="1:17" x14ac:dyDescent="0.25">
      <c r="A871" t="s">
        <v>275</v>
      </c>
      <c r="B871" t="s">
        <v>333</v>
      </c>
      <c r="C871" t="s">
        <v>11</v>
      </c>
      <c r="D871" t="s">
        <v>23</v>
      </c>
      <c r="E871" t="s">
        <v>278</v>
      </c>
      <c r="F871" t="s">
        <v>4</v>
      </c>
      <c r="G871">
        <v>0.32734000000000002</v>
      </c>
      <c r="H871">
        <v>632301.9</v>
      </c>
      <c r="I871">
        <v>3674508.48</v>
      </c>
      <c r="J871">
        <v>-68.69</v>
      </c>
      <c r="K871">
        <v>-68.69</v>
      </c>
      <c r="L871">
        <v>0</v>
      </c>
      <c r="M871" t="s">
        <v>106</v>
      </c>
      <c r="N871" t="s">
        <v>29</v>
      </c>
      <c r="O871">
        <v>10</v>
      </c>
      <c r="P871">
        <v>7</v>
      </c>
      <c r="Q871">
        <v>5964</v>
      </c>
    </row>
    <row r="872" spans="1:17" x14ac:dyDescent="0.25">
      <c r="A872" t="s">
        <v>275</v>
      </c>
      <c r="B872" t="s">
        <v>333</v>
      </c>
      <c r="C872" t="s">
        <v>11</v>
      </c>
      <c r="D872" t="s">
        <v>23</v>
      </c>
      <c r="E872" t="s">
        <v>7</v>
      </c>
      <c r="F872" t="s">
        <v>4</v>
      </c>
      <c r="G872">
        <v>1.2625299999999999</v>
      </c>
      <c r="H872">
        <v>632025</v>
      </c>
      <c r="I872">
        <v>3674675</v>
      </c>
      <c r="J872">
        <v>-69.02</v>
      </c>
      <c r="K872">
        <v>-69.02</v>
      </c>
      <c r="L872">
        <v>0</v>
      </c>
      <c r="M872" t="s">
        <v>106</v>
      </c>
      <c r="N872" t="s">
        <v>29</v>
      </c>
      <c r="O872">
        <v>10</v>
      </c>
      <c r="P872">
        <v>7</v>
      </c>
      <c r="Q872">
        <v>5964</v>
      </c>
    </row>
    <row r="873" spans="1:17" x14ac:dyDescent="0.25">
      <c r="A873" t="s">
        <v>275</v>
      </c>
      <c r="B873" t="s">
        <v>334</v>
      </c>
      <c r="C873" t="s">
        <v>11</v>
      </c>
      <c r="D873" t="s">
        <v>12</v>
      </c>
      <c r="E873" t="s">
        <v>3</v>
      </c>
      <c r="F873" t="s">
        <v>4</v>
      </c>
      <c r="G873">
        <v>6.1249999999999999E-2</v>
      </c>
      <c r="H873">
        <v>632301.9</v>
      </c>
      <c r="I873">
        <v>3674555.88</v>
      </c>
      <c r="J873">
        <v>-68.75</v>
      </c>
      <c r="K873">
        <v>-68.75</v>
      </c>
      <c r="L873">
        <v>0</v>
      </c>
      <c r="M873" t="s">
        <v>106</v>
      </c>
      <c r="N873" t="s">
        <v>29</v>
      </c>
      <c r="O873">
        <v>10</v>
      </c>
      <c r="P873">
        <v>7</v>
      </c>
      <c r="Q873">
        <v>5964</v>
      </c>
    </row>
    <row r="874" spans="1:17" x14ac:dyDescent="0.25">
      <c r="A874" t="s">
        <v>275</v>
      </c>
      <c r="B874" t="s">
        <v>334</v>
      </c>
      <c r="C874" t="s">
        <v>11</v>
      </c>
      <c r="D874" t="s">
        <v>12</v>
      </c>
      <c r="E874" t="s">
        <v>277</v>
      </c>
      <c r="F874" t="s">
        <v>4</v>
      </c>
      <c r="G874">
        <v>6.1249999999999999E-2</v>
      </c>
      <c r="H874">
        <v>632301.9</v>
      </c>
      <c r="I874">
        <v>3674555.88</v>
      </c>
      <c r="J874">
        <v>-68.75</v>
      </c>
      <c r="K874">
        <v>-68.75</v>
      </c>
      <c r="L874">
        <v>0</v>
      </c>
      <c r="M874" t="s">
        <v>106</v>
      </c>
      <c r="N874" t="s">
        <v>29</v>
      </c>
      <c r="O874">
        <v>10</v>
      </c>
      <c r="P874">
        <v>7</v>
      </c>
      <c r="Q874">
        <v>5964</v>
      </c>
    </row>
    <row r="875" spans="1:17" x14ac:dyDescent="0.25">
      <c r="A875" t="s">
        <v>275</v>
      </c>
      <c r="B875" t="s">
        <v>334</v>
      </c>
      <c r="C875" t="s">
        <v>11</v>
      </c>
      <c r="D875" t="s">
        <v>12</v>
      </c>
      <c r="E875" t="s">
        <v>272</v>
      </c>
      <c r="F875" t="s">
        <v>4</v>
      </c>
      <c r="G875">
        <v>1.4829999999999999E-2</v>
      </c>
      <c r="H875">
        <v>632301.9</v>
      </c>
      <c r="I875">
        <v>3674603.27</v>
      </c>
      <c r="J875">
        <v>-68.73</v>
      </c>
      <c r="K875">
        <v>-68.73</v>
      </c>
      <c r="L875">
        <v>0</v>
      </c>
      <c r="M875" t="s">
        <v>106</v>
      </c>
      <c r="N875" t="s">
        <v>29</v>
      </c>
      <c r="O875">
        <v>10</v>
      </c>
      <c r="P875">
        <v>7</v>
      </c>
      <c r="Q875">
        <v>5964</v>
      </c>
    </row>
    <row r="876" spans="1:17" x14ac:dyDescent="0.25">
      <c r="A876" t="s">
        <v>275</v>
      </c>
      <c r="B876" t="s">
        <v>334</v>
      </c>
      <c r="C876" t="s">
        <v>11</v>
      </c>
      <c r="D876" t="s">
        <v>12</v>
      </c>
      <c r="E876" t="s">
        <v>273</v>
      </c>
      <c r="F876" t="s">
        <v>4</v>
      </c>
      <c r="G876">
        <v>1.451E-2</v>
      </c>
      <c r="H876">
        <v>632301.9</v>
      </c>
      <c r="I876">
        <v>3674603.27</v>
      </c>
      <c r="J876">
        <v>-68.73</v>
      </c>
      <c r="K876">
        <v>-68.73</v>
      </c>
      <c r="L876">
        <v>0</v>
      </c>
      <c r="M876" t="s">
        <v>106</v>
      </c>
      <c r="N876" t="s">
        <v>29</v>
      </c>
      <c r="O876">
        <v>10</v>
      </c>
      <c r="P876">
        <v>7</v>
      </c>
      <c r="Q876">
        <v>5964</v>
      </c>
    </row>
    <row r="877" spans="1:17" x14ac:dyDescent="0.25">
      <c r="A877" t="s">
        <v>275</v>
      </c>
      <c r="B877" t="s">
        <v>334</v>
      </c>
      <c r="C877" t="s">
        <v>11</v>
      </c>
      <c r="D877" t="s">
        <v>12</v>
      </c>
      <c r="E877" t="s">
        <v>274</v>
      </c>
      <c r="F877" t="s">
        <v>4</v>
      </c>
      <c r="G877">
        <v>1.486E-2</v>
      </c>
      <c r="H877">
        <v>632301.9</v>
      </c>
      <c r="I877">
        <v>3674579.58</v>
      </c>
      <c r="J877">
        <v>-68.739999999999995</v>
      </c>
      <c r="K877">
        <v>-68.739999999999995</v>
      </c>
      <c r="L877">
        <v>0</v>
      </c>
      <c r="M877" t="s">
        <v>106</v>
      </c>
      <c r="N877" t="s">
        <v>29</v>
      </c>
      <c r="O877">
        <v>10</v>
      </c>
      <c r="P877">
        <v>7</v>
      </c>
      <c r="Q877">
        <v>5964</v>
      </c>
    </row>
    <row r="878" spans="1:17" x14ac:dyDescent="0.25">
      <c r="A878" t="s">
        <v>275</v>
      </c>
      <c r="B878" t="s">
        <v>334</v>
      </c>
      <c r="C878" t="s">
        <v>11</v>
      </c>
      <c r="D878" t="s">
        <v>12</v>
      </c>
      <c r="E878" t="s">
        <v>278</v>
      </c>
      <c r="F878" t="s">
        <v>4</v>
      </c>
      <c r="G878">
        <v>2.9850000000000002E-2</v>
      </c>
      <c r="H878">
        <v>632301.9</v>
      </c>
      <c r="I878">
        <v>3674532.18</v>
      </c>
      <c r="J878">
        <v>-68.72</v>
      </c>
      <c r="K878">
        <v>-68.72</v>
      </c>
      <c r="L878">
        <v>0</v>
      </c>
      <c r="M878" t="s">
        <v>106</v>
      </c>
      <c r="N878" t="s">
        <v>29</v>
      </c>
      <c r="O878">
        <v>10</v>
      </c>
      <c r="P878">
        <v>7</v>
      </c>
      <c r="Q878">
        <v>5964</v>
      </c>
    </row>
    <row r="879" spans="1:17" x14ac:dyDescent="0.25">
      <c r="A879" t="s">
        <v>275</v>
      </c>
      <c r="B879" t="s">
        <v>334</v>
      </c>
      <c r="C879" t="s">
        <v>11</v>
      </c>
      <c r="D879" t="s">
        <v>12</v>
      </c>
      <c r="E879" t="s">
        <v>7</v>
      </c>
      <c r="F879" t="s">
        <v>4</v>
      </c>
      <c r="G879">
        <v>6.1249999999999999E-2</v>
      </c>
      <c r="H879">
        <v>632301.9</v>
      </c>
      <c r="I879">
        <v>3674555.88</v>
      </c>
      <c r="J879">
        <v>-68.75</v>
      </c>
      <c r="K879">
        <v>-68.75</v>
      </c>
      <c r="L879">
        <v>0</v>
      </c>
      <c r="M879" t="s">
        <v>106</v>
      </c>
      <c r="N879" t="s">
        <v>29</v>
      </c>
      <c r="O879">
        <v>10</v>
      </c>
      <c r="P879">
        <v>7</v>
      </c>
      <c r="Q879">
        <v>5964</v>
      </c>
    </row>
    <row r="880" spans="1:17" x14ac:dyDescent="0.25">
      <c r="A880" t="s">
        <v>275</v>
      </c>
      <c r="B880" t="s">
        <v>335</v>
      </c>
      <c r="C880" t="s">
        <v>11</v>
      </c>
      <c r="D880" t="s">
        <v>21</v>
      </c>
      <c r="E880" t="s">
        <v>3</v>
      </c>
      <c r="F880" t="s">
        <v>4</v>
      </c>
      <c r="G880">
        <v>140.8475</v>
      </c>
      <c r="H880">
        <v>632025</v>
      </c>
      <c r="I880">
        <v>3674675</v>
      </c>
      <c r="J880">
        <v>-69.02</v>
      </c>
      <c r="K880">
        <v>-69.02</v>
      </c>
      <c r="L880">
        <v>0</v>
      </c>
      <c r="M880" t="s">
        <v>106</v>
      </c>
      <c r="N880" t="s">
        <v>29</v>
      </c>
      <c r="O880">
        <v>10</v>
      </c>
      <c r="P880">
        <v>7</v>
      </c>
      <c r="Q880">
        <v>5964</v>
      </c>
    </row>
    <row r="881" spans="1:17" x14ac:dyDescent="0.25">
      <c r="A881" t="s">
        <v>275</v>
      </c>
      <c r="B881" t="s">
        <v>335</v>
      </c>
      <c r="C881" t="s">
        <v>11</v>
      </c>
      <c r="D881" t="s">
        <v>21</v>
      </c>
      <c r="E881" t="s">
        <v>277</v>
      </c>
      <c r="F881" t="s">
        <v>4</v>
      </c>
      <c r="G881">
        <v>140.8475</v>
      </c>
      <c r="H881">
        <v>632025</v>
      </c>
      <c r="I881">
        <v>3674675</v>
      </c>
      <c r="J881">
        <v>-69.02</v>
      </c>
      <c r="K881">
        <v>-69.02</v>
      </c>
      <c r="L881">
        <v>0</v>
      </c>
      <c r="M881" t="s">
        <v>106</v>
      </c>
      <c r="N881" t="s">
        <v>29</v>
      </c>
      <c r="O881">
        <v>10</v>
      </c>
      <c r="P881">
        <v>7</v>
      </c>
      <c r="Q881">
        <v>5964</v>
      </c>
    </row>
    <row r="882" spans="1:17" x14ac:dyDescent="0.25">
      <c r="A882" t="s">
        <v>275</v>
      </c>
      <c r="B882" t="s">
        <v>335</v>
      </c>
      <c r="C882" t="s">
        <v>11</v>
      </c>
      <c r="D882" t="s">
        <v>21</v>
      </c>
      <c r="E882" t="s">
        <v>272</v>
      </c>
      <c r="F882" t="s">
        <v>4</v>
      </c>
      <c r="G882">
        <v>59.481270000000002</v>
      </c>
      <c r="H882">
        <v>632035.30000000005</v>
      </c>
      <c r="I882">
        <v>3674674.37</v>
      </c>
      <c r="J882">
        <v>-69.040000000000006</v>
      </c>
      <c r="K882">
        <v>-69.040000000000006</v>
      </c>
      <c r="L882">
        <v>0</v>
      </c>
      <c r="M882" t="s">
        <v>106</v>
      </c>
      <c r="N882" t="s">
        <v>29</v>
      </c>
      <c r="O882">
        <v>10</v>
      </c>
      <c r="P882">
        <v>7</v>
      </c>
      <c r="Q882">
        <v>5964</v>
      </c>
    </row>
    <row r="883" spans="1:17" x14ac:dyDescent="0.25">
      <c r="A883" t="s">
        <v>275</v>
      </c>
      <c r="B883" t="s">
        <v>335</v>
      </c>
      <c r="C883" t="s">
        <v>11</v>
      </c>
      <c r="D883" t="s">
        <v>21</v>
      </c>
      <c r="E883" t="s">
        <v>273</v>
      </c>
      <c r="F883" t="s">
        <v>4</v>
      </c>
      <c r="G883">
        <v>63.61591</v>
      </c>
      <c r="H883">
        <v>632059.54</v>
      </c>
      <c r="I883">
        <v>3674674.37</v>
      </c>
      <c r="J883">
        <v>-69.099999999999994</v>
      </c>
      <c r="K883">
        <v>-69.099999999999994</v>
      </c>
      <c r="L883">
        <v>0</v>
      </c>
      <c r="M883" t="s">
        <v>106</v>
      </c>
      <c r="N883" t="s">
        <v>29</v>
      </c>
      <c r="O883">
        <v>10</v>
      </c>
      <c r="P883">
        <v>7</v>
      </c>
      <c r="Q883">
        <v>5964</v>
      </c>
    </row>
    <row r="884" spans="1:17" x14ac:dyDescent="0.25">
      <c r="A884" t="s">
        <v>275</v>
      </c>
      <c r="B884" t="s">
        <v>335</v>
      </c>
      <c r="C884" t="s">
        <v>11</v>
      </c>
      <c r="D884" t="s">
        <v>21</v>
      </c>
      <c r="E884" t="s">
        <v>274</v>
      </c>
      <c r="F884" t="s">
        <v>4</v>
      </c>
      <c r="G884">
        <v>51.957470000000001</v>
      </c>
      <c r="H884">
        <v>632175</v>
      </c>
      <c r="I884">
        <v>3674675</v>
      </c>
      <c r="J884">
        <v>-68.430000000000007</v>
      </c>
      <c r="K884">
        <v>-68.430000000000007</v>
      </c>
      <c r="L884">
        <v>0</v>
      </c>
      <c r="M884" t="s">
        <v>106</v>
      </c>
      <c r="N884" t="s">
        <v>29</v>
      </c>
      <c r="O884">
        <v>10</v>
      </c>
      <c r="P884">
        <v>7</v>
      </c>
      <c r="Q884">
        <v>5964</v>
      </c>
    </row>
    <row r="885" spans="1:17" x14ac:dyDescent="0.25">
      <c r="A885" t="s">
        <v>275</v>
      </c>
      <c r="B885" t="s">
        <v>335</v>
      </c>
      <c r="C885" t="s">
        <v>11</v>
      </c>
      <c r="D885" t="s">
        <v>21</v>
      </c>
      <c r="E885" t="s">
        <v>278</v>
      </c>
      <c r="F885" t="s">
        <v>4</v>
      </c>
      <c r="G885">
        <v>59.31232</v>
      </c>
      <c r="H885">
        <v>632301.9</v>
      </c>
      <c r="I885">
        <v>3674508.48</v>
      </c>
      <c r="J885">
        <v>-68.69</v>
      </c>
      <c r="K885">
        <v>-68.69</v>
      </c>
      <c r="L885">
        <v>0</v>
      </c>
      <c r="M885" t="s">
        <v>106</v>
      </c>
      <c r="N885" t="s">
        <v>29</v>
      </c>
      <c r="O885">
        <v>10</v>
      </c>
      <c r="P885">
        <v>7</v>
      </c>
      <c r="Q885">
        <v>5964</v>
      </c>
    </row>
    <row r="886" spans="1:17" x14ac:dyDescent="0.25">
      <c r="A886" t="s">
        <v>275</v>
      </c>
      <c r="B886" t="s">
        <v>335</v>
      </c>
      <c r="C886" t="s">
        <v>11</v>
      </c>
      <c r="D886" t="s">
        <v>21</v>
      </c>
      <c r="E886" t="s">
        <v>7</v>
      </c>
      <c r="F886" t="s">
        <v>4</v>
      </c>
      <c r="G886">
        <v>140.8475</v>
      </c>
      <c r="H886">
        <v>632025</v>
      </c>
      <c r="I886">
        <v>3674675</v>
      </c>
      <c r="J886">
        <v>-69.02</v>
      </c>
      <c r="K886">
        <v>-69.02</v>
      </c>
      <c r="L886">
        <v>0</v>
      </c>
      <c r="M886" t="s">
        <v>106</v>
      </c>
      <c r="N886" t="s">
        <v>29</v>
      </c>
      <c r="O886">
        <v>10</v>
      </c>
      <c r="P886">
        <v>7</v>
      </c>
      <c r="Q886">
        <v>5964</v>
      </c>
    </row>
    <row r="887" spans="1:17" x14ac:dyDescent="0.25">
      <c r="A887" t="s">
        <v>275</v>
      </c>
      <c r="B887" t="s">
        <v>335</v>
      </c>
      <c r="C887" t="s">
        <v>11</v>
      </c>
      <c r="D887" t="s">
        <v>252</v>
      </c>
      <c r="E887" t="s">
        <v>3</v>
      </c>
      <c r="F887" t="s">
        <v>4</v>
      </c>
      <c r="G887">
        <v>140.50641999999999</v>
      </c>
      <c r="H887">
        <v>632025</v>
      </c>
      <c r="I887">
        <v>3674675</v>
      </c>
      <c r="J887">
        <v>-69.02</v>
      </c>
      <c r="K887">
        <v>-69.02</v>
      </c>
      <c r="L887">
        <v>0</v>
      </c>
      <c r="M887" t="s">
        <v>106</v>
      </c>
      <c r="N887" t="s">
        <v>29</v>
      </c>
      <c r="O887">
        <v>10</v>
      </c>
      <c r="P887">
        <v>7</v>
      </c>
      <c r="Q887">
        <v>5964</v>
      </c>
    </row>
    <row r="888" spans="1:17" x14ac:dyDescent="0.25">
      <c r="A888" t="s">
        <v>275</v>
      </c>
      <c r="B888" t="s">
        <v>335</v>
      </c>
      <c r="C888" t="s">
        <v>11</v>
      </c>
      <c r="D888" t="s">
        <v>252</v>
      </c>
      <c r="E888" t="s">
        <v>277</v>
      </c>
      <c r="F888" t="s">
        <v>4</v>
      </c>
      <c r="G888">
        <v>140.50641999999999</v>
      </c>
      <c r="H888">
        <v>632025</v>
      </c>
      <c r="I888">
        <v>3674675</v>
      </c>
      <c r="J888">
        <v>-69.02</v>
      </c>
      <c r="K888">
        <v>-69.02</v>
      </c>
      <c r="L888">
        <v>0</v>
      </c>
      <c r="M888" t="s">
        <v>106</v>
      </c>
      <c r="N888" t="s">
        <v>29</v>
      </c>
      <c r="O888">
        <v>10</v>
      </c>
      <c r="P888">
        <v>7</v>
      </c>
      <c r="Q888">
        <v>5964</v>
      </c>
    </row>
    <row r="889" spans="1:17" x14ac:dyDescent="0.25">
      <c r="A889" t="s">
        <v>275</v>
      </c>
      <c r="B889" t="s">
        <v>335</v>
      </c>
      <c r="C889" t="s">
        <v>11</v>
      </c>
      <c r="D889" t="s">
        <v>252</v>
      </c>
      <c r="E889" t="s">
        <v>272</v>
      </c>
      <c r="F889" t="s">
        <v>4</v>
      </c>
      <c r="G889">
        <v>59.46349</v>
      </c>
      <c r="H889">
        <v>632035.30000000005</v>
      </c>
      <c r="I889">
        <v>3674674.37</v>
      </c>
      <c r="J889">
        <v>-69.040000000000006</v>
      </c>
      <c r="K889">
        <v>-69.040000000000006</v>
      </c>
      <c r="L889">
        <v>0</v>
      </c>
      <c r="M889" t="s">
        <v>106</v>
      </c>
      <c r="N889" t="s">
        <v>29</v>
      </c>
      <c r="O889">
        <v>10</v>
      </c>
      <c r="P889">
        <v>7</v>
      </c>
      <c r="Q889">
        <v>5964</v>
      </c>
    </row>
    <row r="890" spans="1:17" x14ac:dyDescent="0.25">
      <c r="A890" t="s">
        <v>275</v>
      </c>
      <c r="B890" t="s">
        <v>335</v>
      </c>
      <c r="C890" t="s">
        <v>11</v>
      </c>
      <c r="D890" t="s">
        <v>252</v>
      </c>
      <c r="E890" t="s">
        <v>273</v>
      </c>
      <c r="F890" t="s">
        <v>4</v>
      </c>
      <c r="G890">
        <v>63.521569999999997</v>
      </c>
      <c r="H890">
        <v>632059.54</v>
      </c>
      <c r="I890">
        <v>3674674.37</v>
      </c>
      <c r="J890">
        <v>-69.099999999999994</v>
      </c>
      <c r="K890">
        <v>-69.099999999999994</v>
      </c>
      <c r="L890">
        <v>0</v>
      </c>
      <c r="M890" t="s">
        <v>106</v>
      </c>
      <c r="N890" t="s">
        <v>29</v>
      </c>
      <c r="O890">
        <v>10</v>
      </c>
      <c r="P890">
        <v>7</v>
      </c>
      <c r="Q890">
        <v>5964</v>
      </c>
    </row>
    <row r="891" spans="1:17" x14ac:dyDescent="0.25">
      <c r="A891" t="s">
        <v>275</v>
      </c>
      <c r="B891" t="s">
        <v>335</v>
      </c>
      <c r="C891" t="s">
        <v>11</v>
      </c>
      <c r="D891" t="s">
        <v>252</v>
      </c>
      <c r="E891" t="s">
        <v>274</v>
      </c>
      <c r="F891" t="s">
        <v>4</v>
      </c>
      <c r="G891">
        <v>47.518129999999999</v>
      </c>
      <c r="H891">
        <v>632204.96</v>
      </c>
      <c r="I891">
        <v>3674674.37</v>
      </c>
      <c r="J891">
        <v>-68.8</v>
      </c>
      <c r="K891">
        <v>-68.8</v>
      </c>
      <c r="L891">
        <v>0</v>
      </c>
      <c r="M891" t="s">
        <v>106</v>
      </c>
      <c r="N891" t="s">
        <v>29</v>
      </c>
      <c r="O891">
        <v>10</v>
      </c>
      <c r="P891">
        <v>7</v>
      </c>
      <c r="Q891">
        <v>5964</v>
      </c>
    </row>
    <row r="892" spans="1:17" x14ac:dyDescent="0.25">
      <c r="A892" t="s">
        <v>275</v>
      </c>
      <c r="B892" t="s">
        <v>335</v>
      </c>
      <c r="C892" t="s">
        <v>11</v>
      </c>
      <c r="D892" t="s">
        <v>252</v>
      </c>
      <c r="E892" t="s">
        <v>278</v>
      </c>
      <c r="F892" t="s">
        <v>4</v>
      </c>
      <c r="G892">
        <v>58.503030000000003</v>
      </c>
      <c r="H892">
        <v>632301.9</v>
      </c>
      <c r="I892">
        <v>3674508.48</v>
      </c>
      <c r="J892">
        <v>-68.69</v>
      </c>
      <c r="K892">
        <v>-68.69</v>
      </c>
      <c r="L892">
        <v>0</v>
      </c>
      <c r="M892" t="s">
        <v>106</v>
      </c>
      <c r="N892" t="s">
        <v>29</v>
      </c>
      <c r="O892">
        <v>10</v>
      </c>
      <c r="P892">
        <v>7</v>
      </c>
      <c r="Q892">
        <v>5964</v>
      </c>
    </row>
    <row r="893" spans="1:17" x14ac:dyDescent="0.25">
      <c r="A893" t="s">
        <v>275</v>
      </c>
      <c r="B893" t="s">
        <v>335</v>
      </c>
      <c r="C893" t="s">
        <v>11</v>
      </c>
      <c r="D893" t="s">
        <v>252</v>
      </c>
      <c r="E893" t="s">
        <v>7</v>
      </c>
      <c r="F893" t="s">
        <v>4</v>
      </c>
      <c r="G893">
        <v>140.50641999999999</v>
      </c>
      <c r="H893">
        <v>632025</v>
      </c>
      <c r="I893">
        <v>3674675</v>
      </c>
      <c r="J893">
        <v>-69.02</v>
      </c>
      <c r="K893">
        <v>-69.02</v>
      </c>
      <c r="L893">
        <v>0</v>
      </c>
      <c r="M893" t="s">
        <v>106</v>
      </c>
      <c r="N893" t="s">
        <v>29</v>
      </c>
      <c r="O893">
        <v>10</v>
      </c>
      <c r="P893">
        <v>7</v>
      </c>
      <c r="Q893">
        <v>5964</v>
      </c>
    </row>
    <row r="894" spans="1:17" x14ac:dyDescent="0.25">
      <c r="A894" t="s">
        <v>275</v>
      </c>
      <c r="B894" t="s">
        <v>336</v>
      </c>
      <c r="C894" t="s">
        <v>13</v>
      </c>
      <c r="D894" t="s">
        <v>14</v>
      </c>
      <c r="E894" t="s">
        <v>3</v>
      </c>
      <c r="F894" t="s">
        <v>4</v>
      </c>
      <c r="G894">
        <v>4.9705199999999996</v>
      </c>
      <c r="H894">
        <v>632108.01</v>
      </c>
      <c r="I894">
        <v>3674295.19</v>
      </c>
      <c r="J894">
        <v>-68.77</v>
      </c>
      <c r="K894">
        <v>-68.77</v>
      </c>
      <c r="L894">
        <v>0</v>
      </c>
      <c r="M894">
        <v>17122124</v>
      </c>
      <c r="N894" t="s">
        <v>29</v>
      </c>
      <c r="O894">
        <v>24</v>
      </c>
      <c r="P894">
        <v>8</v>
      </c>
      <c r="Q894">
        <v>5964</v>
      </c>
    </row>
    <row r="895" spans="1:17" x14ac:dyDescent="0.25">
      <c r="A895" t="s">
        <v>275</v>
      </c>
      <c r="B895" t="s">
        <v>336</v>
      </c>
      <c r="C895" t="s">
        <v>13</v>
      </c>
      <c r="D895" t="s">
        <v>14</v>
      </c>
      <c r="E895" t="s">
        <v>3</v>
      </c>
      <c r="F895" t="s">
        <v>6</v>
      </c>
      <c r="G895">
        <v>4.8622899999999998</v>
      </c>
      <c r="H895">
        <v>632204.96</v>
      </c>
      <c r="I895">
        <v>3674295.19</v>
      </c>
      <c r="J895">
        <v>-68.040000000000006</v>
      </c>
      <c r="K895">
        <v>-68.040000000000006</v>
      </c>
      <c r="L895">
        <v>0</v>
      </c>
      <c r="M895">
        <v>17032824</v>
      </c>
      <c r="N895" t="s">
        <v>29</v>
      </c>
      <c r="O895">
        <v>24</v>
      </c>
      <c r="P895">
        <v>8</v>
      </c>
      <c r="Q895">
        <v>5964</v>
      </c>
    </row>
    <row r="896" spans="1:17" x14ac:dyDescent="0.25">
      <c r="A896" t="s">
        <v>275</v>
      </c>
      <c r="B896" t="s">
        <v>336</v>
      </c>
      <c r="C896" t="s">
        <v>13</v>
      </c>
      <c r="D896" t="s">
        <v>14</v>
      </c>
      <c r="E896" t="s">
        <v>3</v>
      </c>
      <c r="F896" t="s">
        <v>15</v>
      </c>
      <c r="G896">
        <v>4.1903899999999998</v>
      </c>
      <c r="H896">
        <v>632180.72</v>
      </c>
      <c r="I896">
        <v>3674295.19</v>
      </c>
      <c r="J896">
        <v>-68.739999999999995</v>
      </c>
      <c r="K896">
        <v>-68.739999999999995</v>
      </c>
      <c r="L896">
        <v>0</v>
      </c>
      <c r="M896">
        <v>17042924</v>
      </c>
      <c r="N896" t="s">
        <v>29</v>
      </c>
      <c r="O896">
        <v>24</v>
      </c>
      <c r="P896">
        <v>8</v>
      </c>
      <c r="Q896">
        <v>5964</v>
      </c>
    </row>
    <row r="897" spans="1:17" x14ac:dyDescent="0.25">
      <c r="A897" t="s">
        <v>275</v>
      </c>
      <c r="B897" t="s">
        <v>336</v>
      </c>
      <c r="C897" t="s">
        <v>13</v>
      </c>
      <c r="D897" t="s">
        <v>14</v>
      </c>
      <c r="E897" t="s">
        <v>3</v>
      </c>
      <c r="F897" t="s">
        <v>16</v>
      </c>
      <c r="G897">
        <v>3.97573</v>
      </c>
      <c r="H897">
        <v>632301.9</v>
      </c>
      <c r="I897">
        <v>3674437.38</v>
      </c>
      <c r="J897">
        <v>-68.569999999999993</v>
      </c>
      <c r="K897">
        <v>-68.569999999999993</v>
      </c>
      <c r="L897">
        <v>0</v>
      </c>
      <c r="M897">
        <v>17051524</v>
      </c>
      <c r="N897" t="s">
        <v>29</v>
      </c>
      <c r="O897">
        <v>24</v>
      </c>
      <c r="P897">
        <v>8</v>
      </c>
      <c r="Q897">
        <v>5964</v>
      </c>
    </row>
    <row r="898" spans="1:17" x14ac:dyDescent="0.25">
      <c r="A898" t="s">
        <v>275</v>
      </c>
      <c r="B898" t="s">
        <v>336</v>
      </c>
      <c r="C898" t="s">
        <v>13</v>
      </c>
      <c r="D898" t="s">
        <v>14</v>
      </c>
      <c r="E898" t="s">
        <v>3</v>
      </c>
      <c r="F898" t="s">
        <v>17</v>
      </c>
      <c r="G898">
        <v>3.9599000000000002</v>
      </c>
      <c r="H898">
        <v>632301.9</v>
      </c>
      <c r="I898">
        <v>3674413.68</v>
      </c>
      <c r="J898">
        <v>-68.59</v>
      </c>
      <c r="K898">
        <v>-68.59</v>
      </c>
      <c r="L898">
        <v>0</v>
      </c>
      <c r="M898">
        <v>17051524</v>
      </c>
      <c r="N898" t="s">
        <v>29</v>
      </c>
      <c r="O898">
        <v>24</v>
      </c>
      <c r="P898">
        <v>8</v>
      </c>
      <c r="Q898">
        <v>5964</v>
      </c>
    </row>
    <row r="899" spans="1:17" x14ac:dyDescent="0.25">
      <c r="A899" t="s">
        <v>275</v>
      </c>
      <c r="B899" t="s">
        <v>336</v>
      </c>
      <c r="C899" t="s">
        <v>13</v>
      </c>
      <c r="D899" t="s">
        <v>14</v>
      </c>
      <c r="E899" t="s">
        <v>3</v>
      </c>
      <c r="F899" t="s">
        <v>18</v>
      </c>
      <c r="G899">
        <v>3.8460700000000001</v>
      </c>
      <c r="H899">
        <v>632301.9</v>
      </c>
      <c r="I899">
        <v>3674437.38</v>
      </c>
      <c r="J899">
        <v>-68.569999999999993</v>
      </c>
      <c r="K899">
        <v>-68.569999999999993</v>
      </c>
      <c r="L899">
        <v>0</v>
      </c>
      <c r="M899">
        <v>17061024</v>
      </c>
      <c r="N899" t="s">
        <v>29</v>
      </c>
      <c r="O899">
        <v>24</v>
      </c>
      <c r="P899">
        <v>8</v>
      </c>
      <c r="Q899">
        <v>5964</v>
      </c>
    </row>
    <row r="900" spans="1:17" x14ac:dyDescent="0.25">
      <c r="A900" t="s">
        <v>275</v>
      </c>
      <c r="B900" t="s">
        <v>336</v>
      </c>
      <c r="C900" t="s">
        <v>13</v>
      </c>
      <c r="D900" t="s">
        <v>14</v>
      </c>
      <c r="E900" t="s">
        <v>271</v>
      </c>
      <c r="F900" t="s">
        <v>4</v>
      </c>
      <c r="G900">
        <v>4.8217100000000004</v>
      </c>
      <c r="H900">
        <v>632108.01</v>
      </c>
      <c r="I900">
        <v>3674295.19</v>
      </c>
      <c r="J900">
        <v>-68.77</v>
      </c>
      <c r="K900">
        <v>-68.77</v>
      </c>
      <c r="L900">
        <v>0</v>
      </c>
      <c r="M900">
        <v>17122124</v>
      </c>
      <c r="N900" t="s">
        <v>29</v>
      </c>
      <c r="O900">
        <v>24</v>
      </c>
      <c r="P900">
        <v>8</v>
      </c>
      <c r="Q900">
        <v>5964</v>
      </c>
    </row>
    <row r="901" spans="1:17" x14ac:dyDescent="0.25">
      <c r="A901" t="s">
        <v>275</v>
      </c>
      <c r="B901" t="s">
        <v>336</v>
      </c>
      <c r="C901" t="s">
        <v>13</v>
      </c>
      <c r="D901" t="s">
        <v>14</v>
      </c>
      <c r="E901" t="s">
        <v>271</v>
      </c>
      <c r="F901" t="s">
        <v>6</v>
      </c>
      <c r="G901">
        <v>4.7866799999999996</v>
      </c>
      <c r="H901">
        <v>632204.96</v>
      </c>
      <c r="I901">
        <v>3674295.19</v>
      </c>
      <c r="J901">
        <v>-68.040000000000006</v>
      </c>
      <c r="K901">
        <v>-68.040000000000006</v>
      </c>
      <c r="L901">
        <v>0</v>
      </c>
      <c r="M901">
        <v>17032824</v>
      </c>
      <c r="N901" t="s">
        <v>29</v>
      </c>
      <c r="O901">
        <v>24</v>
      </c>
      <c r="P901">
        <v>8</v>
      </c>
      <c r="Q901">
        <v>5964</v>
      </c>
    </row>
    <row r="902" spans="1:17" x14ac:dyDescent="0.25">
      <c r="A902" t="s">
        <v>275</v>
      </c>
      <c r="B902" t="s">
        <v>336</v>
      </c>
      <c r="C902" t="s">
        <v>13</v>
      </c>
      <c r="D902" t="s">
        <v>14</v>
      </c>
      <c r="E902" t="s">
        <v>271</v>
      </c>
      <c r="F902" t="s">
        <v>15</v>
      </c>
      <c r="G902">
        <v>4.1310000000000002</v>
      </c>
      <c r="H902">
        <v>632301.9</v>
      </c>
      <c r="I902">
        <v>3674413.68</v>
      </c>
      <c r="J902">
        <v>-68.59</v>
      </c>
      <c r="K902">
        <v>-68.59</v>
      </c>
      <c r="L902">
        <v>0</v>
      </c>
      <c r="M902">
        <v>17041324</v>
      </c>
      <c r="N902" t="s">
        <v>29</v>
      </c>
      <c r="O902">
        <v>24</v>
      </c>
      <c r="P902">
        <v>8</v>
      </c>
      <c r="Q902">
        <v>5964</v>
      </c>
    </row>
    <row r="903" spans="1:17" x14ac:dyDescent="0.25">
      <c r="A903" t="s">
        <v>275</v>
      </c>
      <c r="B903" t="s">
        <v>336</v>
      </c>
      <c r="C903" t="s">
        <v>13</v>
      </c>
      <c r="D903" t="s">
        <v>14</v>
      </c>
      <c r="E903" t="s">
        <v>271</v>
      </c>
      <c r="F903" t="s">
        <v>16</v>
      </c>
      <c r="G903">
        <v>3.9707400000000002</v>
      </c>
      <c r="H903">
        <v>632301.9</v>
      </c>
      <c r="I903">
        <v>3674437.38</v>
      </c>
      <c r="J903">
        <v>-68.569999999999993</v>
      </c>
      <c r="K903">
        <v>-68.569999999999993</v>
      </c>
      <c r="L903">
        <v>0</v>
      </c>
      <c r="M903">
        <v>17051524</v>
      </c>
      <c r="N903" t="s">
        <v>29</v>
      </c>
      <c r="O903">
        <v>24</v>
      </c>
      <c r="P903">
        <v>8</v>
      </c>
      <c r="Q903">
        <v>5964</v>
      </c>
    </row>
    <row r="904" spans="1:17" x14ac:dyDescent="0.25">
      <c r="A904" t="s">
        <v>275</v>
      </c>
      <c r="B904" t="s">
        <v>336</v>
      </c>
      <c r="C904" t="s">
        <v>13</v>
      </c>
      <c r="D904" t="s">
        <v>14</v>
      </c>
      <c r="E904" t="s">
        <v>271</v>
      </c>
      <c r="F904" t="s">
        <v>17</v>
      </c>
      <c r="G904">
        <v>3.9514100000000001</v>
      </c>
      <c r="H904">
        <v>632301.9</v>
      </c>
      <c r="I904">
        <v>3674413.68</v>
      </c>
      <c r="J904">
        <v>-68.59</v>
      </c>
      <c r="K904">
        <v>-68.59</v>
      </c>
      <c r="L904">
        <v>0</v>
      </c>
      <c r="M904">
        <v>17042424</v>
      </c>
      <c r="N904" t="s">
        <v>29</v>
      </c>
      <c r="O904">
        <v>24</v>
      </c>
      <c r="P904">
        <v>8</v>
      </c>
      <c r="Q904">
        <v>5964</v>
      </c>
    </row>
    <row r="905" spans="1:17" x14ac:dyDescent="0.25">
      <c r="A905" t="s">
        <v>275</v>
      </c>
      <c r="B905" t="s">
        <v>336</v>
      </c>
      <c r="C905" t="s">
        <v>13</v>
      </c>
      <c r="D905" t="s">
        <v>14</v>
      </c>
      <c r="E905" t="s">
        <v>271</v>
      </c>
      <c r="F905" t="s">
        <v>18</v>
      </c>
      <c r="G905">
        <v>3.8445</v>
      </c>
      <c r="H905">
        <v>632301.9</v>
      </c>
      <c r="I905">
        <v>3674437.38</v>
      </c>
      <c r="J905">
        <v>-68.569999999999993</v>
      </c>
      <c r="K905">
        <v>-68.569999999999993</v>
      </c>
      <c r="L905">
        <v>0</v>
      </c>
      <c r="M905">
        <v>17061024</v>
      </c>
      <c r="N905" t="s">
        <v>29</v>
      </c>
      <c r="O905">
        <v>24</v>
      </c>
      <c r="P905">
        <v>8</v>
      </c>
      <c r="Q905">
        <v>5964</v>
      </c>
    </row>
    <row r="906" spans="1:17" x14ac:dyDescent="0.25">
      <c r="A906" t="s">
        <v>275</v>
      </c>
      <c r="B906" t="s">
        <v>336</v>
      </c>
      <c r="C906" t="s">
        <v>13</v>
      </c>
      <c r="D906" t="s">
        <v>14</v>
      </c>
      <c r="E906" t="s">
        <v>277</v>
      </c>
      <c r="F906" t="s">
        <v>4</v>
      </c>
      <c r="G906">
        <v>0.42507</v>
      </c>
      <c r="H906">
        <v>632000</v>
      </c>
      <c r="I906">
        <v>3674675</v>
      </c>
      <c r="J906">
        <v>-69</v>
      </c>
      <c r="K906">
        <v>-69</v>
      </c>
      <c r="L906">
        <v>0</v>
      </c>
      <c r="M906">
        <v>17072824</v>
      </c>
      <c r="N906" t="s">
        <v>29</v>
      </c>
      <c r="O906">
        <v>24</v>
      </c>
      <c r="P906">
        <v>8</v>
      </c>
      <c r="Q906">
        <v>5964</v>
      </c>
    </row>
    <row r="907" spans="1:17" x14ac:dyDescent="0.25">
      <c r="A907" t="s">
        <v>275</v>
      </c>
      <c r="B907" t="s">
        <v>336</v>
      </c>
      <c r="C907" t="s">
        <v>13</v>
      </c>
      <c r="D907" t="s">
        <v>14</v>
      </c>
      <c r="E907" t="s">
        <v>277</v>
      </c>
      <c r="F907" t="s">
        <v>6</v>
      </c>
      <c r="G907">
        <v>0.41880000000000001</v>
      </c>
      <c r="H907">
        <v>632011.06999999995</v>
      </c>
      <c r="I907">
        <v>3674674.37</v>
      </c>
      <c r="J907">
        <v>-69.02</v>
      </c>
      <c r="K907">
        <v>-69.02</v>
      </c>
      <c r="L907">
        <v>0</v>
      </c>
      <c r="M907">
        <v>17072824</v>
      </c>
      <c r="N907" t="s">
        <v>29</v>
      </c>
      <c r="O907">
        <v>24</v>
      </c>
      <c r="P907">
        <v>8</v>
      </c>
      <c r="Q907">
        <v>5964</v>
      </c>
    </row>
    <row r="908" spans="1:17" x14ac:dyDescent="0.25">
      <c r="A908" t="s">
        <v>275</v>
      </c>
      <c r="B908" t="s">
        <v>336</v>
      </c>
      <c r="C908" t="s">
        <v>13</v>
      </c>
      <c r="D908" t="s">
        <v>14</v>
      </c>
      <c r="E908" t="s">
        <v>277</v>
      </c>
      <c r="F908" t="s">
        <v>15</v>
      </c>
      <c r="G908">
        <v>0.30137999999999998</v>
      </c>
      <c r="H908">
        <v>632000</v>
      </c>
      <c r="I908">
        <v>3674675</v>
      </c>
      <c r="J908">
        <v>-69</v>
      </c>
      <c r="K908">
        <v>-69</v>
      </c>
      <c r="L908">
        <v>0</v>
      </c>
      <c r="M908">
        <v>17062224</v>
      </c>
      <c r="N908" t="s">
        <v>29</v>
      </c>
      <c r="O908">
        <v>24</v>
      </c>
      <c r="P908">
        <v>8</v>
      </c>
      <c r="Q908">
        <v>5964</v>
      </c>
    </row>
    <row r="909" spans="1:17" x14ac:dyDescent="0.25">
      <c r="A909" t="s">
        <v>275</v>
      </c>
      <c r="B909" t="s">
        <v>336</v>
      </c>
      <c r="C909" t="s">
        <v>13</v>
      </c>
      <c r="D909" t="s">
        <v>14</v>
      </c>
      <c r="E909" t="s">
        <v>277</v>
      </c>
      <c r="F909" t="s">
        <v>16</v>
      </c>
      <c r="G909">
        <v>0.29637999999999998</v>
      </c>
      <c r="H909">
        <v>632000</v>
      </c>
      <c r="I909">
        <v>3674675</v>
      </c>
      <c r="J909">
        <v>-69</v>
      </c>
      <c r="K909">
        <v>-69</v>
      </c>
      <c r="L909">
        <v>0</v>
      </c>
      <c r="M909">
        <v>17072324</v>
      </c>
      <c r="N909" t="s">
        <v>29</v>
      </c>
      <c r="O909">
        <v>24</v>
      </c>
      <c r="P909">
        <v>8</v>
      </c>
      <c r="Q909">
        <v>5964</v>
      </c>
    </row>
    <row r="910" spans="1:17" x14ac:dyDescent="0.25">
      <c r="A910" t="s">
        <v>275</v>
      </c>
      <c r="B910" t="s">
        <v>336</v>
      </c>
      <c r="C910" t="s">
        <v>13</v>
      </c>
      <c r="D910" t="s">
        <v>14</v>
      </c>
      <c r="E910" t="s">
        <v>277</v>
      </c>
      <c r="F910" t="s">
        <v>17</v>
      </c>
      <c r="G910">
        <v>0.29161999999999999</v>
      </c>
      <c r="H910">
        <v>631986.82999999996</v>
      </c>
      <c r="I910">
        <v>3674674.37</v>
      </c>
      <c r="J910">
        <v>-68.98</v>
      </c>
      <c r="K910">
        <v>-68.98</v>
      </c>
      <c r="L910">
        <v>0</v>
      </c>
      <c r="M910">
        <v>17070824</v>
      </c>
      <c r="N910" t="s">
        <v>29</v>
      </c>
      <c r="O910">
        <v>24</v>
      </c>
      <c r="P910">
        <v>8</v>
      </c>
      <c r="Q910">
        <v>5964</v>
      </c>
    </row>
    <row r="911" spans="1:17" x14ac:dyDescent="0.25">
      <c r="A911" t="s">
        <v>275</v>
      </c>
      <c r="B911" t="s">
        <v>336</v>
      </c>
      <c r="C911" t="s">
        <v>13</v>
      </c>
      <c r="D911" t="s">
        <v>14</v>
      </c>
      <c r="E911" t="s">
        <v>277</v>
      </c>
      <c r="F911" t="s">
        <v>18</v>
      </c>
      <c r="G911">
        <v>0.27998000000000001</v>
      </c>
      <c r="H911">
        <v>632000</v>
      </c>
      <c r="I911">
        <v>3674675</v>
      </c>
      <c r="J911">
        <v>-69</v>
      </c>
      <c r="K911">
        <v>-69</v>
      </c>
      <c r="L911">
        <v>0</v>
      </c>
      <c r="M911">
        <v>17071624</v>
      </c>
      <c r="N911" t="s">
        <v>29</v>
      </c>
      <c r="O911">
        <v>24</v>
      </c>
      <c r="P911">
        <v>8</v>
      </c>
      <c r="Q911">
        <v>5964</v>
      </c>
    </row>
    <row r="912" spans="1:17" x14ac:dyDescent="0.25">
      <c r="A912" t="s">
        <v>275</v>
      </c>
      <c r="B912" t="s">
        <v>336</v>
      </c>
      <c r="C912" t="s">
        <v>13</v>
      </c>
      <c r="D912" t="s">
        <v>14</v>
      </c>
      <c r="E912" t="s">
        <v>272</v>
      </c>
      <c r="F912" t="s">
        <v>4</v>
      </c>
      <c r="G912">
        <v>0.16278999999999999</v>
      </c>
      <c r="H912">
        <v>632011.06999999995</v>
      </c>
      <c r="I912">
        <v>3674674.37</v>
      </c>
      <c r="J912">
        <v>-69.02</v>
      </c>
      <c r="K912">
        <v>-69.02</v>
      </c>
      <c r="L912">
        <v>0</v>
      </c>
      <c r="M912">
        <v>17072824</v>
      </c>
      <c r="N912" t="s">
        <v>29</v>
      </c>
      <c r="O912">
        <v>24</v>
      </c>
      <c r="P912">
        <v>8</v>
      </c>
      <c r="Q912">
        <v>5964</v>
      </c>
    </row>
    <row r="913" spans="1:17" x14ac:dyDescent="0.25">
      <c r="A913" t="s">
        <v>275</v>
      </c>
      <c r="B913" t="s">
        <v>336</v>
      </c>
      <c r="C913" t="s">
        <v>13</v>
      </c>
      <c r="D913" t="s">
        <v>14</v>
      </c>
      <c r="E913" t="s">
        <v>272</v>
      </c>
      <c r="F913" t="s">
        <v>6</v>
      </c>
      <c r="G913">
        <v>0.15229000000000001</v>
      </c>
      <c r="H913">
        <v>632011.06999999995</v>
      </c>
      <c r="I913">
        <v>3674674.37</v>
      </c>
      <c r="J913">
        <v>-69.02</v>
      </c>
      <c r="K913">
        <v>-69.02</v>
      </c>
      <c r="L913">
        <v>0</v>
      </c>
      <c r="M913">
        <v>17090224</v>
      </c>
      <c r="N913" t="s">
        <v>29</v>
      </c>
      <c r="O913">
        <v>24</v>
      </c>
      <c r="P913">
        <v>8</v>
      </c>
      <c r="Q913">
        <v>5964</v>
      </c>
    </row>
    <row r="914" spans="1:17" x14ac:dyDescent="0.25">
      <c r="A914" t="s">
        <v>275</v>
      </c>
      <c r="B914" t="s">
        <v>336</v>
      </c>
      <c r="C914" t="s">
        <v>13</v>
      </c>
      <c r="D914" t="s">
        <v>14</v>
      </c>
      <c r="E914" t="s">
        <v>272</v>
      </c>
      <c r="F914" t="s">
        <v>15</v>
      </c>
      <c r="G914">
        <v>0.11771</v>
      </c>
      <c r="H914">
        <v>632000</v>
      </c>
      <c r="I914">
        <v>3674675</v>
      </c>
      <c r="J914">
        <v>-69</v>
      </c>
      <c r="K914">
        <v>-69</v>
      </c>
      <c r="L914">
        <v>0</v>
      </c>
      <c r="M914">
        <v>17062224</v>
      </c>
      <c r="N914" t="s">
        <v>29</v>
      </c>
      <c r="O914">
        <v>24</v>
      </c>
      <c r="P914">
        <v>8</v>
      </c>
      <c r="Q914">
        <v>5964</v>
      </c>
    </row>
    <row r="915" spans="1:17" x14ac:dyDescent="0.25">
      <c r="A915" t="s">
        <v>275</v>
      </c>
      <c r="B915" t="s">
        <v>336</v>
      </c>
      <c r="C915" t="s">
        <v>13</v>
      </c>
      <c r="D915" t="s">
        <v>14</v>
      </c>
      <c r="E915" t="s">
        <v>272</v>
      </c>
      <c r="F915" t="s">
        <v>16</v>
      </c>
      <c r="G915">
        <v>0.11193</v>
      </c>
      <c r="H915">
        <v>632000</v>
      </c>
      <c r="I915">
        <v>3674675</v>
      </c>
      <c r="J915">
        <v>-69</v>
      </c>
      <c r="K915">
        <v>-69</v>
      </c>
      <c r="L915">
        <v>0</v>
      </c>
      <c r="M915">
        <v>17072324</v>
      </c>
      <c r="N915" t="s">
        <v>29</v>
      </c>
      <c r="O915">
        <v>24</v>
      </c>
      <c r="P915">
        <v>8</v>
      </c>
      <c r="Q915">
        <v>5964</v>
      </c>
    </row>
    <row r="916" spans="1:17" x14ac:dyDescent="0.25">
      <c r="A916" t="s">
        <v>275</v>
      </c>
      <c r="B916" t="s">
        <v>336</v>
      </c>
      <c r="C916" t="s">
        <v>13</v>
      </c>
      <c r="D916" t="s">
        <v>14</v>
      </c>
      <c r="E916" t="s">
        <v>272</v>
      </c>
      <c r="F916" t="s">
        <v>17</v>
      </c>
      <c r="G916">
        <v>0.10815</v>
      </c>
      <c r="H916">
        <v>632000</v>
      </c>
      <c r="I916">
        <v>3674675</v>
      </c>
      <c r="J916">
        <v>-69</v>
      </c>
      <c r="K916">
        <v>-69</v>
      </c>
      <c r="L916">
        <v>0</v>
      </c>
      <c r="M916">
        <v>17070824</v>
      </c>
      <c r="N916" t="s">
        <v>29</v>
      </c>
      <c r="O916">
        <v>24</v>
      </c>
      <c r="P916">
        <v>8</v>
      </c>
      <c r="Q916">
        <v>5964</v>
      </c>
    </row>
    <row r="917" spans="1:17" x14ac:dyDescent="0.25">
      <c r="A917" t="s">
        <v>275</v>
      </c>
      <c r="B917" t="s">
        <v>336</v>
      </c>
      <c r="C917" t="s">
        <v>13</v>
      </c>
      <c r="D917" t="s">
        <v>14</v>
      </c>
      <c r="E917" t="s">
        <v>272</v>
      </c>
      <c r="F917" t="s">
        <v>18</v>
      </c>
      <c r="G917">
        <v>0.10687000000000001</v>
      </c>
      <c r="H917">
        <v>632000</v>
      </c>
      <c r="I917">
        <v>3674675</v>
      </c>
      <c r="J917">
        <v>-69</v>
      </c>
      <c r="K917">
        <v>-69</v>
      </c>
      <c r="L917">
        <v>0</v>
      </c>
      <c r="M917">
        <v>17071824</v>
      </c>
      <c r="N917" t="s">
        <v>29</v>
      </c>
      <c r="O917">
        <v>24</v>
      </c>
      <c r="P917">
        <v>8</v>
      </c>
      <c r="Q917">
        <v>5964</v>
      </c>
    </row>
    <row r="918" spans="1:17" x14ac:dyDescent="0.25">
      <c r="A918" t="s">
        <v>275</v>
      </c>
      <c r="B918" t="s">
        <v>336</v>
      </c>
      <c r="C918" t="s">
        <v>13</v>
      </c>
      <c r="D918" t="s">
        <v>14</v>
      </c>
      <c r="E918" t="s">
        <v>273</v>
      </c>
      <c r="F918" t="s">
        <v>4</v>
      </c>
      <c r="G918">
        <v>0.15049000000000001</v>
      </c>
      <c r="H918">
        <v>632011.06999999995</v>
      </c>
      <c r="I918">
        <v>3674674.37</v>
      </c>
      <c r="J918">
        <v>-69.02</v>
      </c>
      <c r="K918">
        <v>-69.02</v>
      </c>
      <c r="L918">
        <v>0</v>
      </c>
      <c r="M918">
        <v>17090224</v>
      </c>
      <c r="N918" t="s">
        <v>29</v>
      </c>
      <c r="O918">
        <v>24</v>
      </c>
      <c r="P918">
        <v>8</v>
      </c>
      <c r="Q918">
        <v>5964</v>
      </c>
    </row>
    <row r="919" spans="1:17" x14ac:dyDescent="0.25">
      <c r="A919" t="s">
        <v>275</v>
      </c>
      <c r="B919" t="s">
        <v>336</v>
      </c>
      <c r="C919" t="s">
        <v>13</v>
      </c>
      <c r="D919" t="s">
        <v>14</v>
      </c>
      <c r="E919" t="s">
        <v>273</v>
      </c>
      <c r="F919" t="s">
        <v>6</v>
      </c>
      <c r="G919">
        <v>0.14349999999999999</v>
      </c>
      <c r="H919">
        <v>632011.06999999995</v>
      </c>
      <c r="I919">
        <v>3674674.37</v>
      </c>
      <c r="J919">
        <v>-69.02</v>
      </c>
      <c r="K919">
        <v>-69.02</v>
      </c>
      <c r="L919">
        <v>0</v>
      </c>
      <c r="M919">
        <v>17072824</v>
      </c>
      <c r="N919" t="s">
        <v>29</v>
      </c>
      <c r="O919">
        <v>24</v>
      </c>
      <c r="P919">
        <v>8</v>
      </c>
      <c r="Q919">
        <v>5964</v>
      </c>
    </row>
    <row r="920" spans="1:17" x14ac:dyDescent="0.25">
      <c r="A920" t="s">
        <v>275</v>
      </c>
      <c r="B920" t="s">
        <v>336</v>
      </c>
      <c r="C920" t="s">
        <v>13</v>
      </c>
      <c r="D920" t="s">
        <v>14</v>
      </c>
      <c r="E920" t="s">
        <v>273</v>
      </c>
      <c r="F920" t="s">
        <v>15</v>
      </c>
      <c r="G920">
        <v>0.10829999999999999</v>
      </c>
      <c r="H920">
        <v>632000</v>
      </c>
      <c r="I920">
        <v>3674675</v>
      </c>
      <c r="J920">
        <v>-69</v>
      </c>
      <c r="K920">
        <v>-69</v>
      </c>
      <c r="L920">
        <v>0</v>
      </c>
      <c r="M920">
        <v>17062224</v>
      </c>
      <c r="N920" t="s">
        <v>29</v>
      </c>
      <c r="O920">
        <v>24</v>
      </c>
      <c r="P920">
        <v>8</v>
      </c>
      <c r="Q920">
        <v>5964</v>
      </c>
    </row>
    <row r="921" spans="1:17" x14ac:dyDescent="0.25">
      <c r="A921" t="s">
        <v>275</v>
      </c>
      <c r="B921" t="s">
        <v>336</v>
      </c>
      <c r="C921" t="s">
        <v>13</v>
      </c>
      <c r="D921" t="s">
        <v>14</v>
      </c>
      <c r="E921" t="s">
        <v>273</v>
      </c>
      <c r="F921" t="s">
        <v>16</v>
      </c>
      <c r="G921">
        <v>0.10057000000000001</v>
      </c>
      <c r="H921">
        <v>631986.82999999996</v>
      </c>
      <c r="I921">
        <v>3674674.37</v>
      </c>
      <c r="J921">
        <v>-68.98</v>
      </c>
      <c r="K921">
        <v>-68.98</v>
      </c>
      <c r="L921">
        <v>0</v>
      </c>
      <c r="M921">
        <v>17072324</v>
      </c>
      <c r="N921" t="s">
        <v>29</v>
      </c>
      <c r="O921">
        <v>24</v>
      </c>
      <c r="P921">
        <v>8</v>
      </c>
      <c r="Q921">
        <v>5964</v>
      </c>
    </row>
    <row r="922" spans="1:17" x14ac:dyDescent="0.25">
      <c r="A922" t="s">
        <v>275</v>
      </c>
      <c r="B922" t="s">
        <v>336</v>
      </c>
      <c r="C922" t="s">
        <v>13</v>
      </c>
      <c r="D922" t="s">
        <v>14</v>
      </c>
      <c r="E922" t="s">
        <v>273</v>
      </c>
      <c r="F922" t="s">
        <v>17</v>
      </c>
      <c r="G922">
        <v>9.9489999999999995E-2</v>
      </c>
      <c r="H922">
        <v>632000</v>
      </c>
      <c r="I922">
        <v>3674675</v>
      </c>
      <c r="J922">
        <v>-69</v>
      </c>
      <c r="K922">
        <v>-69</v>
      </c>
      <c r="L922">
        <v>0</v>
      </c>
      <c r="M922">
        <v>17072324</v>
      </c>
      <c r="N922" t="s">
        <v>29</v>
      </c>
      <c r="O922">
        <v>24</v>
      </c>
      <c r="P922">
        <v>8</v>
      </c>
      <c r="Q922">
        <v>5964</v>
      </c>
    </row>
    <row r="923" spans="1:17" x14ac:dyDescent="0.25">
      <c r="A923" t="s">
        <v>275</v>
      </c>
      <c r="B923" t="s">
        <v>336</v>
      </c>
      <c r="C923" t="s">
        <v>13</v>
      </c>
      <c r="D923" t="s">
        <v>14</v>
      </c>
      <c r="E923" t="s">
        <v>273</v>
      </c>
      <c r="F923" t="s">
        <v>18</v>
      </c>
      <c r="G923">
        <v>9.8320000000000005E-2</v>
      </c>
      <c r="H923">
        <v>631986.82999999996</v>
      </c>
      <c r="I923">
        <v>3674674.37</v>
      </c>
      <c r="J923">
        <v>-68.98</v>
      </c>
      <c r="K923">
        <v>-68.98</v>
      </c>
      <c r="L923">
        <v>0</v>
      </c>
      <c r="M923">
        <v>17071824</v>
      </c>
      <c r="N923" t="s">
        <v>29</v>
      </c>
      <c r="O923">
        <v>24</v>
      </c>
      <c r="P923">
        <v>8</v>
      </c>
      <c r="Q923">
        <v>5964</v>
      </c>
    </row>
    <row r="924" spans="1:17" x14ac:dyDescent="0.25">
      <c r="A924" t="s">
        <v>275</v>
      </c>
      <c r="B924" t="s">
        <v>336</v>
      </c>
      <c r="C924" t="s">
        <v>13</v>
      </c>
      <c r="D924" t="s">
        <v>14</v>
      </c>
      <c r="E924" t="s">
        <v>274</v>
      </c>
      <c r="F924" t="s">
        <v>4</v>
      </c>
      <c r="G924">
        <v>0.10914</v>
      </c>
      <c r="H924">
        <v>632000</v>
      </c>
      <c r="I924">
        <v>3674675</v>
      </c>
      <c r="J924">
        <v>-69</v>
      </c>
      <c r="K924">
        <v>-69</v>
      </c>
      <c r="L924">
        <v>0</v>
      </c>
      <c r="M924">
        <v>17072824</v>
      </c>
      <c r="N924" t="s">
        <v>29</v>
      </c>
      <c r="O924">
        <v>24</v>
      </c>
      <c r="P924">
        <v>8</v>
      </c>
      <c r="Q924">
        <v>5964</v>
      </c>
    </row>
    <row r="925" spans="1:17" x14ac:dyDescent="0.25">
      <c r="A925" t="s">
        <v>275</v>
      </c>
      <c r="B925" t="s">
        <v>336</v>
      </c>
      <c r="C925" t="s">
        <v>13</v>
      </c>
      <c r="D925" t="s">
        <v>14</v>
      </c>
      <c r="E925" t="s">
        <v>274</v>
      </c>
      <c r="F925" t="s">
        <v>6</v>
      </c>
      <c r="G925">
        <v>0.10181</v>
      </c>
      <c r="H925">
        <v>632000</v>
      </c>
      <c r="I925">
        <v>3674675</v>
      </c>
      <c r="J925">
        <v>-69</v>
      </c>
      <c r="K925">
        <v>-69</v>
      </c>
      <c r="L925">
        <v>0</v>
      </c>
      <c r="M925">
        <v>17090224</v>
      </c>
      <c r="N925" t="s">
        <v>29</v>
      </c>
      <c r="O925">
        <v>24</v>
      </c>
      <c r="P925">
        <v>8</v>
      </c>
      <c r="Q925">
        <v>5964</v>
      </c>
    </row>
    <row r="926" spans="1:17" x14ac:dyDescent="0.25">
      <c r="A926" t="s">
        <v>275</v>
      </c>
      <c r="B926" t="s">
        <v>336</v>
      </c>
      <c r="C926" t="s">
        <v>13</v>
      </c>
      <c r="D926" t="s">
        <v>14</v>
      </c>
      <c r="E926" t="s">
        <v>274</v>
      </c>
      <c r="F926" t="s">
        <v>15</v>
      </c>
      <c r="G926">
        <v>7.7179999999999999E-2</v>
      </c>
      <c r="H926">
        <v>631986.82999999996</v>
      </c>
      <c r="I926">
        <v>3674674.37</v>
      </c>
      <c r="J926">
        <v>-68.98</v>
      </c>
      <c r="K926">
        <v>-68.98</v>
      </c>
      <c r="L926">
        <v>0</v>
      </c>
      <c r="M926">
        <v>17072324</v>
      </c>
      <c r="N926" t="s">
        <v>29</v>
      </c>
      <c r="O926">
        <v>24</v>
      </c>
      <c r="P926">
        <v>8</v>
      </c>
      <c r="Q926">
        <v>5964</v>
      </c>
    </row>
    <row r="927" spans="1:17" x14ac:dyDescent="0.25">
      <c r="A927" t="s">
        <v>275</v>
      </c>
      <c r="B927" t="s">
        <v>336</v>
      </c>
      <c r="C927" t="s">
        <v>13</v>
      </c>
      <c r="D927" t="s">
        <v>14</v>
      </c>
      <c r="E927" t="s">
        <v>274</v>
      </c>
      <c r="F927" t="s">
        <v>16</v>
      </c>
      <c r="G927">
        <v>7.6039999999999996E-2</v>
      </c>
      <c r="H927">
        <v>632301.9</v>
      </c>
      <c r="I927">
        <v>3674579.58</v>
      </c>
      <c r="J927">
        <v>-68.739999999999995</v>
      </c>
      <c r="K927">
        <v>-68.739999999999995</v>
      </c>
      <c r="L927">
        <v>0</v>
      </c>
      <c r="M927">
        <v>17102024</v>
      </c>
      <c r="N927" t="s">
        <v>29</v>
      </c>
      <c r="O927">
        <v>24</v>
      </c>
      <c r="P927">
        <v>8</v>
      </c>
      <c r="Q927">
        <v>5964</v>
      </c>
    </row>
    <row r="928" spans="1:17" x14ac:dyDescent="0.25">
      <c r="A928" t="s">
        <v>275</v>
      </c>
      <c r="B928" t="s">
        <v>336</v>
      </c>
      <c r="C928" t="s">
        <v>13</v>
      </c>
      <c r="D928" t="s">
        <v>14</v>
      </c>
      <c r="E928" t="s">
        <v>274</v>
      </c>
      <c r="F928" t="s">
        <v>17</v>
      </c>
      <c r="G928">
        <v>7.1760000000000004E-2</v>
      </c>
      <c r="H928">
        <v>632301.9</v>
      </c>
      <c r="I928">
        <v>3674579.58</v>
      </c>
      <c r="J928">
        <v>-68.739999999999995</v>
      </c>
      <c r="K928">
        <v>-68.739999999999995</v>
      </c>
      <c r="L928">
        <v>0</v>
      </c>
      <c r="M928">
        <v>17051524</v>
      </c>
      <c r="N928" t="s">
        <v>29</v>
      </c>
      <c r="O928">
        <v>24</v>
      </c>
      <c r="P928">
        <v>8</v>
      </c>
      <c r="Q928">
        <v>5964</v>
      </c>
    </row>
    <row r="929" spans="1:17" x14ac:dyDescent="0.25">
      <c r="A929" t="s">
        <v>275</v>
      </c>
      <c r="B929" t="s">
        <v>336</v>
      </c>
      <c r="C929" t="s">
        <v>13</v>
      </c>
      <c r="D929" t="s">
        <v>14</v>
      </c>
      <c r="E929" t="s">
        <v>274</v>
      </c>
      <c r="F929" t="s">
        <v>18</v>
      </c>
      <c r="G929">
        <v>6.9419999999999996E-2</v>
      </c>
      <c r="H929">
        <v>631986.82999999996</v>
      </c>
      <c r="I929">
        <v>3674674.37</v>
      </c>
      <c r="J929">
        <v>-68.98</v>
      </c>
      <c r="K929">
        <v>-68.98</v>
      </c>
      <c r="L929">
        <v>0</v>
      </c>
      <c r="M929">
        <v>17071624</v>
      </c>
      <c r="N929" t="s">
        <v>29</v>
      </c>
      <c r="O929">
        <v>24</v>
      </c>
      <c r="P929">
        <v>8</v>
      </c>
      <c r="Q929">
        <v>5964</v>
      </c>
    </row>
    <row r="930" spans="1:17" x14ac:dyDescent="0.25">
      <c r="A930" t="s">
        <v>275</v>
      </c>
      <c r="B930" t="s">
        <v>336</v>
      </c>
      <c r="C930" t="s">
        <v>13</v>
      </c>
      <c r="D930" t="s">
        <v>14</v>
      </c>
      <c r="E930" t="s">
        <v>278</v>
      </c>
      <c r="F930" t="s">
        <v>4</v>
      </c>
      <c r="G930">
        <v>3.8710000000000001E-2</v>
      </c>
      <c r="H930">
        <v>632301.9</v>
      </c>
      <c r="I930">
        <v>3674579.58</v>
      </c>
      <c r="J930">
        <v>-68.739999999999995</v>
      </c>
      <c r="K930">
        <v>-68.739999999999995</v>
      </c>
      <c r="L930">
        <v>0</v>
      </c>
      <c r="M930">
        <v>17011124</v>
      </c>
      <c r="N930" t="s">
        <v>29</v>
      </c>
      <c r="O930">
        <v>24</v>
      </c>
      <c r="P930">
        <v>8</v>
      </c>
      <c r="Q930">
        <v>5964</v>
      </c>
    </row>
    <row r="931" spans="1:17" x14ac:dyDescent="0.25">
      <c r="A931" t="s">
        <v>275</v>
      </c>
      <c r="B931" t="s">
        <v>336</v>
      </c>
      <c r="C931" t="s">
        <v>13</v>
      </c>
      <c r="D931" t="s">
        <v>14</v>
      </c>
      <c r="E931" t="s">
        <v>278</v>
      </c>
      <c r="F931" t="s">
        <v>6</v>
      </c>
      <c r="G931">
        <v>3.5049999999999998E-2</v>
      </c>
      <c r="H931">
        <v>632301.9</v>
      </c>
      <c r="I931">
        <v>3674532.18</v>
      </c>
      <c r="J931">
        <v>-68.72</v>
      </c>
      <c r="K931">
        <v>-68.72</v>
      </c>
      <c r="L931">
        <v>0</v>
      </c>
      <c r="M931">
        <v>17050624</v>
      </c>
      <c r="N931" t="s">
        <v>29</v>
      </c>
      <c r="O931">
        <v>24</v>
      </c>
      <c r="P931">
        <v>8</v>
      </c>
      <c r="Q931">
        <v>5964</v>
      </c>
    </row>
    <row r="932" spans="1:17" x14ac:dyDescent="0.25">
      <c r="A932" t="s">
        <v>275</v>
      </c>
      <c r="B932" t="s">
        <v>336</v>
      </c>
      <c r="C932" t="s">
        <v>13</v>
      </c>
      <c r="D932" t="s">
        <v>14</v>
      </c>
      <c r="E932" t="s">
        <v>278</v>
      </c>
      <c r="F932" t="s">
        <v>15</v>
      </c>
      <c r="G932">
        <v>3.2530000000000003E-2</v>
      </c>
      <c r="H932">
        <v>632301.9</v>
      </c>
      <c r="I932">
        <v>3674532.18</v>
      </c>
      <c r="J932">
        <v>-68.72</v>
      </c>
      <c r="K932">
        <v>-68.72</v>
      </c>
      <c r="L932">
        <v>0</v>
      </c>
      <c r="M932">
        <v>17081524</v>
      </c>
      <c r="N932" t="s">
        <v>29</v>
      </c>
      <c r="O932">
        <v>24</v>
      </c>
      <c r="P932">
        <v>8</v>
      </c>
      <c r="Q932">
        <v>5964</v>
      </c>
    </row>
    <row r="933" spans="1:17" x14ac:dyDescent="0.25">
      <c r="A933" t="s">
        <v>275</v>
      </c>
      <c r="B933" t="s">
        <v>336</v>
      </c>
      <c r="C933" t="s">
        <v>13</v>
      </c>
      <c r="D933" t="s">
        <v>14</v>
      </c>
      <c r="E933" t="s">
        <v>278</v>
      </c>
      <c r="F933" t="s">
        <v>16</v>
      </c>
      <c r="G933">
        <v>3.1309999999999998E-2</v>
      </c>
      <c r="H933">
        <v>632301.9</v>
      </c>
      <c r="I933">
        <v>3674532.18</v>
      </c>
      <c r="J933">
        <v>-68.72</v>
      </c>
      <c r="K933">
        <v>-68.72</v>
      </c>
      <c r="L933">
        <v>0</v>
      </c>
      <c r="M933">
        <v>17052524</v>
      </c>
      <c r="N933" t="s">
        <v>29</v>
      </c>
      <c r="O933">
        <v>24</v>
      </c>
      <c r="P933">
        <v>8</v>
      </c>
      <c r="Q933">
        <v>5964</v>
      </c>
    </row>
    <row r="934" spans="1:17" x14ac:dyDescent="0.25">
      <c r="A934" t="s">
        <v>275</v>
      </c>
      <c r="B934" t="s">
        <v>336</v>
      </c>
      <c r="C934" t="s">
        <v>13</v>
      </c>
      <c r="D934" t="s">
        <v>14</v>
      </c>
      <c r="E934" t="s">
        <v>278</v>
      </c>
      <c r="F934" t="s">
        <v>17</v>
      </c>
      <c r="G934">
        <v>3.1119999999999998E-2</v>
      </c>
      <c r="H934">
        <v>632301.9</v>
      </c>
      <c r="I934">
        <v>3674508.48</v>
      </c>
      <c r="J934">
        <v>-68.69</v>
      </c>
      <c r="K934">
        <v>-68.69</v>
      </c>
      <c r="L934">
        <v>0</v>
      </c>
      <c r="M934">
        <v>17042524</v>
      </c>
      <c r="N934" t="s">
        <v>29</v>
      </c>
      <c r="O934">
        <v>24</v>
      </c>
      <c r="P934">
        <v>8</v>
      </c>
      <c r="Q934">
        <v>5964</v>
      </c>
    </row>
    <row r="935" spans="1:17" x14ac:dyDescent="0.25">
      <c r="A935" t="s">
        <v>275</v>
      </c>
      <c r="B935" t="s">
        <v>336</v>
      </c>
      <c r="C935" t="s">
        <v>13</v>
      </c>
      <c r="D935" t="s">
        <v>14</v>
      </c>
      <c r="E935" t="s">
        <v>278</v>
      </c>
      <c r="F935" t="s">
        <v>18</v>
      </c>
      <c r="G935">
        <v>3.0779999999999998E-2</v>
      </c>
      <c r="H935">
        <v>632301.9</v>
      </c>
      <c r="I935">
        <v>3674508.48</v>
      </c>
      <c r="J935">
        <v>-68.69</v>
      </c>
      <c r="K935">
        <v>-68.69</v>
      </c>
      <c r="L935">
        <v>0</v>
      </c>
      <c r="M935">
        <v>17041324</v>
      </c>
      <c r="N935" t="s">
        <v>29</v>
      </c>
      <c r="O935">
        <v>24</v>
      </c>
      <c r="P935">
        <v>8</v>
      </c>
      <c r="Q935">
        <v>5964</v>
      </c>
    </row>
    <row r="936" spans="1:17" x14ac:dyDescent="0.25">
      <c r="A936" t="s">
        <v>275</v>
      </c>
      <c r="B936" t="s">
        <v>336</v>
      </c>
      <c r="C936" t="s">
        <v>13</v>
      </c>
      <c r="D936" t="s">
        <v>14</v>
      </c>
      <c r="E936" t="s">
        <v>7</v>
      </c>
      <c r="F936" t="s">
        <v>4</v>
      </c>
      <c r="G936">
        <v>4.9705199999999996</v>
      </c>
      <c r="H936">
        <v>632108.01</v>
      </c>
      <c r="I936">
        <v>3674295.19</v>
      </c>
      <c r="J936">
        <v>-68.77</v>
      </c>
      <c r="K936">
        <v>-68.77</v>
      </c>
      <c r="L936">
        <v>0</v>
      </c>
      <c r="M936">
        <v>17122124</v>
      </c>
      <c r="N936" t="s">
        <v>29</v>
      </c>
      <c r="O936">
        <v>24</v>
      </c>
      <c r="P936">
        <v>8</v>
      </c>
      <c r="Q936">
        <v>5964</v>
      </c>
    </row>
    <row r="937" spans="1:17" x14ac:dyDescent="0.25">
      <c r="A937" t="s">
        <v>275</v>
      </c>
      <c r="B937" t="s">
        <v>336</v>
      </c>
      <c r="C937" t="s">
        <v>13</v>
      </c>
      <c r="D937" t="s">
        <v>14</v>
      </c>
      <c r="E937" t="s">
        <v>7</v>
      </c>
      <c r="F937" t="s">
        <v>6</v>
      </c>
      <c r="G937">
        <v>4.8622899999999998</v>
      </c>
      <c r="H937">
        <v>632204.96</v>
      </c>
      <c r="I937">
        <v>3674295.19</v>
      </c>
      <c r="J937">
        <v>-68.040000000000006</v>
      </c>
      <c r="K937">
        <v>-68.040000000000006</v>
      </c>
      <c r="L937">
        <v>0</v>
      </c>
      <c r="M937">
        <v>17032824</v>
      </c>
      <c r="N937" t="s">
        <v>29</v>
      </c>
      <c r="O937">
        <v>24</v>
      </c>
      <c r="P937">
        <v>8</v>
      </c>
      <c r="Q937">
        <v>5964</v>
      </c>
    </row>
    <row r="938" spans="1:17" x14ac:dyDescent="0.25">
      <c r="A938" t="s">
        <v>275</v>
      </c>
      <c r="B938" t="s">
        <v>336</v>
      </c>
      <c r="C938" t="s">
        <v>13</v>
      </c>
      <c r="D938" t="s">
        <v>14</v>
      </c>
      <c r="E938" t="s">
        <v>7</v>
      </c>
      <c r="F938" t="s">
        <v>15</v>
      </c>
      <c r="G938">
        <v>4.1903899999999998</v>
      </c>
      <c r="H938">
        <v>632180.72</v>
      </c>
      <c r="I938">
        <v>3674295.19</v>
      </c>
      <c r="J938">
        <v>-68.739999999999995</v>
      </c>
      <c r="K938">
        <v>-68.739999999999995</v>
      </c>
      <c r="L938">
        <v>0</v>
      </c>
      <c r="M938">
        <v>17042924</v>
      </c>
      <c r="N938" t="s">
        <v>29</v>
      </c>
      <c r="O938">
        <v>24</v>
      </c>
      <c r="P938">
        <v>8</v>
      </c>
      <c r="Q938">
        <v>5964</v>
      </c>
    </row>
    <row r="939" spans="1:17" x14ac:dyDescent="0.25">
      <c r="A939" t="s">
        <v>275</v>
      </c>
      <c r="B939" t="s">
        <v>336</v>
      </c>
      <c r="C939" t="s">
        <v>13</v>
      </c>
      <c r="D939" t="s">
        <v>14</v>
      </c>
      <c r="E939" t="s">
        <v>7</v>
      </c>
      <c r="F939" t="s">
        <v>16</v>
      </c>
      <c r="G939">
        <v>3.97573</v>
      </c>
      <c r="H939">
        <v>632301.9</v>
      </c>
      <c r="I939">
        <v>3674437.38</v>
      </c>
      <c r="J939">
        <v>-68.569999999999993</v>
      </c>
      <c r="K939">
        <v>-68.569999999999993</v>
      </c>
      <c r="L939">
        <v>0</v>
      </c>
      <c r="M939">
        <v>17051524</v>
      </c>
      <c r="N939" t="s">
        <v>29</v>
      </c>
      <c r="O939">
        <v>24</v>
      </c>
      <c r="P939">
        <v>8</v>
      </c>
      <c r="Q939">
        <v>5964</v>
      </c>
    </row>
    <row r="940" spans="1:17" x14ac:dyDescent="0.25">
      <c r="A940" t="s">
        <v>275</v>
      </c>
      <c r="B940" t="s">
        <v>336</v>
      </c>
      <c r="C940" t="s">
        <v>13</v>
      </c>
      <c r="D940" t="s">
        <v>14</v>
      </c>
      <c r="E940" t="s">
        <v>7</v>
      </c>
      <c r="F940" t="s">
        <v>17</v>
      </c>
      <c r="G940">
        <v>3.9599000000000002</v>
      </c>
      <c r="H940">
        <v>632301.9</v>
      </c>
      <c r="I940">
        <v>3674413.68</v>
      </c>
      <c r="J940">
        <v>-68.59</v>
      </c>
      <c r="K940">
        <v>-68.59</v>
      </c>
      <c r="L940">
        <v>0</v>
      </c>
      <c r="M940">
        <v>17051524</v>
      </c>
      <c r="N940" t="s">
        <v>29</v>
      </c>
      <c r="O940">
        <v>24</v>
      </c>
      <c r="P940">
        <v>8</v>
      </c>
      <c r="Q940">
        <v>5964</v>
      </c>
    </row>
    <row r="941" spans="1:17" x14ac:dyDescent="0.25">
      <c r="A941" t="s">
        <v>275</v>
      </c>
      <c r="B941" t="s">
        <v>336</v>
      </c>
      <c r="C941" t="s">
        <v>13</v>
      </c>
      <c r="D941" t="s">
        <v>14</v>
      </c>
      <c r="E941" t="s">
        <v>7</v>
      </c>
      <c r="F941" t="s">
        <v>18</v>
      </c>
      <c r="G941">
        <v>3.8460700000000001</v>
      </c>
      <c r="H941">
        <v>632301.9</v>
      </c>
      <c r="I941">
        <v>3674437.38</v>
      </c>
      <c r="J941">
        <v>-68.569999999999993</v>
      </c>
      <c r="K941">
        <v>-68.569999999999993</v>
      </c>
      <c r="L941">
        <v>0</v>
      </c>
      <c r="M941">
        <v>17061024</v>
      </c>
      <c r="N941" t="s">
        <v>29</v>
      </c>
      <c r="O941">
        <v>24</v>
      </c>
      <c r="P941">
        <v>8</v>
      </c>
      <c r="Q941">
        <v>5964</v>
      </c>
    </row>
    <row r="942" spans="1:17" x14ac:dyDescent="0.25">
      <c r="A942" t="s">
        <v>275</v>
      </c>
      <c r="B942" t="s">
        <v>337</v>
      </c>
      <c r="C942" t="s">
        <v>13</v>
      </c>
      <c r="D942" t="s">
        <v>12</v>
      </c>
      <c r="E942" t="s">
        <v>3</v>
      </c>
      <c r="F942" t="s">
        <v>4</v>
      </c>
      <c r="G942">
        <v>0.69479000000000002</v>
      </c>
      <c r="H942">
        <v>632301.9</v>
      </c>
      <c r="I942">
        <v>3674437.38</v>
      </c>
      <c r="J942">
        <v>-68.569999999999993</v>
      </c>
      <c r="K942">
        <v>-68.569999999999993</v>
      </c>
      <c r="L942">
        <v>0</v>
      </c>
      <c r="M942" t="s">
        <v>106</v>
      </c>
      <c r="N942" t="s">
        <v>29</v>
      </c>
      <c r="O942">
        <v>24</v>
      </c>
      <c r="P942">
        <v>8</v>
      </c>
      <c r="Q942">
        <v>5964</v>
      </c>
    </row>
    <row r="943" spans="1:17" x14ac:dyDescent="0.25">
      <c r="A943" t="s">
        <v>275</v>
      </c>
      <c r="B943" t="s">
        <v>337</v>
      </c>
      <c r="C943" t="s">
        <v>13</v>
      </c>
      <c r="D943" t="s">
        <v>12</v>
      </c>
      <c r="E943" t="s">
        <v>271</v>
      </c>
      <c r="F943" t="s">
        <v>4</v>
      </c>
      <c r="G943">
        <v>0.69381999999999999</v>
      </c>
      <c r="H943">
        <v>632301.9</v>
      </c>
      <c r="I943">
        <v>3674437.38</v>
      </c>
      <c r="J943">
        <v>-68.569999999999993</v>
      </c>
      <c r="K943">
        <v>-68.569999999999993</v>
      </c>
      <c r="L943">
        <v>0</v>
      </c>
      <c r="M943" t="s">
        <v>106</v>
      </c>
      <c r="N943" t="s">
        <v>29</v>
      </c>
      <c r="O943">
        <v>24</v>
      </c>
      <c r="P943">
        <v>8</v>
      </c>
      <c r="Q943">
        <v>5964</v>
      </c>
    </row>
    <row r="944" spans="1:17" x14ac:dyDescent="0.25">
      <c r="A944" t="s">
        <v>275</v>
      </c>
      <c r="B944" t="s">
        <v>337</v>
      </c>
      <c r="C944" t="s">
        <v>13</v>
      </c>
      <c r="D944" t="s">
        <v>12</v>
      </c>
      <c r="E944" t="s">
        <v>277</v>
      </c>
      <c r="F944" t="s">
        <v>4</v>
      </c>
      <c r="G944">
        <v>2.7000000000000001E-3</v>
      </c>
      <c r="H944">
        <v>632301.9</v>
      </c>
      <c r="I944">
        <v>3674579.58</v>
      </c>
      <c r="J944">
        <v>-68.739999999999995</v>
      </c>
      <c r="K944">
        <v>-68.739999999999995</v>
      </c>
      <c r="L944">
        <v>0</v>
      </c>
      <c r="M944" t="s">
        <v>106</v>
      </c>
      <c r="N944" t="s">
        <v>29</v>
      </c>
      <c r="O944">
        <v>24</v>
      </c>
      <c r="P944">
        <v>8</v>
      </c>
      <c r="Q944">
        <v>5964</v>
      </c>
    </row>
    <row r="945" spans="1:17" x14ac:dyDescent="0.25">
      <c r="A945" t="s">
        <v>275</v>
      </c>
      <c r="B945" t="s">
        <v>337</v>
      </c>
      <c r="C945" t="s">
        <v>13</v>
      </c>
      <c r="D945" t="s">
        <v>12</v>
      </c>
      <c r="E945" t="s">
        <v>272</v>
      </c>
      <c r="F945" t="s">
        <v>4</v>
      </c>
      <c r="G945">
        <v>7.3999999999999999E-4</v>
      </c>
      <c r="H945">
        <v>632301.9</v>
      </c>
      <c r="I945">
        <v>3674603.27</v>
      </c>
      <c r="J945">
        <v>-68.73</v>
      </c>
      <c r="K945">
        <v>-68.73</v>
      </c>
      <c r="L945">
        <v>0</v>
      </c>
      <c r="M945" t="s">
        <v>106</v>
      </c>
      <c r="N945" t="s">
        <v>29</v>
      </c>
      <c r="O945">
        <v>24</v>
      </c>
      <c r="P945">
        <v>8</v>
      </c>
      <c r="Q945">
        <v>5964</v>
      </c>
    </row>
    <row r="946" spans="1:17" x14ac:dyDescent="0.25">
      <c r="A946" t="s">
        <v>275</v>
      </c>
      <c r="B946" t="s">
        <v>337</v>
      </c>
      <c r="C946" t="s">
        <v>13</v>
      </c>
      <c r="D946" t="s">
        <v>12</v>
      </c>
      <c r="E946" t="s">
        <v>273</v>
      </c>
      <c r="F946" t="s">
        <v>4</v>
      </c>
      <c r="G946">
        <v>7.2000000000000005E-4</v>
      </c>
      <c r="H946">
        <v>632301.9</v>
      </c>
      <c r="I946">
        <v>3674603.27</v>
      </c>
      <c r="J946">
        <v>-68.73</v>
      </c>
      <c r="K946">
        <v>-68.73</v>
      </c>
      <c r="L946">
        <v>0</v>
      </c>
      <c r="M946" t="s">
        <v>106</v>
      </c>
      <c r="N946" t="s">
        <v>29</v>
      </c>
      <c r="O946">
        <v>24</v>
      </c>
      <c r="P946">
        <v>8</v>
      </c>
      <c r="Q946">
        <v>5964</v>
      </c>
    </row>
    <row r="947" spans="1:17" x14ac:dyDescent="0.25">
      <c r="A947" t="s">
        <v>275</v>
      </c>
      <c r="B947" t="s">
        <v>337</v>
      </c>
      <c r="C947" t="s">
        <v>13</v>
      </c>
      <c r="D947" t="s">
        <v>12</v>
      </c>
      <c r="E947" t="s">
        <v>274</v>
      </c>
      <c r="F947" t="s">
        <v>4</v>
      </c>
      <c r="G947">
        <v>7.3999999999999999E-4</v>
      </c>
      <c r="H947">
        <v>632301.9</v>
      </c>
      <c r="I947">
        <v>3674579.58</v>
      </c>
      <c r="J947">
        <v>-68.739999999999995</v>
      </c>
      <c r="K947">
        <v>-68.739999999999995</v>
      </c>
      <c r="L947">
        <v>0</v>
      </c>
      <c r="M947" t="s">
        <v>106</v>
      </c>
      <c r="N947" t="s">
        <v>29</v>
      </c>
      <c r="O947">
        <v>24</v>
      </c>
      <c r="P947">
        <v>8</v>
      </c>
      <c r="Q947">
        <v>5964</v>
      </c>
    </row>
    <row r="948" spans="1:17" x14ac:dyDescent="0.25">
      <c r="A948" t="s">
        <v>275</v>
      </c>
      <c r="B948" t="s">
        <v>337</v>
      </c>
      <c r="C948" t="s">
        <v>13</v>
      </c>
      <c r="D948" t="s">
        <v>12</v>
      </c>
      <c r="E948" t="s">
        <v>278</v>
      </c>
      <c r="F948" t="s">
        <v>4</v>
      </c>
      <c r="G948">
        <v>1.06E-3</v>
      </c>
      <c r="H948">
        <v>632301.9</v>
      </c>
      <c r="I948">
        <v>3674532.18</v>
      </c>
      <c r="J948">
        <v>-68.72</v>
      </c>
      <c r="K948">
        <v>-68.72</v>
      </c>
      <c r="L948">
        <v>0</v>
      </c>
      <c r="M948" t="s">
        <v>106</v>
      </c>
      <c r="N948" t="s">
        <v>29</v>
      </c>
      <c r="O948">
        <v>24</v>
      </c>
      <c r="P948">
        <v>8</v>
      </c>
      <c r="Q948">
        <v>5964</v>
      </c>
    </row>
    <row r="949" spans="1:17" x14ac:dyDescent="0.25">
      <c r="A949" t="s">
        <v>275</v>
      </c>
      <c r="B949" t="s">
        <v>337</v>
      </c>
      <c r="C949" t="s">
        <v>13</v>
      </c>
      <c r="D949" t="s">
        <v>12</v>
      </c>
      <c r="E949" t="s">
        <v>7</v>
      </c>
      <c r="F949" t="s">
        <v>4</v>
      </c>
      <c r="G949">
        <v>0.69479000000000002</v>
      </c>
      <c r="H949">
        <v>632301.9</v>
      </c>
      <c r="I949">
        <v>3674437.38</v>
      </c>
      <c r="J949">
        <v>-68.569999999999993</v>
      </c>
      <c r="K949">
        <v>-68.569999999999993</v>
      </c>
      <c r="L949">
        <v>0</v>
      </c>
      <c r="M949" t="s">
        <v>106</v>
      </c>
      <c r="N949" t="s">
        <v>29</v>
      </c>
      <c r="O949">
        <v>24</v>
      </c>
      <c r="P949">
        <v>8</v>
      </c>
      <c r="Q949">
        <v>5964</v>
      </c>
    </row>
    <row r="950" spans="1:17" x14ac:dyDescent="0.25">
      <c r="A950" t="s">
        <v>275</v>
      </c>
      <c r="B950" t="s">
        <v>338</v>
      </c>
      <c r="C950" t="s">
        <v>24</v>
      </c>
      <c r="D950" t="s">
        <v>25</v>
      </c>
      <c r="E950" t="s">
        <v>3</v>
      </c>
      <c r="F950" t="s">
        <v>4</v>
      </c>
      <c r="G950">
        <v>3.0493700000000001</v>
      </c>
      <c r="H950">
        <v>632108.01</v>
      </c>
      <c r="I950">
        <v>3674295.19</v>
      </c>
      <c r="J950">
        <v>-68.77</v>
      </c>
      <c r="K950">
        <v>-68.77</v>
      </c>
      <c r="L950">
        <v>0</v>
      </c>
      <c r="M950" t="s">
        <v>106</v>
      </c>
      <c r="N950" t="s">
        <v>29</v>
      </c>
      <c r="O950">
        <v>24</v>
      </c>
      <c r="P950">
        <v>8</v>
      </c>
      <c r="Q950">
        <v>5964</v>
      </c>
    </row>
    <row r="951" spans="1:17" x14ac:dyDescent="0.25">
      <c r="A951" t="s">
        <v>275</v>
      </c>
      <c r="B951" t="s">
        <v>338</v>
      </c>
      <c r="C951" t="s">
        <v>24</v>
      </c>
      <c r="D951" t="s">
        <v>25</v>
      </c>
      <c r="E951" t="s">
        <v>271</v>
      </c>
      <c r="F951" t="s">
        <v>4</v>
      </c>
      <c r="G951">
        <v>2.90056</v>
      </c>
      <c r="H951">
        <v>632108.01</v>
      </c>
      <c r="I951">
        <v>3674295.19</v>
      </c>
      <c r="J951">
        <v>-68.77</v>
      </c>
      <c r="K951">
        <v>-68.77</v>
      </c>
      <c r="L951">
        <v>0</v>
      </c>
      <c r="M951" t="s">
        <v>106</v>
      </c>
      <c r="N951" t="s">
        <v>29</v>
      </c>
      <c r="O951">
        <v>24</v>
      </c>
      <c r="P951">
        <v>8</v>
      </c>
      <c r="Q951">
        <v>5964</v>
      </c>
    </row>
    <row r="952" spans="1:17" x14ac:dyDescent="0.25">
      <c r="A952" t="s">
        <v>275</v>
      </c>
      <c r="B952" t="s">
        <v>338</v>
      </c>
      <c r="C952" t="s">
        <v>24</v>
      </c>
      <c r="D952" t="s">
        <v>25</v>
      </c>
      <c r="E952" t="s">
        <v>277</v>
      </c>
      <c r="F952" t="s">
        <v>4</v>
      </c>
      <c r="G952">
        <v>0.42507</v>
      </c>
      <c r="H952">
        <v>632000</v>
      </c>
      <c r="I952">
        <v>3674675</v>
      </c>
      <c r="J952">
        <v>-69</v>
      </c>
      <c r="K952">
        <v>-69</v>
      </c>
      <c r="L952">
        <v>0</v>
      </c>
      <c r="M952" t="s">
        <v>106</v>
      </c>
      <c r="N952" t="s">
        <v>29</v>
      </c>
      <c r="O952">
        <v>24</v>
      </c>
      <c r="P952">
        <v>8</v>
      </c>
      <c r="Q952">
        <v>5964</v>
      </c>
    </row>
    <row r="953" spans="1:17" x14ac:dyDescent="0.25">
      <c r="A953" t="s">
        <v>275</v>
      </c>
      <c r="B953" t="s">
        <v>338</v>
      </c>
      <c r="C953" t="s">
        <v>24</v>
      </c>
      <c r="D953" t="s">
        <v>25</v>
      </c>
      <c r="E953" t="s">
        <v>272</v>
      </c>
      <c r="F953" t="s">
        <v>4</v>
      </c>
      <c r="G953">
        <v>0.16278999999999999</v>
      </c>
      <c r="H953">
        <v>632011.06999999995</v>
      </c>
      <c r="I953">
        <v>3674674.37</v>
      </c>
      <c r="J953">
        <v>-69.02</v>
      </c>
      <c r="K953">
        <v>-69.02</v>
      </c>
      <c r="L953">
        <v>0</v>
      </c>
      <c r="M953" t="s">
        <v>106</v>
      </c>
      <c r="N953" t="s">
        <v>29</v>
      </c>
      <c r="O953">
        <v>24</v>
      </c>
      <c r="P953">
        <v>8</v>
      </c>
      <c r="Q953">
        <v>5964</v>
      </c>
    </row>
    <row r="954" spans="1:17" x14ac:dyDescent="0.25">
      <c r="A954" t="s">
        <v>275</v>
      </c>
      <c r="B954" t="s">
        <v>338</v>
      </c>
      <c r="C954" t="s">
        <v>24</v>
      </c>
      <c r="D954" t="s">
        <v>25</v>
      </c>
      <c r="E954" t="s">
        <v>273</v>
      </c>
      <c r="F954" t="s">
        <v>4</v>
      </c>
      <c r="G954">
        <v>0.15049000000000001</v>
      </c>
      <c r="H954">
        <v>632011.06999999995</v>
      </c>
      <c r="I954">
        <v>3674674.37</v>
      </c>
      <c r="J954">
        <v>-69.02</v>
      </c>
      <c r="K954">
        <v>-69.02</v>
      </c>
      <c r="L954">
        <v>0</v>
      </c>
      <c r="M954" t="s">
        <v>106</v>
      </c>
      <c r="N954" t="s">
        <v>29</v>
      </c>
      <c r="O954">
        <v>24</v>
      </c>
      <c r="P954">
        <v>8</v>
      </c>
      <c r="Q954">
        <v>5964</v>
      </c>
    </row>
    <row r="955" spans="1:17" x14ac:dyDescent="0.25">
      <c r="A955" t="s">
        <v>275</v>
      </c>
      <c r="B955" t="s">
        <v>338</v>
      </c>
      <c r="C955" t="s">
        <v>24</v>
      </c>
      <c r="D955" t="s">
        <v>25</v>
      </c>
      <c r="E955" t="s">
        <v>274</v>
      </c>
      <c r="F955" t="s">
        <v>4</v>
      </c>
      <c r="G955">
        <v>0.10914</v>
      </c>
      <c r="H955">
        <v>632000</v>
      </c>
      <c r="I955">
        <v>3674675</v>
      </c>
      <c r="J955">
        <v>-69</v>
      </c>
      <c r="K955">
        <v>-69</v>
      </c>
      <c r="L955">
        <v>0</v>
      </c>
      <c r="M955" t="s">
        <v>106</v>
      </c>
      <c r="N955" t="s">
        <v>29</v>
      </c>
      <c r="O955">
        <v>24</v>
      </c>
      <c r="P955">
        <v>8</v>
      </c>
      <c r="Q955">
        <v>5964</v>
      </c>
    </row>
    <row r="956" spans="1:17" x14ac:dyDescent="0.25">
      <c r="A956" t="s">
        <v>275</v>
      </c>
      <c r="B956" t="s">
        <v>338</v>
      </c>
      <c r="C956" t="s">
        <v>24</v>
      </c>
      <c r="D956" t="s">
        <v>25</v>
      </c>
      <c r="E956" t="s">
        <v>278</v>
      </c>
      <c r="F956" t="s">
        <v>4</v>
      </c>
      <c r="G956">
        <v>3.8710000000000001E-2</v>
      </c>
      <c r="H956">
        <v>632301.9</v>
      </c>
      <c r="I956">
        <v>3674579.58</v>
      </c>
      <c r="J956">
        <v>-68.739999999999995</v>
      </c>
      <c r="K956">
        <v>-68.739999999999995</v>
      </c>
      <c r="L956">
        <v>0</v>
      </c>
      <c r="M956" t="s">
        <v>106</v>
      </c>
      <c r="N956" t="s">
        <v>29</v>
      </c>
      <c r="O956">
        <v>24</v>
      </c>
      <c r="P956">
        <v>8</v>
      </c>
      <c r="Q956">
        <v>5964</v>
      </c>
    </row>
    <row r="957" spans="1:17" x14ac:dyDescent="0.25">
      <c r="A957" t="s">
        <v>275</v>
      </c>
      <c r="B957" t="s">
        <v>338</v>
      </c>
      <c r="C957" t="s">
        <v>24</v>
      </c>
      <c r="D957" t="s">
        <v>25</v>
      </c>
      <c r="E957" t="s">
        <v>7</v>
      </c>
      <c r="F957" t="s">
        <v>4</v>
      </c>
      <c r="G957">
        <v>3.0493700000000001</v>
      </c>
      <c r="H957">
        <v>632108.01</v>
      </c>
      <c r="I957">
        <v>3674295.19</v>
      </c>
      <c r="J957">
        <v>-68.77</v>
      </c>
      <c r="K957">
        <v>-68.77</v>
      </c>
      <c r="L957">
        <v>0</v>
      </c>
      <c r="M957" t="s">
        <v>106</v>
      </c>
      <c r="N957" t="s">
        <v>29</v>
      </c>
      <c r="O957">
        <v>24</v>
      </c>
      <c r="P957">
        <v>8</v>
      </c>
      <c r="Q957">
        <v>5964</v>
      </c>
    </row>
    <row r="958" spans="1:17" x14ac:dyDescent="0.25">
      <c r="A958" t="s">
        <v>275</v>
      </c>
      <c r="B958" t="s">
        <v>338</v>
      </c>
      <c r="C958" t="s">
        <v>24</v>
      </c>
      <c r="D958" t="s">
        <v>26</v>
      </c>
      <c r="E958" t="s">
        <v>3</v>
      </c>
      <c r="F958" t="s">
        <v>4</v>
      </c>
      <c r="G958">
        <v>2.2341799999999998</v>
      </c>
      <c r="H958">
        <v>632301.9</v>
      </c>
      <c r="I958">
        <v>3674437.38</v>
      </c>
      <c r="J958">
        <v>-68.569999999999993</v>
      </c>
      <c r="K958">
        <v>-68.569999999999993</v>
      </c>
      <c r="L958">
        <v>0</v>
      </c>
      <c r="M958" t="s">
        <v>106</v>
      </c>
      <c r="N958" t="s">
        <v>29</v>
      </c>
      <c r="O958">
        <v>24</v>
      </c>
      <c r="P958">
        <v>8</v>
      </c>
      <c r="Q958">
        <v>5964</v>
      </c>
    </row>
    <row r="959" spans="1:17" x14ac:dyDescent="0.25">
      <c r="A959" t="s">
        <v>275</v>
      </c>
      <c r="B959" t="s">
        <v>338</v>
      </c>
      <c r="C959" t="s">
        <v>24</v>
      </c>
      <c r="D959" t="s">
        <v>26</v>
      </c>
      <c r="E959" t="s">
        <v>271</v>
      </c>
      <c r="F959" t="s">
        <v>4</v>
      </c>
      <c r="G959">
        <v>2.2311100000000001</v>
      </c>
      <c r="H959">
        <v>632301.9</v>
      </c>
      <c r="I959">
        <v>3674437.38</v>
      </c>
      <c r="J959">
        <v>-68.569999999999993</v>
      </c>
      <c r="K959">
        <v>-68.569999999999993</v>
      </c>
      <c r="L959">
        <v>0</v>
      </c>
      <c r="M959" t="s">
        <v>106</v>
      </c>
      <c r="N959" t="s">
        <v>29</v>
      </c>
      <c r="O959">
        <v>24</v>
      </c>
      <c r="P959">
        <v>8</v>
      </c>
      <c r="Q959">
        <v>5964</v>
      </c>
    </row>
    <row r="960" spans="1:17" x14ac:dyDescent="0.25">
      <c r="A960" t="s">
        <v>275</v>
      </c>
      <c r="B960" t="s">
        <v>338</v>
      </c>
      <c r="C960" t="s">
        <v>24</v>
      </c>
      <c r="D960" t="s">
        <v>26</v>
      </c>
      <c r="E960" t="s">
        <v>277</v>
      </c>
      <c r="F960" t="s">
        <v>4</v>
      </c>
      <c r="G960">
        <v>0.26960000000000001</v>
      </c>
      <c r="H960">
        <v>631986.82999999996</v>
      </c>
      <c r="I960">
        <v>3674674.37</v>
      </c>
      <c r="J960">
        <v>-68.98</v>
      </c>
      <c r="K960">
        <v>-68.98</v>
      </c>
      <c r="L960">
        <v>0</v>
      </c>
      <c r="M960" t="s">
        <v>106</v>
      </c>
      <c r="N960" t="s">
        <v>29</v>
      </c>
      <c r="O960">
        <v>24</v>
      </c>
      <c r="P960">
        <v>8</v>
      </c>
      <c r="Q960">
        <v>5964</v>
      </c>
    </row>
    <row r="961" spans="1:17" x14ac:dyDescent="0.25">
      <c r="A961" t="s">
        <v>275</v>
      </c>
      <c r="B961" t="s">
        <v>338</v>
      </c>
      <c r="C961" t="s">
        <v>24</v>
      </c>
      <c r="D961" t="s">
        <v>26</v>
      </c>
      <c r="E961" t="s">
        <v>272</v>
      </c>
      <c r="F961" t="s">
        <v>4</v>
      </c>
      <c r="G961">
        <v>0.10348</v>
      </c>
      <c r="H961">
        <v>632000</v>
      </c>
      <c r="I961">
        <v>3674675</v>
      </c>
      <c r="J961">
        <v>-69</v>
      </c>
      <c r="K961">
        <v>-69</v>
      </c>
      <c r="L961">
        <v>0</v>
      </c>
      <c r="M961" t="s">
        <v>106</v>
      </c>
      <c r="N961" t="s">
        <v>29</v>
      </c>
      <c r="O961">
        <v>24</v>
      </c>
      <c r="P961">
        <v>8</v>
      </c>
      <c r="Q961">
        <v>5964</v>
      </c>
    </row>
    <row r="962" spans="1:17" x14ac:dyDescent="0.25">
      <c r="A962" t="s">
        <v>275</v>
      </c>
      <c r="B962" t="s">
        <v>338</v>
      </c>
      <c r="C962" t="s">
        <v>24</v>
      </c>
      <c r="D962" t="s">
        <v>26</v>
      </c>
      <c r="E962" t="s">
        <v>273</v>
      </c>
      <c r="F962" t="s">
        <v>4</v>
      </c>
      <c r="G962">
        <v>9.2130000000000004E-2</v>
      </c>
      <c r="H962">
        <v>631986.82999999996</v>
      </c>
      <c r="I962">
        <v>3674674.37</v>
      </c>
      <c r="J962">
        <v>-68.98</v>
      </c>
      <c r="K962">
        <v>-68.98</v>
      </c>
      <c r="L962">
        <v>0</v>
      </c>
      <c r="M962" t="s">
        <v>106</v>
      </c>
      <c r="N962" t="s">
        <v>29</v>
      </c>
      <c r="O962">
        <v>24</v>
      </c>
      <c r="P962">
        <v>8</v>
      </c>
      <c r="Q962">
        <v>5964</v>
      </c>
    </row>
    <row r="963" spans="1:17" x14ac:dyDescent="0.25">
      <c r="A963" t="s">
        <v>275</v>
      </c>
      <c r="B963" t="s">
        <v>338</v>
      </c>
      <c r="C963" t="s">
        <v>24</v>
      </c>
      <c r="D963" t="s">
        <v>26</v>
      </c>
      <c r="E963" t="s">
        <v>274</v>
      </c>
      <c r="F963" t="s">
        <v>4</v>
      </c>
      <c r="G963">
        <v>6.8760000000000002E-2</v>
      </c>
      <c r="H963">
        <v>631986.82999999996</v>
      </c>
      <c r="I963">
        <v>3674674.37</v>
      </c>
      <c r="J963">
        <v>-68.98</v>
      </c>
      <c r="K963">
        <v>-68.98</v>
      </c>
      <c r="L963">
        <v>0</v>
      </c>
      <c r="M963" t="s">
        <v>106</v>
      </c>
      <c r="N963" t="s">
        <v>29</v>
      </c>
      <c r="O963">
        <v>24</v>
      </c>
      <c r="P963">
        <v>8</v>
      </c>
      <c r="Q963">
        <v>5964</v>
      </c>
    </row>
    <row r="964" spans="1:17" x14ac:dyDescent="0.25">
      <c r="A964" t="s">
        <v>275</v>
      </c>
      <c r="B964" t="s">
        <v>338</v>
      </c>
      <c r="C964" t="s">
        <v>24</v>
      </c>
      <c r="D964" t="s">
        <v>26</v>
      </c>
      <c r="E964" t="s">
        <v>278</v>
      </c>
      <c r="F964" t="s">
        <v>4</v>
      </c>
      <c r="G964">
        <v>2.955E-2</v>
      </c>
      <c r="H964">
        <v>632301.9</v>
      </c>
      <c r="I964">
        <v>3674532.18</v>
      </c>
      <c r="J964">
        <v>-68.72</v>
      </c>
      <c r="K964">
        <v>-68.72</v>
      </c>
      <c r="L964">
        <v>0</v>
      </c>
      <c r="M964" t="s">
        <v>106</v>
      </c>
      <c r="N964" t="s">
        <v>29</v>
      </c>
      <c r="O964">
        <v>24</v>
      </c>
      <c r="P964">
        <v>8</v>
      </c>
      <c r="Q964">
        <v>5964</v>
      </c>
    </row>
    <row r="965" spans="1:17" x14ac:dyDescent="0.25">
      <c r="A965" t="s">
        <v>275</v>
      </c>
      <c r="B965" t="s">
        <v>338</v>
      </c>
      <c r="C965" t="s">
        <v>24</v>
      </c>
      <c r="D965" t="s">
        <v>26</v>
      </c>
      <c r="E965" t="s">
        <v>7</v>
      </c>
      <c r="F965" t="s">
        <v>4</v>
      </c>
      <c r="G965">
        <v>2.2341799999999998</v>
      </c>
      <c r="H965">
        <v>632301.9</v>
      </c>
      <c r="I965">
        <v>3674437.38</v>
      </c>
      <c r="J965">
        <v>-68.569999999999993</v>
      </c>
      <c r="K965">
        <v>-68.569999999999993</v>
      </c>
      <c r="L965">
        <v>0</v>
      </c>
      <c r="M965" t="s">
        <v>106</v>
      </c>
      <c r="N965" t="s">
        <v>29</v>
      </c>
      <c r="O965">
        <v>24</v>
      </c>
      <c r="P965">
        <v>8</v>
      </c>
      <c r="Q965">
        <v>5964</v>
      </c>
    </row>
    <row r="966" spans="1:17" x14ac:dyDescent="0.25">
      <c r="A966" t="s">
        <v>275</v>
      </c>
      <c r="B966" t="s">
        <v>339</v>
      </c>
      <c r="C966" t="s">
        <v>24</v>
      </c>
      <c r="D966" t="s">
        <v>12</v>
      </c>
      <c r="E966" t="s">
        <v>3</v>
      </c>
      <c r="F966" t="s">
        <v>4</v>
      </c>
      <c r="G966">
        <v>0.41833999999999999</v>
      </c>
      <c r="H966">
        <v>632301.9</v>
      </c>
      <c r="I966">
        <v>3674437.38</v>
      </c>
      <c r="J966">
        <v>-68.569999999999993</v>
      </c>
      <c r="K966">
        <v>-68.569999999999993</v>
      </c>
      <c r="L966">
        <v>0</v>
      </c>
      <c r="M966" t="s">
        <v>106</v>
      </c>
      <c r="N966" t="s">
        <v>29</v>
      </c>
      <c r="O966">
        <v>24</v>
      </c>
      <c r="P966">
        <v>8</v>
      </c>
      <c r="Q966">
        <v>5964</v>
      </c>
    </row>
    <row r="967" spans="1:17" x14ac:dyDescent="0.25">
      <c r="A967" t="s">
        <v>275</v>
      </c>
      <c r="B967" t="s">
        <v>339</v>
      </c>
      <c r="C967" t="s">
        <v>24</v>
      </c>
      <c r="D967" t="s">
        <v>12</v>
      </c>
      <c r="E967" t="s">
        <v>271</v>
      </c>
      <c r="F967" t="s">
        <v>4</v>
      </c>
      <c r="G967">
        <v>0.41737999999999997</v>
      </c>
      <c r="H967">
        <v>632301.9</v>
      </c>
      <c r="I967">
        <v>3674437.38</v>
      </c>
      <c r="J967">
        <v>-68.569999999999993</v>
      </c>
      <c r="K967">
        <v>-68.569999999999993</v>
      </c>
      <c r="L967">
        <v>0</v>
      </c>
      <c r="M967" t="s">
        <v>106</v>
      </c>
      <c r="N967" t="s">
        <v>29</v>
      </c>
      <c r="O967">
        <v>24</v>
      </c>
      <c r="P967">
        <v>8</v>
      </c>
      <c r="Q967">
        <v>5964</v>
      </c>
    </row>
    <row r="968" spans="1:17" x14ac:dyDescent="0.25">
      <c r="A968" t="s">
        <v>275</v>
      </c>
      <c r="B968" t="s">
        <v>339</v>
      </c>
      <c r="C968" t="s">
        <v>24</v>
      </c>
      <c r="D968" t="s">
        <v>12</v>
      </c>
      <c r="E968" t="s">
        <v>277</v>
      </c>
      <c r="F968" t="s">
        <v>4</v>
      </c>
      <c r="G968">
        <v>2.7000000000000001E-3</v>
      </c>
      <c r="H968">
        <v>632301.9</v>
      </c>
      <c r="I968">
        <v>3674579.58</v>
      </c>
      <c r="J968">
        <v>-68.739999999999995</v>
      </c>
      <c r="K968">
        <v>-68.739999999999995</v>
      </c>
      <c r="L968">
        <v>0</v>
      </c>
      <c r="M968" t="s">
        <v>106</v>
      </c>
      <c r="N968" t="s">
        <v>29</v>
      </c>
      <c r="O968">
        <v>24</v>
      </c>
      <c r="P968">
        <v>8</v>
      </c>
      <c r="Q968">
        <v>5964</v>
      </c>
    </row>
    <row r="969" spans="1:17" x14ac:dyDescent="0.25">
      <c r="A969" t="s">
        <v>275</v>
      </c>
      <c r="B969" t="s">
        <v>339</v>
      </c>
      <c r="C969" t="s">
        <v>24</v>
      </c>
      <c r="D969" t="s">
        <v>12</v>
      </c>
      <c r="E969" t="s">
        <v>272</v>
      </c>
      <c r="F969" t="s">
        <v>4</v>
      </c>
      <c r="G969">
        <v>7.3999999999999999E-4</v>
      </c>
      <c r="H969">
        <v>632301.9</v>
      </c>
      <c r="I969">
        <v>3674603.27</v>
      </c>
      <c r="J969">
        <v>-68.73</v>
      </c>
      <c r="K969">
        <v>-68.73</v>
      </c>
      <c r="L969">
        <v>0</v>
      </c>
      <c r="M969" t="s">
        <v>106</v>
      </c>
      <c r="N969" t="s">
        <v>29</v>
      </c>
      <c r="O969">
        <v>24</v>
      </c>
      <c r="P969">
        <v>8</v>
      </c>
      <c r="Q969">
        <v>5964</v>
      </c>
    </row>
    <row r="970" spans="1:17" x14ac:dyDescent="0.25">
      <c r="A970" t="s">
        <v>275</v>
      </c>
      <c r="B970" t="s">
        <v>339</v>
      </c>
      <c r="C970" t="s">
        <v>24</v>
      </c>
      <c r="D970" t="s">
        <v>12</v>
      </c>
      <c r="E970" t="s">
        <v>273</v>
      </c>
      <c r="F970" t="s">
        <v>4</v>
      </c>
      <c r="G970">
        <v>7.2000000000000005E-4</v>
      </c>
      <c r="H970">
        <v>632301.9</v>
      </c>
      <c r="I970">
        <v>3674603.27</v>
      </c>
      <c r="J970">
        <v>-68.73</v>
      </c>
      <c r="K970">
        <v>-68.73</v>
      </c>
      <c r="L970">
        <v>0</v>
      </c>
      <c r="M970" t="s">
        <v>106</v>
      </c>
      <c r="N970" t="s">
        <v>29</v>
      </c>
      <c r="O970">
        <v>24</v>
      </c>
      <c r="P970">
        <v>8</v>
      </c>
      <c r="Q970">
        <v>5964</v>
      </c>
    </row>
    <row r="971" spans="1:17" x14ac:dyDescent="0.25">
      <c r="A971" t="s">
        <v>275</v>
      </c>
      <c r="B971" t="s">
        <v>339</v>
      </c>
      <c r="C971" t="s">
        <v>24</v>
      </c>
      <c r="D971" t="s">
        <v>12</v>
      </c>
      <c r="E971" t="s">
        <v>274</v>
      </c>
      <c r="F971" t="s">
        <v>4</v>
      </c>
      <c r="G971">
        <v>7.3999999999999999E-4</v>
      </c>
      <c r="H971">
        <v>632301.9</v>
      </c>
      <c r="I971">
        <v>3674579.58</v>
      </c>
      <c r="J971">
        <v>-68.739999999999995</v>
      </c>
      <c r="K971">
        <v>-68.739999999999995</v>
      </c>
      <c r="L971">
        <v>0</v>
      </c>
      <c r="M971" t="s">
        <v>106</v>
      </c>
      <c r="N971" t="s">
        <v>29</v>
      </c>
      <c r="O971">
        <v>24</v>
      </c>
      <c r="P971">
        <v>8</v>
      </c>
      <c r="Q971">
        <v>5964</v>
      </c>
    </row>
    <row r="972" spans="1:17" x14ac:dyDescent="0.25">
      <c r="A972" t="s">
        <v>275</v>
      </c>
      <c r="B972" t="s">
        <v>339</v>
      </c>
      <c r="C972" t="s">
        <v>24</v>
      </c>
      <c r="D972" t="s">
        <v>12</v>
      </c>
      <c r="E972" t="s">
        <v>278</v>
      </c>
      <c r="F972" t="s">
        <v>4</v>
      </c>
      <c r="G972">
        <v>1.06E-3</v>
      </c>
      <c r="H972">
        <v>632301.9</v>
      </c>
      <c r="I972">
        <v>3674532.18</v>
      </c>
      <c r="J972">
        <v>-68.72</v>
      </c>
      <c r="K972">
        <v>-68.72</v>
      </c>
      <c r="L972">
        <v>0</v>
      </c>
      <c r="M972" t="s">
        <v>106</v>
      </c>
      <c r="N972" t="s">
        <v>29</v>
      </c>
      <c r="O972">
        <v>24</v>
      </c>
      <c r="P972">
        <v>8</v>
      </c>
      <c r="Q972">
        <v>5964</v>
      </c>
    </row>
    <row r="973" spans="1:17" x14ac:dyDescent="0.25">
      <c r="A973" t="s">
        <v>275</v>
      </c>
      <c r="B973" t="s">
        <v>339</v>
      </c>
      <c r="C973" t="s">
        <v>24</v>
      </c>
      <c r="D973" t="s">
        <v>12</v>
      </c>
      <c r="E973" t="s">
        <v>7</v>
      </c>
      <c r="F973" t="s">
        <v>4</v>
      </c>
      <c r="G973">
        <v>0.41833999999999999</v>
      </c>
      <c r="H973">
        <v>632301.9</v>
      </c>
      <c r="I973">
        <v>3674437.38</v>
      </c>
      <c r="J973">
        <v>-68.569999999999993</v>
      </c>
      <c r="K973">
        <v>-68.569999999999993</v>
      </c>
      <c r="L973">
        <v>0</v>
      </c>
      <c r="M973" t="s">
        <v>106</v>
      </c>
      <c r="N973" t="s">
        <v>29</v>
      </c>
      <c r="O973">
        <v>24</v>
      </c>
      <c r="P973">
        <v>8</v>
      </c>
      <c r="Q973">
        <v>5964</v>
      </c>
    </row>
    <row r="974" spans="1:17" x14ac:dyDescent="0.25">
      <c r="A974" t="s">
        <v>275</v>
      </c>
      <c r="B974" t="s">
        <v>340</v>
      </c>
      <c r="C974" t="s">
        <v>19</v>
      </c>
      <c r="D974" t="s">
        <v>21</v>
      </c>
      <c r="E974" t="s">
        <v>3</v>
      </c>
      <c r="F974" t="s">
        <v>4</v>
      </c>
      <c r="G974">
        <v>7.5000000000000002E-4</v>
      </c>
      <c r="H974">
        <v>632025</v>
      </c>
      <c r="I974">
        <v>3674675</v>
      </c>
      <c r="J974">
        <v>-69.02</v>
      </c>
      <c r="K974">
        <v>-69.02</v>
      </c>
      <c r="L974">
        <v>0</v>
      </c>
      <c r="M974" t="s">
        <v>106</v>
      </c>
      <c r="N974" t="s">
        <v>29</v>
      </c>
      <c r="O974">
        <v>10</v>
      </c>
      <c r="P974">
        <v>7</v>
      </c>
      <c r="Q974">
        <v>5964</v>
      </c>
    </row>
    <row r="975" spans="1:17" x14ac:dyDescent="0.25">
      <c r="A975" t="s">
        <v>275</v>
      </c>
      <c r="B975" t="s">
        <v>340</v>
      </c>
      <c r="C975" t="s">
        <v>19</v>
      </c>
      <c r="D975" t="s">
        <v>21</v>
      </c>
      <c r="E975" t="s">
        <v>277</v>
      </c>
      <c r="F975" t="s">
        <v>4</v>
      </c>
      <c r="G975">
        <v>7.5000000000000002E-4</v>
      </c>
      <c r="H975">
        <v>632025</v>
      </c>
      <c r="I975">
        <v>3674675</v>
      </c>
      <c r="J975">
        <v>-69.02</v>
      </c>
      <c r="K975">
        <v>-69.02</v>
      </c>
      <c r="L975">
        <v>0</v>
      </c>
      <c r="M975" t="s">
        <v>106</v>
      </c>
      <c r="N975" t="s">
        <v>29</v>
      </c>
      <c r="O975">
        <v>10</v>
      </c>
      <c r="P975">
        <v>7</v>
      </c>
      <c r="Q975">
        <v>5964</v>
      </c>
    </row>
    <row r="976" spans="1:17" x14ac:dyDescent="0.25">
      <c r="A976" t="s">
        <v>275</v>
      </c>
      <c r="B976" t="s">
        <v>340</v>
      </c>
      <c r="C976" t="s">
        <v>19</v>
      </c>
      <c r="D976" t="s">
        <v>21</v>
      </c>
      <c r="E976" t="s">
        <v>272</v>
      </c>
      <c r="F976" t="s">
        <v>4</v>
      </c>
      <c r="G976">
        <v>2.9999999999999997E-4</v>
      </c>
      <c r="H976">
        <v>632035.30000000005</v>
      </c>
      <c r="I976">
        <v>3674674.37</v>
      </c>
      <c r="J976">
        <v>-69.040000000000006</v>
      </c>
      <c r="K976">
        <v>-69.040000000000006</v>
      </c>
      <c r="L976">
        <v>0</v>
      </c>
      <c r="M976" t="s">
        <v>106</v>
      </c>
      <c r="N976" t="s">
        <v>29</v>
      </c>
      <c r="O976">
        <v>10</v>
      </c>
      <c r="P976">
        <v>7</v>
      </c>
      <c r="Q976">
        <v>5964</v>
      </c>
    </row>
    <row r="977" spans="1:17" x14ac:dyDescent="0.25">
      <c r="A977" t="s">
        <v>275</v>
      </c>
      <c r="B977" t="s">
        <v>340</v>
      </c>
      <c r="C977" t="s">
        <v>19</v>
      </c>
      <c r="D977" t="s">
        <v>21</v>
      </c>
      <c r="E977" t="s">
        <v>273</v>
      </c>
      <c r="F977" t="s">
        <v>4</v>
      </c>
      <c r="G977">
        <v>2.9999999999999997E-4</v>
      </c>
      <c r="H977">
        <v>632050</v>
      </c>
      <c r="I977">
        <v>3674675</v>
      </c>
      <c r="J977">
        <v>-69.08</v>
      </c>
      <c r="K977">
        <v>-69.08</v>
      </c>
      <c r="L977">
        <v>0</v>
      </c>
      <c r="M977" t="s">
        <v>106</v>
      </c>
      <c r="N977" t="s">
        <v>29</v>
      </c>
      <c r="O977">
        <v>10</v>
      </c>
      <c r="P977">
        <v>7</v>
      </c>
      <c r="Q977">
        <v>5964</v>
      </c>
    </row>
    <row r="978" spans="1:17" x14ac:dyDescent="0.25">
      <c r="A978" t="s">
        <v>275</v>
      </c>
      <c r="B978" t="s">
        <v>340</v>
      </c>
      <c r="C978" t="s">
        <v>19</v>
      </c>
      <c r="D978" t="s">
        <v>21</v>
      </c>
      <c r="E978" t="s">
        <v>274</v>
      </c>
      <c r="F978" t="s">
        <v>4</v>
      </c>
      <c r="G978">
        <v>2.0000000000000001E-4</v>
      </c>
      <c r="H978">
        <v>632175</v>
      </c>
      <c r="I978">
        <v>3674675</v>
      </c>
      <c r="J978">
        <v>-68.430000000000007</v>
      </c>
      <c r="K978">
        <v>-68.430000000000007</v>
      </c>
      <c r="L978">
        <v>0</v>
      </c>
      <c r="M978" t="s">
        <v>106</v>
      </c>
      <c r="N978" t="s">
        <v>29</v>
      </c>
      <c r="O978">
        <v>10</v>
      </c>
      <c r="P978">
        <v>7</v>
      </c>
      <c r="Q978">
        <v>5964</v>
      </c>
    </row>
    <row r="979" spans="1:17" x14ac:dyDescent="0.25">
      <c r="A979" t="s">
        <v>275</v>
      </c>
      <c r="B979" t="s">
        <v>340</v>
      </c>
      <c r="C979" t="s">
        <v>19</v>
      </c>
      <c r="D979" t="s">
        <v>21</v>
      </c>
      <c r="E979" t="s">
        <v>278</v>
      </c>
      <c r="F979" t="s">
        <v>4</v>
      </c>
      <c r="G979">
        <v>1E-4</v>
      </c>
      <c r="H979">
        <v>632301.9</v>
      </c>
      <c r="I979">
        <v>3674508.48</v>
      </c>
      <c r="J979">
        <v>-68.69</v>
      </c>
      <c r="K979">
        <v>-68.69</v>
      </c>
      <c r="L979">
        <v>0</v>
      </c>
      <c r="M979" t="s">
        <v>106</v>
      </c>
      <c r="N979" t="s">
        <v>29</v>
      </c>
      <c r="O979">
        <v>10</v>
      </c>
      <c r="P979">
        <v>7</v>
      </c>
      <c r="Q979">
        <v>5964</v>
      </c>
    </row>
    <row r="980" spans="1:17" x14ac:dyDescent="0.25">
      <c r="A980" t="s">
        <v>275</v>
      </c>
      <c r="B980" t="s">
        <v>340</v>
      </c>
      <c r="C980" t="s">
        <v>19</v>
      </c>
      <c r="D980" t="s">
        <v>21</v>
      </c>
      <c r="E980" t="s">
        <v>7</v>
      </c>
      <c r="F980" t="s">
        <v>4</v>
      </c>
      <c r="G980">
        <v>7.5000000000000002E-4</v>
      </c>
      <c r="H980">
        <v>632025</v>
      </c>
      <c r="I980">
        <v>3674675</v>
      </c>
      <c r="J980">
        <v>-69.02</v>
      </c>
      <c r="K980">
        <v>-69.02</v>
      </c>
      <c r="L980">
        <v>0</v>
      </c>
      <c r="M980" t="s">
        <v>106</v>
      </c>
      <c r="N980" t="s">
        <v>29</v>
      </c>
      <c r="O980">
        <v>10</v>
      </c>
      <c r="P980">
        <v>7</v>
      </c>
      <c r="Q980">
        <v>5964</v>
      </c>
    </row>
    <row r="981" spans="1:17" x14ac:dyDescent="0.25">
      <c r="A981" t="s">
        <v>275</v>
      </c>
      <c r="B981" t="s">
        <v>340</v>
      </c>
      <c r="C981" t="s">
        <v>19</v>
      </c>
      <c r="D981" t="s">
        <v>27</v>
      </c>
      <c r="E981" t="s">
        <v>3</v>
      </c>
      <c r="F981" t="s">
        <v>4</v>
      </c>
      <c r="G981">
        <v>7.2000000000000005E-4</v>
      </c>
      <c r="H981">
        <v>632025</v>
      </c>
      <c r="I981">
        <v>3674675</v>
      </c>
      <c r="J981">
        <v>-69.02</v>
      </c>
      <c r="K981">
        <v>-69.02</v>
      </c>
      <c r="L981">
        <v>0</v>
      </c>
      <c r="M981" t="s">
        <v>106</v>
      </c>
      <c r="N981" t="s">
        <v>29</v>
      </c>
      <c r="O981">
        <v>10</v>
      </c>
      <c r="P981">
        <v>7</v>
      </c>
      <c r="Q981">
        <v>5964</v>
      </c>
    </row>
    <row r="982" spans="1:17" x14ac:dyDescent="0.25">
      <c r="A982" t="s">
        <v>275</v>
      </c>
      <c r="B982" t="s">
        <v>340</v>
      </c>
      <c r="C982" t="s">
        <v>19</v>
      </c>
      <c r="D982" t="s">
        <v>27</v>
      </c>
      <c r="E982" t="s">
        <v>277</v>
      </c>
      <c r="F982" t="s">
        <v>4</v>
      </c>
      <c r="G982">
        <v>7.2000000000000005E-4</v>
      </c>
      <c r="H982">
        <v>632025</v>
      </c>
      <c r="I982">
        <v>3674675</v>
      </c>
      <c r="J982">
        <v>-69.02</v>
      </c>
      <c r="K982">
        <v>-69.02</v>
      </c>
      <c r="L982">
        <v>0</v>
      </c>
      <c r="M982" t="s">
        <v>106</v>
      </c>
      <c r="N982" t="s">
        <v>29</v>
      </c>
      <c r="O982">
        <v>10</v>
      </c>
      <c r="P982">
        <v>7</v>
      </c>
      <c r="Q982">
        <v>5964</v>
      </c>
    </row>
    <row r="983" spans="1:17" x14ac:dyDescent="0.25">
      <c r="A983" t="s">
        <v>275</v>
      </c>
      <c r="B983" t="s">
        <v>340</v>
      </c>
      <c r="C983" t="s">
        <v>19</v>
      </c>
      <c r="D983" t="s">
        <v>27</v>
      </c>
      <c r="E983" t="s">
        <v>272</v>
      </c>
      <c r="F983" t="s">
        <v>4</v>
      </c>
      <c r="G983">
        <v>2.9E-4</v>
      </c>
      <c r="H983">
        <v>632025</v>
      </c>
      <c r="I983">
        <v>3674675</v>
      </c>
      <c r="J983">
        <v>-69.02</v>
      </c>
      <c r="K983">
        <v>-69.02</v>
      </c>
      <c r="L983">
        <v>0</v>
      </c>
      <c r="M983" t="s">
        <v>106</v>
      </c>
      <c r="N983" t="s">
        <v>29</v>
      </c>
      <c r="O983">
        <v>10</v>
      </c>
      <c r="P983">
        <v>7</v>
      </c>
      <c r="Q983">
        <v>5964</v>
      </c>
    </row>
    <row r="984" spans="1:17" x14ac:dyDescent="0.25">
      <c r="A984" t="s">
        <v>275</v>
      </c>
      <c r="B984" t="s">
        <v>340</v>
      </c>
      <c r="C984" t="s">
        <v>19</v>
      </c>
      <c r="D984" t="s">
        <v>27</v>
      </c>
      <c r="E984" t="s">
        <v>273</v>
      </c>
      <c r="F984" t="s">
        <v>4</v>
      </c>
      <c r="G984">
        <v>2.7999999999999998E-4</v>
      </c>
      <c r="H984">
        <v>632050</v>
      </c>
      <c r="I984">
        <v>3674675</v>
      </c>
      <c r="J984">
        <v>-69.08</v>
      </c>
      <c r="K984">
        <v>-69.08</v>
      </c>
      <c r="L984">
        <v>0</v>
      </c>
      <c r="M984" t="s">
        <v>106</v>
      </c>
      <c r="N984" t="s">
        <v>29</v>
      </c>
      <c r="O984">
        <v>10</v>
      </c>
      <c r="P984">
        <v>7</v>
      </c>
      <c r="Q984">
        <v>5964</v>
      </c>
    </row>
    <row r="985" spans="1:17" x14ac:dyDescent="0.25">
      <c r="A985" t="s">
        <v>275</v>
      </c>
      <c r="B985" t="s">
        <v>340</v>
      </c>
      <c r="C985" t="s">
        <v>19</v>
      </c>
      <c r="D985" t="s">
        <v>27</v>
      </c>
      <c r="E985" t="s">
        <v>274</v>
      </c>
      <c r="F985" t="s">
        <v>4</v>
      </c>
      <c r="G985">
        <v>1.8000000000000001E-4</v>
      </c>
      <c r="H985">
        <v>632011.06999999995</v>
      </c>
      <c r="I985">
        <v>3674674.37</v>
      </c>
      <c r="J985">
        <v>-69.02</v>
      </c>
      <c r="K985">
        <v>-69.02</v>
      </c>
      <c r="L985">
        <v>0</v>
      </c>
      <c r="M985" t="s">
        <v>106</v>
      </c>
      <c r="N985" t="s">
        <v>29</v>
      </c>
      <c r="O985">
        <v>10</v>
      </c>
      <c r="P985">
        <v>7</v>
      </c>
      <c r="Q985">
        <v>5964</v>
      </c>
    </row>
    <row r="986" spans="1:17" x14ac:dyDescent="0.25">
      <c r="A986" t="s">
        <v>275</v>
      </c>
      <c r="B986" t="s">
        <v>340</v>
      </c>
      <c r="C986" t="s">
        <v>19</v>
      </c>
      <c r="D986" t="s">
        <v>27</v>
      </c>
      <c r="E986" t="s">
        <v>278</v>
      </c>
      <c r="F986" t="s">
        <v>4</v>
      </c>
      <c r="G986">
        <v>1E-4</v>
      </c>
      <c r="H986">
        <v>632301.9</v>
      </c>
      <c r="I986">
        <v>3674508.48</v>
      </c>
      <c r="J986">
        <v>-68.69</v>
      </c>
      <c r="K986">
        <v>-68.69</v>
      </c>
      <c r="L986">
        <v>0</v>
      </c>
      <c r="M986" t="s">
        <v>106</v>
      </c>
      <c r="N986" t="s">
        <v>29</v>
      </c>
      <c r="O986">
        <v>10</v>
      </c>
      <c r="P986">
        <v>7</v>
      </c>
      <c r="Q986">
        <v>5964</v>
      </c>
    </row>
    <row r="987" spans="1:17" x14ac:dyDescent="0.25">
      <c r="A987" t="s">
        <v>275</v>
      </c>
      <c r="B987" t="s">
        <v>340</v>
      </c>
      <c r="C987" t="s">
        <v>19</v>
      </c>
      <c r="D987" t="s">
        <v>27</v>
      </c>
      <c r="E987" t="s">
        <v>7</v>
      </c>
      <c r="F987" t="s">
        <v>4</v>
      </c>
      <c r="G987">
        <v>7.2000000000000005E-4</v>
      </c>
      <c r="H987">
        <v>632025</v>
      </c>
      <c r="I987">
        <v>3674675</v>
      </c>
      <c r="J987">
        <v>-69.02</v>
      </c>
      <c r="K987">
        <v>-69.02</v>
      </c>
      <c r="L987">
        <v>0</v>
      </c>
      <c r="M987" t="s">
        <v>106</v>
      </c>
      <c r="N987" t="s">
        <v>29</v>
      </c>
      <c r="O987">
        <v>10</v>
      </c>
      <c r="P987">
        <v>7</v>
      </c>
      <c r="Q987">
        <v>5964</v>
      </c>
    </row>
    <row r="988" spans="1:17" x14ac:dyDescent="0.25">
      <c r="A988" t="s">
        <v>275</v>
      </c>
      <c r="B988" t="s">
        <v>341</v>
      </c>
      <c r="C988" t="s">
        <v>19</v>
      </c>
      <c r="D988" t="s">
        <v>20</v>
      </c>
      <c r="E988" t="s">
        <v>3</v>
      </c>
      <c r="F988" t="s">
        <v>4</v>
      </c>
      <c r="G988">
        <v>2.3000000000000001E-4</v>
      </c>
      <c r="H988">
        <v>632011.06999999995</v>
      </c>
      <c r="I988">
        <v>3674674.37</v>
      </c>
      <c r="J988">
        <v>-69.02</v>
      </c>
      <c r="K988">
        <v>-69.02</v>
      </c>
      <c r="L988">
        <v>0</v>
      </c>
      <c r="M988">
        <v>17090203</v>
      </c>
      <c r="N988" t="s">
        <v>29</v>
      </c>
      <c r="O988">
        <v>10</v>
      </c>
      <c r="P988">
        <v>7</v>
      </c>
      <c r="Q988">
        <v>5964</v>
      </c>
    </row>
    <row r="989" spans="1:17" x14ac:dyDescent="0.25">
      <c r="A989" t="s">
        <v>275</v>
      </c>
      <c r="B989" t="s">
        <v>341</v>
      </c>
      <c r="C989" t="s">
        <v>19</v>
      </c>
      <c r="D989" t="s">
        <v>20</v>
      </c>
      <c r="E989" t="s">
        <v>3</v>
      </c>
      <c r="F989" t="s">
        <v>6</v>
      </c>
      <c r="G989">
        <v>2.2000000000000001E-4</v>
      </c>
      <c r="H989">
        <v>632011.06999999995</v>
      </c>
      <c r="I989">
        <v>3674674.37</v>
      </c>
      <c r="J989">
        <v>-69.02</v>
      </c>
      <c r="K989">
        <v>-69.02</v>
      </c>
      <c r="L989">
        <v>0</v>
      </c>
      <c r="M989">
        <v>17072921</v>
      </c>
      <c r="N989" t="s">
        <v>29</v>
      </c>
      <c r="O989">
        <v>10</v>
      </c>
      <c r="P989">
        <v>7</v>
      </c>
      <c r="Q989">
        <v>5964</v>
      </c>
    </row>
    <row r="990" spans="1:17" x14ac:dyDescent="0.25">
      <c r="A990" t="s">
        <v>275</v>
      </c>
      <c r="B990" t="s">
        <v>341</v>
      </c>
      <c r="C990" t="s">
        <v>19</v>
      </c>
      <c r="D990" t="s">
        <v>20</v>
      </c>
      <c r="E990" t="s">
        <v>277</v>
      </c>
      <c r="F990" t="s">
        <v>4</v>
      </c>
      <c r="G990">
        <v>2.3000000000000001E-4</v>
      </c>
      <c r="H990">
        <v>632011.06999999995</v>
      </c>
      <c r="I990">
        <v>3674674.37</v>
      </c>
      <c r="J990">
        <v>-69.02</v>
      </c>
      <c r="K990">
        <v>-69.02</v>
      </c>
      <c r="L990">
        <v>0</v>
      </c>
      <c r="M990">
        <v>17090203</v>
      </c>
      <c r="N990" t="s">
        <v>29</v>
      </c>
      <c r="O990">
        <v>10</v>
      </c>
      <c r="P990">
        <v>7</v>
      </c>
      <c r="Q990">
        <v>5964</v>
      </c>
    </row>
    <row r="991" spans="1:17" x14ac:dyDescent="0.25">
      <c r="A991" t="s">
        <v>275</v>
      </c>
      <c r="B991" t="s">
        <v>341</v>
      </c>
      <c r="C991" t="s">
        <v>19</v>
      </c>
      <c r="D991" t="s">
        <v>20</v>
      </c>
      <c r="E991" t="s">
        <v>277</v>
      </c>
      <c r="F991" t="s">
        <v>6</v>
      </c>
      <c r="G991">
        <v>2.2000000000000001E-4</v>
      </c>
      <c r="H991">
        <v>632011.06999999995</v>
      </c>
      <c r="I991">
        <v>3674674.37</v>
      </c>
      <c r="J991">
        <v>-69.02</v>
      </c>
      <c r="K991">
        <v>-69.02</v>
      </c>
      <c r="L991">
        <v>0</v>
      </c>
      <c r="M991">
        <v>17072921</v>
      </c>
      <c r="N991" t="s">
        <v>29</v>
      </c>
      <c r="O991">
        <v>10</v>
      </c>
      <c r="P991">
        <v>7</v>
      </c>
      <c r="Q991">
        <v>5964</v>
      </c>
    </row>
    <row r="992" spans="1:17" x14ac:dyDescent="0.25">
      <c r="A992" t="s">
        <v>275</v>
      </c>
      <c r="B992" t="s">
        <v>341</v>
      </c>
      <c r="C992" t="s">
        <v>19</v>
      </c>
      <c r="D992" t="s">
        <v>20</v>
      </c>
      <c r="E992" t="s">
        <v>272</v>
      </c>
      <c r="F992" t="s">
        <v>4</v>
      </c>
      <c r="G992">
        <v>8.0000000000000007E-5</v>
      </c>
      <c r="H992">
        <v>632011.06999999995</v>
      </c>
      <c r="I992">
        <v>3674674.37</v>
      </c>
      <c r="J992">
        <v>-69.02</v>
      </c>
      <c r="K992">
        <v>-69.02</v>
      </c>
      <c r="L992">
        <v>0</v>
      </c>
      <c r="M992">
        <v>17090203</v>
      </c>
      <c r="N992" t="s">
        <v>29</v>
      </c>
      <c r="O992">
        <v>10</v>
      </c>
      <c r="P992">
        <v>7</v>
      </c>
      <c r="Q992">
        <v>5964</v>
      </c>
    </row>
    <row r="993" spans="1:17" x14ac:dyDescent="0.25">
      <c r="A993" t="s">
        <v>275</v>
      </c>
      <c r="B993" t="s">
        <v>341</v>
      </c>
      <c r="C993" t="s">
        <v>19</v>
      </c>
      <c r="D993" t="s">
        <v>20</v>
      </c>
      <c r="E993" t="s">
        <v>272</v>
      </c>
      <c r="F993" t="s">
        <v>6</v>
      </c>
      <c r="G993">
        <v>8.0000000000000007E-5</v>
      </c>
      <c r="H993">
        <v>632025</v>
      </c>
      <c r="I993">
        <v>3674675</v>
      </c>
      <c r="J993">
        <v>-69.02</v>
      </c>
      <c r="K993">
        <v>-69.02</v>
      </c>
      <c r="L993">
        <v>0</v>
      </c>
      <c r="M993">
        <v>17090203</v>
      </c>
      <c r="N993" t="s">
        <v>29</v>
      </c>
      <c r="O993">
        <v>10</v>
      </c>
      <c r="P993">
        <v>7</v>
      </c>
      <c r="Q993">
        <v>5964</v>
      </c>
    </row>
    <row r="994" spans="1:17" x14ac:dyDescent="0.25">
      <c r="A994" t="s">
        <v>275</v>
      </c>
      <c r="B994" t="s">
        <v>341</v>
      </c>
      <c r="C994" t="s">
        <v>19</v>
      </c>
      <c r="D994" t="s">
        <v>20</v>
      </c>
      <c r="E994" t="s">
        <v>273</v>
      </c>
      <c r="F994" t="s">
        <v>4</v>
      </c>
      <c r="G994">
        <v>8.0000000000000007E-5</v>
      </c>
      <c r="H994">
        <v>632025</v>
      </c>
      <c r="I994">
        <v>3674675</v>
      </c>
      <c r="J994">
        <v>-69.02</v>
      </c>
      <c r="K994">
        <v>-69.02</v>
      </c>
      <c r="L994">
        <v>0</v>
      </c>
      <c r="M994">
        <v>17072806</v>
      </c>
      <c r="N994" t="s">
        <v>29</v>
      </c>
      <c r="O994">
        <v>10</v>
      </c>
      <c r="P994">
        <v>7</v>
      </c>
      <c r="Q994">
        <v>5964</v>
      </c>
    </row>
    <row r="995" spans="1:17" x14ac:dyDescent="0.25">
      <c r="A995" t="s">
        <v>275</v>
      </c>
      <c r="B995" t="s">
        <v>341</v>
      </c>
      <c r="C995" t="s">
        <v>19</v>
      </c>
      <c r="D995" t="s">
        <v>20</v>
      </c>
      <c r="E995" t="s">
        <v>273</v>
      </c>
      <c r="F995" t="s">
        <v>6</v>
      </c>
      <c r="G995">
        <v>8.0000000000000007E-5</v>
      </c>
      <c r="H995">
        <v>632011.06999999995</v>
      </c>
      <c r="I995">
        <v>3674674.37</v>
      </c>
      <c r="J995">
        <v>-69.02</v>
      </c>
      <c r="K995">
        <v>-69.02</v>
      </c>
      <c r="L995">
        <v>0</v>
      </c>
      <c r="M995">
        <v>17072921</v>
      </c>
      <c r="N995" t="s">
        <v>29</v>
      </c>
      <c r="O995">
        <v>10</v>
      </c>
      <c r="P995">
        <v>7</v>
      </c>
      <c r="Q995">
        <v>5964</v>
      </c>
    </row>
    <row r="996" spans="1:17" x14ac:dyDescent="0.25">
      <c r="A996" t="s">
        <v>275</v>
      </c>
      <c r="B996" t="s">
        <v>341</v>
      </c>
      <c r="C996" t="s">
        <v>19</v>
      </c>
      <c r="D996" t="s">
        <v>20</v>
      </c>
      <c r="E996" t="s">
        <v>274</v>
      </c>
      <c r="F996" t="s">
        <v>4</v>
      </c>
      <c r="G996">
        <v>6.0000000000000002E-5</v>
      </c>
      <c r="H996">
        <v>632000</v>
      </c>
      <c r="I996">
        <v>3674675</v>
      </c>
      <c r="J996">
        <v>-69</v>
      </c>
      <c r="K996">
        <v>-69</v>
      </c>
      <c r="L996">
        <v>0</v>
      </c>
      <c r="M996">
        <v>17090203</v>
      </c>
      <c r="N996" t="s">
        <v>29</v>
      </c>
      <c r="O996">
        <v>10</v>
      </c>
      <c r="P996">
        <v>7</v>
      </c>
      <c r="Q996">
        <v>5964</v>
      </c>
    </row>
    <row r="997" spans="1:17" x14ac:dyDescent="0.25">
      <c r="A997" t="s">
        <v>275</v>
      </c>
      <c r="B997" t="s">
        <v>341</v>
      </c>
      <c r="C997" t="s">
        <v>19</v>
      </c>
      <c r="D997" t="s">
        <v>20</v>
      </c>
      <c r="E997" t="s">
        <v>274</v>
      </c>
      <c r="F997" t="s">
        <v>6</v>
      </c>
      <c r="G997">
        <v>5.0000000000000002E-5</v>
      </c>
      <c r="H997">
        <v>631986.82999999996</v>
      </c>
      <c r="I997">
        <v>3674674.37</v>
      </c>
      <c r="J997">
        <v>-68.98</v>
      </c>
      <c r="K997">
        <v>-68.98</v>
      </c>
      <c r="L997">
        <v>0</v>
      </c>
      <c r="M997">
        <v>17072821</v>
      </c>
      <c r="N997" t="s">
        <v>29</v>
      </c>
      <c r="O997">
        <v>10</v>
      </c>
      <c r="P997">
        <v>7</v>
      </c>
      <c r="Q997">
        <v>5964</v>
      </c>
    </row>
    <row r="998" spans="1:17" x14ac:dyDescent="0.25">
      <c r="A998" t="s">
        <v>275</v>
      </c>
      <c r="B998" t="s">
        <v>341</v>
      </c>
      <c r="C998" t="s">
        <v>19</v>
      </c>
      <c r="D998" t="s">
        <v>20</v>
      </c>
      <c r="E998" t="s">
        <v>278</v>
      </c>
      <c r="F998" t="s">
        <v>4</v>
      </c>
      <c r="G998">
        <v>3.0000000000000001E-5</v>
      </c>
      <c r="H998">
        <v>632301.9</v>
      </c>
      <c r="I998">
        <v>3674508.48</v>
      </c>
      <c r="J998">
        <v>-68.69</v>
      </c>
      <c r="K998">
        <v>-68.69</v>
      </c>
      <c r="L998">
        <v>0</v>
      </c>
      <c r="M998">
        <v>17041721</v>
      </c>
      <c r="N998" t="s">
        <v>29</v>
      </c>
      <c r="O998">
        <v>10</v>
      </c>
      <c r="P998">
        <v>7</v>
      </c>
      <c r="Q998">
        <v>5964</v>
      </c>
    </row>
    <row r="999" spans="1:17" x14ac:dyDescent="0.25">
      <c r="A999" t="s">
        <v>275</v>
      </c>
      <c r="B999" t="s">
        <v>341</v>
      </c>
      <c r="C999" t="s">
        <v>19</v>
      </c>
      <c r="D999" t="s">
        <v>20</v>
      </c>
      <c r="E999" t="s">
        <v>278</v>
      </c>
      <c r="F999" t="s">
        <v>6</v>
      </c>
      <c r="G999">
        <v>3.0000000000000001E-5</v>
      </c>
      <c r="H999">
        <v>632301.9</v>
      </c>
      <c r="I999">
        <v>3674508.48</v>
      </c>
      <c r="J999">
        <v>-68.69</v>
      </c>
      <c r="K999">
        <v>-68.69</v>
      </c>
      <c r="L999">
        <v>0</v>
      </c>
      <c r="M999">
        <v>17091221</v>
      </c>
      <c r="N999" t="s">
        <v>29</v>
      </c>
      <c r="O999">
        <v>10</v>
      </c>
      <c r="P999">
        <v>7</v>
      </c>
      <c r="Q999">
        <v>5964</v>
      </c>
    </row>
    <row r="1000" spans="1:17" x14ac:dyDescent="0.25">
      <c r="A1000" t="s">
        <v>275</v>
      </c>
      <c r="B1000" t="s">
        <v>341</v>
      </c>
      <c r="C1000" t="s">
        <v>19</v>
      </c>
      <c r="D1000" t="s">
        <v>20</v>
      </c>
      <c r="E1000" t="s">
        <v>7</v>
      </c>
      <c r="F1000" t="s">
        <v>4</v>
      </c>
      <c r="G1000">
        <v>2.3000000000000001E-4</v>
      </c>
      <c r="H1000">
        <v>632011.06999999995</v>
      </c>
      <c r="I1000">
        <v>3674674.37</v>
      </c>
      <c r="J1000">
        <v>-69.02</v>
      </c>
      <c r="K1000">
        <v>-69.02</v>
      </c>
      <c r="L1000">
        <v>0</v>
      </c>
      <c r="M1000">
        <v>17090203</v>
      </c>
      <c r="N1000" t="s">
        <v>29</v>
      </c>
      <c r="O1000">
        <v>10</v>
      </c>
      <c r="P1000">
        <v>7</v>
      </c>
      <c r="Q1000">
        <v>5964</v>
      </c>
    </row>
    <row r="1001" spans="1:17" x14ac:dyDescent="0.25">
      <c r="A1001" t="s">
        <v>275</v>
      </c>
      <c r="B1001" t="s">
        <v>341</v>
      </c>
      <c r="C1001" t="s">
        <v>19</v>
      </c>
      <c r="D1001" t="s">
        <v>20</v>
      </c>
      <c r="E1001" t="s">
        <v>7</v>
      </c>
      <c r="F1001" t="s">
        <v>6</v>
      </c>
      <c r="G1001">
        <v>2.2000000000000001E-4</v>
      </c>
      <c r="H1001">
        <v>632011.06999999995</v>
      </c>
      <c r="I1001">
        <v>3674674.37</v>
      </c>
      <c r="J1001">
        <v>-69.02</v>
      </c>
      <c r="K1001">
        <v>-69.02</v>
      </c>
      <c r="L1001">
        <v>0</v>
      </c>
      <c r="M1001">
        <v>17072921</v>
      </c>
      <c r="N1001" t="s">
        <v>29</v>
      </c>
      <c r="O1001">
        <v>10</v>
      </c>
      <c r="P1001">
        <v>7</v>
      </c>
      <c r="Q1001">
        <v>5964</v>
      </c>
    </row>
    <row r="1002" spans="1:17" x14ac:dyDescent="0.25">
      <c r="A1002" t="s">
        <v>275</v>
      </c>
      <c r="B1002" t="s">
        <v>342</v>
      </c>
      <c r="C1002" t="s">
        <v>19</v>
      </c>
      <c r="D1002" t="s">
        <v>14</v>
      </c>
      <c r="E1002" t="s">
        <v>3</v>
      </c>
      <c r="F1002" t="s">
        <v>4</v>
      </c>
      <c r="G1002">
        <v>3.0000000000000001E-5</v>
      </c>
      <c r="H1002">
        <v>632000</v>
      </c>
      <c r="I1002">
        <v>3674675</v>
      </c>
      <c r="J1002">
        <v>-69</v>
      </c>
      <c r="K1002">
        <v>-69</v>
      </c>
      <c r="L1002">
        <v>0</v>
      </c>
      <c r="M1002">
        <v>17072824</v>
      </c>
      <c r="N1002" t="s">
        <v>29</v>
      </c>
      <c r="O1002">
        <v>10</v>
      </c>
      <c r="P1002">
        <v>7</v>
      </c>
      <c r="Q1002">
        <v>5964</v>
      </c>
    </row>
    <row r="1003" spans="1:17" x14ac:dyDescent="0.25">
      <c r="A1003" t="s">
        <v>275</v>
      </c>
      <c r="B1003" t="s">
        <v>342</v>
      </c>
      <c r="C1003" t="s">
        <v>19</v>
      </c>
      <c r="D1003" t="s">
        <v>14</v>
      </c>
      <c r="E1003" t="s">
        <v>3</v>
      </c>
      <c r="F1003" t="s">
        <v>6</v>
      </c>
      <c r="G1003">
        <v>3.0000000000000001E-5</v>
      </c>
      <c r="H1003">
        <v>632011.06999999995</v>
      </c>
      <c r="I1003">
        <v>3674674.37</v>
      </c>
      <c r="J1003">
        <v>-69.02</v>
      </c>
      <c r="K1003">
        <v>-69.02</v>
      </c>
      <c r="L1003">
        <v>0</v>
      </c>
      <c r="M1003">
        <v>17072824</v>
      </c>
      <c r="N1003" t="s">
        <v>29</v>
      </c>
      <c r="O1003">
        <v>10</v>
      </c>
      <c r="P1003">
        <v>7</v>
      </c>
      <c r="Q1003">
        <v>5964</v>
      </c>
    </row>
    <row r="1004" spans="1:17" x14ac:dyDescent="0.25">
      <c r="A1004" t="s">
        <v>275</v>
      </c>
      <c r="B1004" t="s">
        <v>342</v>
      </c>
      <c r="C1004" t="s">
        <v>19</v>
      </c>
      <c r="D1004" t="s">
        <v>14</v>
      </c>
      <c r="E1004" t="s">
        <v>277</v>
      </c>
      <c r="F1004" t="s">
        <v>4</v>
      </c>
      <c r="G1004">
        <v>3.0000000000000001E-5</v>
      </c>
      <c r="H1004">
        <v>632000</v>
      </c>
      <c r="I1004">
        <v>3674675</v>
      </c>
      <c r="J1004">
        <v>-69</v>
      </c>
      <c r="K1004">
        <v>-69</v>
      </c>
      <c r="L1004">
        <v>0</v>
      </c>
      <c r="M1004">
        <v>17072824</v>
      </c>
      <c r="N1004" t="s">
        <v>29</v>
      </c>
      <c r="O1004">
        <v>10</v>
      </c>
      <c r="P1004">
        <v>7</v>
      </c>
      <c r="Q1004">
        <v>5964</v>
      </c>
    </row>
    <row r="1005" spans="1:17" x14ac:dyDescent="0.25">
      <c r="A1005" t="s">
        <v>275</v>
      </c>
      <c r="B1005" t="s">
        <v>342</v>
      </c>
      <c r="C1005" t="s">
        <v>19</v>
      </c>
      <c r="D1005" t="s">
        <v>14</v>
      </c>
      <c r="E1005" t="s">
        <v>277</v>
      </c>
      <c r="F1005" t="s">
        <v>6</v>
      </c>
      <c r="G1005">
        <v>3.0000000000000001E-5</v>
      </c>
      <c r="H1005">
        <v>632011.06999999995</v>
      </c>
      <c r="I1005">
        <v>3674674.37</v>
      </c>
      <c r="J1005">
        <v>-69.02</v>
      </c>
      <c r="K1005">
        <v>-69.02</v>
      </c>
      <c r="L1005">
        <v>0</v>
      </c>
      <c r="M1005">
        <v>17072824</v>
      </c>
      <c r="N1005" t="s">
        <v>29</v>
      </c>
      <c r="O1005">
        <v>10</v>
      </c>
      <c r="P1005">
        <v>7</v>
      </c>
      <c r="Q1005">
        <v>5964</v>
      </c>
    </row>
    <row r="1006" spans="1:17" x14ac:dyDescent="0.25">
      <c r="A1006" t="s">
        <v>275</v>
      </c>
      <c r="B1006" t="s">
        <v>342</v>
      </c>
      <c r="C1006" t="s">
        <v>19</v>
      </c>
      <c r="D1006" t="s">
        <v>14</v>
      </c>
      <c r="E1006" t="s">
        <v>272</v>
      </c>
      <c r="F1006" t="s">
        <v>4</v>
      </c>
      <c r="G1006">
        <v>1.0000000000000001E-5</v>
      </c>
      <c r="H1006">
        <v>632011.06999999995</v>
      </c>
      <c r="I1006">
        <v>3674674.37</v>
      </c>
      <c r="J1006">
        <v>-69.02</v>
      </c>
      <c r="K1006">
        <v>-69.02</v>
      </c>
      <c r="L1006">
        <v>0</v>
      </c>
      <c r="M1006">
        <v>17072824</v>
      </c>
      <c r="N1006" t="s">
        <v>29</v>
      </c>
      <c r="O1006">
        <v>10</v>
      </c>
      <c r="P1006">
        <v>7</v>
      </c>
      <c r="Q1006">
        <v>5964</v>
      </c>
    </row>
    <row r="1007" spans="1:17" x14ac:dyDescent="0.25">
      <c r="A1007" t="s">
        <v>275</v>
      </c>
      <c r="B1007" t="s">
        <v>342</v>
      </c>
      <c r="C1007" t="s">
        <v>19</v>
      </c>
      <c r="D1007" t="s">
        <v>14</v>
      </c>
      <c r="E1007" t="s">
        <v>272</v>
      </c>
      <c r="F1007" t="s">
        <v>6</v>
      </c>
      <c r="G1007">
        <v>1.0000000000000001E-5</v>
      </c>
      <c r="H1007">
        <v>632011.06999999995</v>
      </c>
      <c r="I1007">
        <v>3674674.37</v>
      </c>
      <c r="J1007">
        <v>-69.02</v>
      </c>
      <c r="K1007">
        <v>-69.02</v>
      </c>
      <c r="L1007">
        <v>0</v>
      </c>
      <c r="M1007">
        <v>17090224</v>
      </c>
      <c r="N1007" t="s">
        <v>29</v>
      </c>
      <c r="O1007">
        <v>10</v>
      </c>
      <c r="P1007">
        <v>7</v>
      </c>
      <c r="Q1007">
        <v>5964</v>
      </c>
    </row>
    <row r="1008" spans="1:17" x14ac:dyDescent="0.25">
      <c r="A1008" t="s">
        <v>275</v>
      </c>
      <c r="B1008" t="s">
        <v>342</v>
      </c>
      <c r="C1008" t="s">
        <v>19</v>
      </c>
      <c r="D1008" t="s">
        <v>14</v>
      </c>
      <c r="E1008" t="s">
        <v>273</v>
      </c>
      <c r="F1008" t="s">
        <v>4</v>
      </c>
      <c r="G1008">
        <v>1.0000000000000001E-5</v>
      </c>
      <c r="H1008">
        <v>632011.06999999995</v>
      </c>
      <c r="I1008">
        <v>3674674.37</v>
      </c>
      <c r="J1008">
        <v>-69.02</v>
      </c>
      <c r="K1008">
        <v>-69.02</v>
      </c>
      <c r="L1008">
        <v>0</v>
      </c>
      <c r="M1008">
        <v>17090224</v>
      </c>
      <c r="N1008" t="s">
        <v>29</v>
      </c>
      <c r="O1008">
        <v>10</v>
      </c>
      <c r="P1008">
        <v>7</v>
      </c>
      <c r="Q1008">
        <v>5964</v>
      </c>
    </row>
    <row r="1009" spans="1:17" x14ac:dyDescent="0.25">
      <c r="A1009" t="s">
        <v>275</v>
      </c>
      <c r="B1009" t="s">
        <v>342</v>
      </c>
      <c r="C1009" t="s">
        <v>19</v>
      </c>
      <c r="D1009" t="s">
        <v>14</v>
      </c>
      <c r="E1009" t="s">
        <v>273</v>
      </c>
      <c r="F1009" t="s">
        <v>6</v>
      </c>
      <c r="G1009">
        <v>1.0000000000000001E-5</v>
      </c>
      <c r="H1009">
        <v>632011.06999999995</v>
      </c>
      <c r="I1009">
        <v>3674674.37</v>
      </c>
      <c r="J1009">
        <v>-69.02</v>
      </c>
      <c r="K1009">
        <v>-69.02</v>
      </c>
      <c r="L1009">
        <v>0</v>
      </c>
      <c r="M1009">
        <v>17072824</v>
      </c>
      <c r="N1009" t="s">
        <v>29</v>
      </c>
      <c r="O1009">
        <v>10</v>
      </c>
      <c r="P1009">
        <v>7</v>
      </c>
      <c r="Q1009">
        <v>5964</v>
      </c>
    </row>
    <row r="1010" spans="1:17" x14ac:dyDescent="0.25">
      <c r="A1010" t="s">
        <v>275</v>
      </c>
      <c r="B1010" t="s">
        <v>342</v>
      </c>
      <c r="C1010" t="s">
        <v>19</v>
      </c>
      <c r="D1010" t="s">
        <v>14</v>
      </c>
      <c r="E1010" t="s">
        <v>274</v>
      </c>
      <c r="F1010" t="s">
        <v>4</v>
      </c>
      <c r="G1010">
        <v>1.0000000000000001E-5</v>
      </c>
      <c r="H1010">
        <v>632000</v>
      </c>
      <c r="I1010">
        <v>3674675</v>
      </c>
      <c r="J1010">
        <v>-69</v>
      </c>
      <c r="K1010">
        <v>-69</v>
      </c>
      <c r="L1010">
        <v>0</v>
      </c>
      <c r="M1010">
        <v>17072824</v>
      </c>
      <c r="N1010" t="s">
        <v>29</v>
      </c>
      <c r="O1010">
        <v>10</v>
      </c>
      <c r="P1010">
        <v>7</v>
      </c>
      <c r="Q1010">
        <v>5964</v>
      </c>
    </row>
    <row r="1011" spans="1:17" x14ac:dyDescent="0.25">
      <c r="A1011" t="s">
        <v>275</v>
      </c>
      <c r="B1011" t="s">
        <v>342</v>
      </c>
      <c r="C1011" t="s">
        <v>19</v>
      </c>
      <c r="D1011" t="s">
        <v>14</v>
      </c>
      <c r="E1011" t="s">
        <v>274</v>
      </c>
      <c r="F1011" t="s">
        <v>6</v>
      </c>
      <c r="G1011">
        <v>1.0000000000000001E-5</v>
      </c>
      <c r="H1011">
        <v>632000</v>
      </c>
      <c r="I1011">
        <v>3674675</v>
      </c>
      <c r="J1011">
        <v>-69</v>
      </c>
      <c r="K1011">
        <v>-69</v>
      </c>
      <c r="L1011">
        <v>0</v>
      </c>
      <c r="M1011">
        <v>17090224</v>
      </c>
      <c r="N1011" t="s">
        <v>29</v>
      </c>
      <c r="O1011">
        <v>10</v>
      </c>
      <c r="P1011">
        <v>7</v>
      </c>
      <c r="Q1011">
        <v>5964</v>
      </c>
    </row>
    <row r="1012" spans="1:17" x14ac:dyDescent="0.25">
      <c r="A1012" t="s">
        <v>275</v>
      </c>
      <c r="B1012" t="s">
        <v>342</v>
      </c>
      <c r="C1012" t="s">
        <v>19</v>
      </c>
      <c r="D1012" t="s">
        <v>14</v>
      </c>
      <c r="E1012" t="s">
        <v>278</v>
      </c>
      <c r="F1012" t="s">
        <v>4</v>
      </c>
      <c r="G1012">
        <v>0</v>
      </c>
      <c r="H1012">
        <v>632301.9</v>
      </c>
      <c r="I1012">
        <v>3674579.58</v>
      </c>
      <c r="J1012">
        <v>-68.739999999999995</v>
      </c>
      <c r="K1012">
        <v>-68.739999999999995</v>
      </c>
      <c r="L1012">
        <v>0</v>
      </c>
      <c r="M1012">
        <v>17011124</v>
      </c>
      <c r="N1012" t="s">
        <v>29</v>
      </c>
      <c r="O1012">
        <v>10</v>
      </c>
      <c r="P1012">
        <v>7</v>
      </c>
      <c r="Q1012">
        <v>5964</v>
      </c>
    </row>
    <row r="1013" spans="1:17" x14ac:dyDescent="0.25">
      <c r="A1013" t="s">
        <v>275</v>
      </c>
      <c r="B1013" t="s">
        <v>342</v>
      </c>
      <c r="C1013" t="s">
        <v>19</v>
      </c>
      <c r="D1013" t="s">
        <v>14</v>
      </c>
      <c r="E1013" t="s">
        <v>278</v>
      </c>
      <c r="F1013" t="s">
        <v>6</v>
      </c>
      <c r="G1013">
        <v>0</v>
      </c>
      <c r="H1013">
        <v>632301.9</v>
      </c>
      <c r="I1013">
        <v>3674532.18</v>
      </c>
      <c r="J1013">
        <v>-68.72</v>
      </c>
      <c r="K1013">
        <v>-68.72</v>
      </c>
      <c r="L1013">
        <v>0</v>
      </c>
      <c r="M1013">
        <v>17050624</v>
      </c>
      <c r="N1013" t="s">
        <v>29</v>
      </c>
      <c r="O1013">
        <v>10</v>
      </c>
      <c r="P1013">
        <v>7</v>
      </c>
      <c r="Q1013">
        <v>5964</v>
      </c>
    </row>
    <row r="1014" spans="1:17" x14ac:dyDescent="0.25">
      <c r="A1014" t="s">
        <v>275</v>
      </c>
      <c r="B1014" t="s">
        <v>342</v>
      </c>
      <c r="C1014" t="s">
        <v>19</v>
      </c>
      <c r="D1014" t="s">
        <v>14</v>
      </c>
      <c r="E1014" t="s">
        <v>7</v>
      </c>
      <c r="F1014" t="s">
        <v>4</v>
      </c>
      <c r="G1014">
        <v>3.0000000000000001E-5</v>
      </c>
      <c r="H1014">
        <v>632000</v>
      </c>
      <c r="I1014">
        <v>3674675</v>
      </c>
      <c r="J1014">
        <v>-69</v>
      </c>
      <c r="K1014">
        <v>-69</v>
      </c>
      <c r="L1014">
        <v>0</v>
      </c>
      <c r="M1014">
        <v>17072824</v>
      </c>
      <c r="N1014" t="s">
        <v>29</v>
      </c>
      <c r="O1014">
        <v>10</v>
      </c>
      <c r="P1014">
        <v>7</v>
      </c>
      <c r="Q1014">
        <v>5964</v>
      </c>
    </row>
    <row r="1015" spans="1:17" x14ac:dyDescent="0.25">
      <c r="A1015" t="s">
        <v>275</v>
      </c>
      <c r="B1015" t="s">
        <v>342</v>
      </c>
      <c r="C1015" t="s">
        <v>19</v>
      </c>
      <c r="D1015" t="s">
        <v>14</v>
      </c>
      <c r="E1015" t="s">
        <v>7</v>
      </c>
      <c r="F1015" t="s">
        <v>6</v>
      </c>
      <c r="G1015">
        <v>3.0000000000000001E-5</v>
      </c>
      <c r="H1015">
        <v>632011.06999999995</v>
      </c>
      <c r="I1015">
        <v>3674674.37</v>
      </c>
      <c r="J1015">
        <v>-69.02</v>
      </c>
      <c r="K1015">
        <v>-69.02</v>
      </c>
      <c r="L1015">
        <v>0</v>
      </c>
      <c r="M1015">
        <v>17072824</v>
      </c>
      <c r="N1015" t="s">
        <v>29</v>
      </c>
      <c r="O1015">
        <v>10</v>
      </c>
      <c r="P1015">
        <v>7</v>
      </c>
      <c r="Q1015">
        <v>5964</v>
      </c>
    </row>
    <row r="1016" spans="1:17" x14ac:dyDescent="0.25">
      <c r="A1016" t="s">
        <v>275</v>
      </c>
      <c r="B1016" t="s">
        <v>343</v>
      </c>
      <c r="C1016" t="s">
        <v>19</v>
      </c>
      <c r="D1016" t="s">
        <v>12</v>
      </c>
      <c r="E1016" t="s">
        <v>3</v>
      </c>
      <c r="F1016" t="s">
        <v>4</v>
      </c>
      <c r="G1016">
        <v>0</v>
      </c>
      <c r="H1016">
        <v>632301.9</v>
      </c>
      <c r="I1016">
        <v>3674579.58</v>
      </c>
      <c r="J1016">
        <v>-68.739999999999995</v>
      </c>
      <c r="K1016">
        <v>-68.739999999999995</v>
      </c>
      <c r="L1016">
        <v>0</v>
      </c>
      <c r="M1016" t="s">
        <v>106</v>
      </c>
      <c r="N1016" t="s">
        <v>29</v>
      </c>
      <c r="O1016">
        <v>10</v>
      </c>
      <c r="P1016">
        <v>7</v>
      </c>
      <c r="Q1016">
        <v>5964</v>
      </c>
    </row>
    <row r="1017" spans="1:17" x14ac:dyDescent="0.25">
      <c r="A1017" t="s">
        <v>275</v>
      </c>
      <c r="B1017" t="s">
        <v>343</v>
      </c>
      <c r="C1017" t="s">
        <v>19</v>
      </c>
      <c r="D1017" t="s">
        <v>12</v>
      </c>
      <c r="E1017" t="s">
        <v>277</v>
      </c>
      <c r="F1017" t="s">
        <v>4</v>
      </c>
      <c r="G1017">
        <v>0</v>
      </c>
      <c r="H1017">
        <v>632301.9</v>
      </c>
      <c r="I1017">
        <v>3674579.58</v>
      </c>
      <c r="J1017">
        <v>-68.739999999999995</v>
      </c>
      <c r="K1017">
        <v>-68.739999999999995</v>
      </c>
      <c r="L1017">
        <v>0</v>
      </c>
      <c r="M1017" t="s">
        <v>106</v>
      </c>
      <c r="N1017" t="s">
        <v>29</v>
      </c>
      <c r="O1017">
        <v>10</v>
      </c>
      <c r="P1017">
        <v>7</v>
      </c>
      <c r="Q1017">
        <v>5964</v>
      </c>
    </row>
    <row r="1018" spans="1:17" x14ac:dyDescent="0.25">
      <c r="A1018" t="s">
        <v>275</v>
      </c>
      <c r="B1018" t="s">
        <v>343</v>
      </c>
      <c r="C1018" t="s">
        <v>19</v>
      </c>
      <c r="D1018" t="s">
        <v>12</v>
      </c>
      <c r="E1018" t="s">
        <v>272</v>
      </c>
      <c r="F1018" t="s">
        <v>4</v>
      </c>
      <c r="G1018">
        <v>0</v>
      </c>
      <c r="H1018">
        <v>632301.9</v>
      </c>
      <c r="I1018">
        <v>3674603.27</v>
      </c>
      <c r="J1018">
        <v>-68.73</v>
      </c>
      <c r="K1018">
        <v>-68.73</v>
      </c>
      <c r="L1018">
        <v>0</v>
      </c>
      <c r="M1018" t="s">
        <v>106</v>
      </c>
      <c r="N1018" t="s">
        <v>29</v>
      </c>
      <c r="O1018">
        <v>10</v>
      </c>
      <c r="P1018">
        <v>7</v>
      </c>
      <c r="Q1018">
        <v>5964</v>
      </c>
    </row>
    <row r="1019" spans="1:17" x14ac:dyDescent="0.25">
      <c r="A1019" t="s">
        <v>275</v>
      </c>
      <c r="B1019" t="s">
        <v>343</v>
      </c>
      <c r="C1019" t="s">
        <v>19</v>
      </c>
      <c r="D1019" t="s">
        <v>12</v>
      </c>
      <c r="E1019" t="s">
        <v>273</v>
      </c>
      <c r="F1019" t="s">
        <v>4</v>
      </c>
      <c r="G1019">
        <v>0</v>
      </c>
      <c r="H1019">
        <v>632301.9</v>
      </c>
      <c r="I1019">
        <v>3674603.27</v>
      </c>
      <c r="J1019">
        <v>-68.73</v>
      </c>
      <c r="K1019">
        <v>-68.73</v>
      </c>
      <c r="L1019">
        <v>0</v>
      </c>
      <c r="M1019" t="s">
        <v>106</v>
      </c>
      <c r="N1019" t="s">
        <v>29</v>
      </c>
      <c r="O1019">
        <v>10</v>
      </c>
      <c r="P1019">
        <v>7</v>
      </c>
      <c r="Q1019">
        <v>5964</v>
      </c>
    </row>
    <row r="1020" spans="1:17" x14ac:dyDescent="0.25">
      <c r="A1020" t="s">
        <v>275</v>
      </c>
      <c r="B1020" t="s">
        <v>343</v>
      </c>
      <c r="C1020" t="s">
        <v>19</v>
      </c>
      <c r="D1020" t="s">
        <v>12</v>
      </c>
      <c r="E1020" t="s">
        <v>274</v>
      </c>
      <c r="F1020" t="s">
        <v>4</v>
      </c>
      <c r="G1020">
        <v>0</v>
      </c>
      <c r="H1020">
        <v>632301.9</v>
      </c>
      <c r="I1020">
        <v>3674579.58</v>
      </c>
      <c r="J1020">
        <v>-68.739999999999995</v>
      </c>
      <c r="K1020">
        <v>-68.739999999999995</v>
      </c>
      <c r="L1020">
        <v>0</v>
      </c>
      <c r="M1020" t="s">
        <v>106</v>
      </c>
      <c r="N1020" t="s">
        <v>29</v>
      </c>
      <c r="O1020">
        <v>10</v>
      </c>
      <c r="P1020">
        <v>7</v>
      </c>
      <c r="Q1020">
        <v>5964</v>
      </c>
    </row>
    <row r="1021" spans="1:17" x14ac:dyDescent="0.25">
      <c r="A1021" t="s">
        <v>275</v>
      </c>
      <c r="B1021" t="s">
        <v>343</v>
      </c>
      <c r="C1021" t="s">
        <v>19</v>
      </c>
      <c r="D1021" t="s">
        <v>12</v>
      </c>
      <c r="E1021" t="s">
        <v>278</v>
      </c>
      <c r="F1021" t="s">
        <v>4</v>
      </c>
      <c r="G1021">
        <v>0</v>
      </c>
      <c r="H1021">
        <v>632301.9</v>
      </c>
      <c r="I1021">
        <v>3674532.18</v>
      </c>
      <c r="J1021">
        <v>-68.72</v>
      </c>
      <c r="K1021">
        <v>-68.72</v>
      </c>
      <c r="L1021">
        <v>0</v>
      </c>
      <c r="M1021" t="s">
        <v>106</v>
      </c>
      <c r="N1021" t="s">
        <v>29</v>
      </c>
      <c r="O1021">
        <v>10</v>
      </c>
      <c r="P1021">
        <v>7</v>
      </c>
      <c r="Q1021">
        <v>5964</v>
      </c>
    </row>
    <row r="1022" spans="1:17" x14ac:dyDescent="0.25">
      <c r="A1022" t="s">
        <v>275</v>
      </c>
      <c r="B1022" t="s">
        <v>343</v>
      </c>
      <c r="C1022" t="s">
        <v>19</v>
      </c>
      <c r="D1022" t="s">
        <v>12</v>
      </c>
      <c r="E1022" t="s">
        <v>7</v>
      </c>
      <c r="F1022" t="s">
        <v>4</v>
      </c>
      <c r="G1022">
        <v>0</v>
      </c>
      <c r="H1022">
        <v>632301.9</v>
      </c>
      <c r="I1022">
        <v>3674579.58</v>
      </c>
      <c r="J1022">
        <v>-68.739999999999995</v>
      </c>
      <c r="K1022">
        <v>-68.739999999999995</v>
      </c>
      <c r="L1022">
        <v>0</v>
      </c>
      <c r="M1022" t="s">
        <v>106</v>
      </c>
      <c r="N1022" t="s">
        <v>29</v>
      </c>
      <c r="O1022">
        <v>10</v>
      </c>
      <c r="P1022">
        <v>7</v>
      </c>
      <c r="Q1022">
        <v>5964</v>
      </c>
    </row>
    <row r="1023" spans="1:17" x14ac:dyDescent="0.25">
      <c r="A1023" t="s">
        <v>275</v>
      </c>
      <c r="B1023" t="s">
        <v>344</v>
      </c>
      <c r="C1023" t="s">
        <v>1</v>
      </c>
      <c r="D1023" t="s">
        <v>2</v>
      </c>
      <c r="E1023" t="s">
        <v>3</v>
      </c>
      <c r="F1023" t="s">
        <v>4</v>
      </c>
      <c r="G1023">
        <v>1281.6818000000001</v>
      </c>
      <c r="H1023">
        <v>632025</v>
      </c>
      <c r="I1023">
        <v>3674675</v>
      </c>
      <c r="J1023">
        <v>-69.02</v>
      </c>
      <c r="K1023">
        <v>-69.02</v>
      </c>
      <c r="L1023">
        <v>0</v>
      </c>
      <c r="M1023">
        <v>18060420</v>
      </c>
      <c r="N1023" t="s">
        <v>30</v>
      </c>
      <c r="O1023">
        <v>10</v>
      </c>
      <c r="P1023">
        <v>7</v>
      </c>
      <c r="Q1023">
        <v>5964</v>
      </c>
    </row>
    <row r="1024" spans="1:17" x14ac:dyDescent="0.25">
      <c r="A1024" t="s">
        <v>275</v>
      </c>
      <c r="B1024" t="s">
        <v>344</v>
      </c>
      <c r="C1024" t="s">
        <v>1</v>
      </c>
      <c r="D1024" t="s">
        <v>2</v>
      </c>
      <c r="E1024" t="s">
        <v>3</v>
      </c>
      <c r="F1024" t="s">
        <v>6</v>
      </c>
      <c r="G1024">
        <v>1269.25442</v>
      </c>
      <c r="H1024">
        <v>632025</v>
      </c>
      <c r="I1024">
        <v>3674675</v>
      </c>
      <c r="J1024">
        <v>-69.02</v>
      </c>
      <c r="K1024">
        <v>-69.02</v>
      </c>
      <c r="L1024">
        <v>0</v>
      </c>
      <c r="M1024">
        <v>18070924</v>
      </c>
      <c r="N1024" t="s">
        <v>30</v>
      </c>
      <c r="O1024">
        <v>10</v>
      </c>
      <c r="P1024">
        <v>7</v>
      </c>
      <c r="Q1024">
        <v>5964</v>
      </c>
    </row>
    <row r="1025" spans="1:17" x14ac:dyDescent="0.25">
      <c r="A1025" t="s">
        <v>275</v>
      </c>
      <c r="B1025" t="s">
        <v>344</v>
      </c>
      <c r="C1025" t="s">
        <v>1</v>
      </c>
      <c r="D1025" t="s">
        <v>2</v>
      </c>
      <c r="E1025" t="s">
        <v>277</v>
      </c>
      <c r="F1025" t="s">
        <v>4</v>
      </c>
      <c r="G1025">
        <v>1281.6818000000001</v>
      </c>
      <c r="H1025">
        <v>632025</v>
      </c>
      <c r="I1025">
        <v>3674675</v>
      </c>
      <c r="J1025">
        <v>-69.02</v>
      </c>
      <c r="K1025">
        <v>-69.02</v>
      </c>
      <c r="L1025">
        <v>0</v>
      </c>
      <c r="M1025">
        <v>18060420</v>
      </c>
      <c r="N1025" t="s">
        <v>30</v>
      </c>
      <c r="O1025">
        <v>10</v>
      </c>
      <c r="P1025">
        <v>7</v>
      </c>
      <c r="Q1025">
        <v>5964</v>
      </c>
    </row>
    <row r="1026" spans="1:17" x14ac:dyDescent="0.25">
      <c r="A1026" t="s">
        <v>275</v>
      </c>
      <c r="B1026" t="s">
        <v>344</v>
      </c>
      <c r="C1026" t="s">
        <v>1</v>
      </c>
      <c r="D1026" t="s">
        <v>2</v>
      </c>
      <c r="E1026" t="s">
        <v>277</v>
      </c>
      <c r="F1026" t="s">
        <v>6</v>
      </c>
      <c r="G1026">
        <v>1269.25442</v>
      </c>
      <c r="H1026">
        <v>632025</v>
      </c>
      <c r="I1026">
        <v>3674675</v>
      </c>
      <c r="J1026">
        <v>-69.02</v>
      </c>
      <c r="K1026">
        <v>-69.02</v>
      </c>
      <c r="L1026">
        <v>0</v>
      </c>
      <c r="M1026">
        <v>18070924</v>
      </c>
      <c r="N1026" t="s">
        <v>30</v>
      </c>
      <c r="O1026">
        <v>10</v>
      </c>
      <c r="P1026">
        <v>7</v>
      </c>
      <c r="Q1026">
        <v>5964</v>
      </c>
    </row>
    <row r="1027" spans="1:17" x14ac:dyDescent="0.25">
      <c r="A1027" t="s">
        <v>275</v>
      </c>
      <c r="B1027" t="s">
        <v>344</v>
      </c>
      <c r="C1027" t="s">
        <v>1</v>
      </c>
      <c r="D1027" t="s">
        <v>2</v>
      </c>
      <c r="E1027" t="s">
        <v>272</v>
      </c>
      <c r="F1027" t="s">
        <v>4</v>
      </c>
      <c r="G1027">
        <v>532.59598000000005</v>
      </c>
      <c r="H1027">
        <v>632035.30000000005</v>
      </c>
      <c r="I1027">
        <v>3674674.37</v>
      </c>
      <c r="J1027">
        <v>-69.040000000000006</v>
      </c>
      <c r="K1027">
        <v>-69.040000000000006</v>
      </c>
      <c r="L1027">
        <v>0</v>
      </c>
      <c r="M1027">
        <v>18060420</v>
      </c>
      <c r="N1027" t="s">
        <v>30</v>
      </c>
      <c r="O1027">
        <v>10</v>
      </c>
      <c r="P1027">
        <v>7</v>
      </c>
      <c r="Q1027">
        <v>5964</v>
      </c>
    </row>
    <row r="1028" spans="1:17" x14ac:dyDescent="0.25">
      <c r="A1028" t="s">
        <v>275</v>
      </c>
      <c r="B1028" t="s">
        <v>344</v>
      </c>
      <c r="C1028" t="s">
        <v>1</v>
      </c>
      <c r="D1028" t="s">
        <v>2</v>
      </c>
      <c r="E1028" t="s">
        <v>272</v>
      </c>
      <c r="F1028" t="s">
        <v>6</v>
      </c>
      <c r="G1028">
        <v>529.15092000000004</v>
      </c>
      <c r="H1028">
        <v>632035.30000000005</v>
      </c>
      <c r="I1028">
        <v>3674674.37</v>
      </c>
      <c r="J1028">
        <v>-69.040000000000006</v>
      </c>
      <c r="K1028">
        <v>-69.040000000000006</v>
      </c>
      <c r="L1028">
        <v>0</v>
      </c>
      <c r="M1028">
        <v>18080819</v>
      </c>
      <c r="N1028" t="s">
        <v>30</v>
      </c>
      <c r="O1028">
        <v>10</v>
      </c>
      <c r="P1028">
        <v>7</v>
      </c>
      <c r="Q1028">
        <v>5964</v>
      </c>
    </row>
    <row r="1029" spans="1:17" x14ac:dyDescent="0.25">
      <c r="A1029" t="s">
        <v>275</v>
      </c>
      <c r="B1029" t="s">
        <v>344</v>
      </c>
      <c r="C1029" t="s">
        <v>1</v>
      </c>
      <c r="D1029" t="s">
        <v>2</v>
      </c>
      <c r="E1029" t="s">
        <v>273</v>
      </c>
      <c r="F1029" t="s">
        <v>4</v>
      </c>
      <c r="G1029">
        <v>517.82369000000006</v>
      </c>
      <c r="H1029">
        <v>632083.78</v>
      </c>
      <c r="I1029">
        <v>3674674.37</v>
      </c>
      <c r="J1029">
        <v>-69.09</v>
      </c>
      <c r="K1029">
        <v>-69.09</v>
      </c>
      <c r="L1029">
        <v>0</v>
      </c>
      <c r="M1029">
        <v>18070904</v>
      </c>
      <c r="N1029" t="s">
        <v>30</v>
      </c>
      <c r="O1029">
        <v>10</v>
      </c>
      <c r="P1029">
        <v>7</v>
      </c>
      <c r="Q1029">
        <v>5964</v>
      </c>
    </row>
    <row r="1030" spans="1:17" x14ac:dyDescent="0.25">
      <c r="A1030" t="s">
        <v>275</v>
      </c>
      <c r="B1030" t="s">
        <v>344</v>
      </c>
      <c r="C1030" t="s">
        <v>1</v>
      </c>
      <c r="D1030" t="s">
        <v>2</v>
      </c>
      <c r="E1030" t="s">
        <v>273</v>
      </c>
      <c r="F1030" t="s">
        <v>6</v>
      </c>
      <c r="G1030">
        <v>491.92207000000002</v>
      </c>
      <c r="H1030">
        <v>632035.30000000005</v>
      </c>
      <c r="I1030">
        <v>3674674.37</v>
      </c>
      <c r="J1030">
        <v>-69.040000000000006</v>
      </c>
      <c r="K1030">
        <v>-69.040000000000006</v>
      </c>
      <c r="L1030">
        <v>0</v>
      </c>
      <c r="M1030">
        <v>18061520</v>
      </c>
      <c r="N1030" t="s">
        <v>30</v>
      </c>
      <c r="O1030">
        <v>10</v>
      </c>
      <c r="P1030">
        <v>7</v>
      </c>
      <c r="Q1030">
        <v>5964</v>
      </c>
    </row>
    <row r="1031" spans="1:17" x14ac:dyDescent="0.25">
      <c r="A1031" t="s">
        <v>275</v>
      </c>
      <c r="B1031" t="s">
        <v>344</v>
      </c>
      <c r="C1031" t="s">
        <v>1</v>
      </c>
      <c r="D1031" t="s">
        <v>2</v>
      </c>
      <c r="E1031" t="s">
        <v>274</v>
      </c>
      <c r="F1031" t="s">
        <v>4</v>
      </c>
      <c r="G1031">
        <v>338.10444999999999</v>
      </c>
      <c r="H1031">
        <v>632035.30000000005</v>
      </c>
      <c r="I1031">
        <v>3674674.37</v>
      </c>
      <c r="J1031">
        <v>-69.040000000000006</v>
      </c>
      <c r="K1031">
        <v>-69.040000000000006</v>
      </c>
      <c r="L1031">
        <v>0</v>
      </c>
      <c r="M1031">
        <v>18091920</v>
      </c>
      <c r="N1031" t="s">
        <v>30</v>
      </c>
      <c r="O1031">
        <v>10</v>
      </c>
      <c r="P1031">
        <v>7</v>
      </c>
      <c r="Q1031">
        <v>5964</v>
      </c>
    </row>
    <row r="1032" spans="1:17" x14ac:dyDescent="0.25">
      <c r="A1032" t="s">
        <v>275</v>
      </c>
      <c r="B1032" t="s">
        <v>344</v>
      </c>
      <c r="C1032" t="s">
        <v>1</v>
      </c>
      <c r="D1032" t="s">
        <v>2</v>
      </c>
      <c r="E1032" t="s">
        <v>274</v>
      </c>
      <c r="F1032" t="s">
        <v>6</v>
      </c>
      <c r="G1032">
        <v>335.30662000000001</v>
      </c>
      <c r="H1032">
        <v>632025</v>
      </c>
      <c r="I1032">
        <v>3674675</v>
      </c>
      <c r="J1032">
        <v>-69.02</v>
      </c>
      <c r="K1032">
        <v>-69.02</v>
      </c>
      <c r="L1032">
        <v>0</v>
      </c>
      <c r="M1032">
        <v>18080723</v>
      </c>
      <c r="N1032" t="s">
        <v>30</v>
      </c>
      <c r="O1032">
        <v>10</v>
      </c>
      <c r="P1032">
        <v>7</v>
      </c>
      <c r="Q1032">
        <v>5964</v>
      </c>
    </row>
    <row r="1033" spans="1:17" x14ac:dyDescent="0.25">
      <c r="A1033" t="s">
        <v>275</v>
      </c>
      <c r="B1033" t="s">
        <v>344</v>
      </c>
      <c r="C1033" t="s">
        <v>1</v>
      </c>
      <c r="D1033" t="s">
        <v>2</v>
      </c>
      <c r="E1033" t="s">
        <v>278</v>
      </c>
      <c r="F1033" t="s">
        <v>4</v>
      </c>
      <c r="G1033">
        <v>15.402139999999999</v>
      </c>
      <c r="H1033">
        <v>632301.9</v>
      </c>
      <c r="I1033">
        <v>3674508.48</v>
      </c>
      <c r="J1033">
        <v>-68.69</v>
      </c>
      <c r="K1033">
        <v>-68.69</v>
      </c>
      <c r="L1033">
        <v>0</v>
      </c>
      <c r="M1033">
        <v>18022721</v>
      </c>
      <c r="N1033" t="s">
        <v>30</v>
      </c>
      <c r="O1033">
        <v>10</v>
      </c>
      <c r="P1033">
        <v>7</v>
      </c>
      <c r="Q1033">
        <v>5964</v>
      </c>
    </row>
    <row r="1034" spans="1:17" x14ac:dyDescent="0.25">
      <c r="A1034" t="s">
        <v>275</v>
      </c>
      <c r="B1034" t="s">
        <v>344</v>
      </c>
      <c r="C1034" t="s">
        <v>1</v>
      </c>
      <c r="D1034" t="s">
        <v>2</v>
      </c>
      <c r="E1034" t="s">
        <v>278</v>
      </c>
      <c r="F1034" t="s">
        <v>6</v>
      </c>
      <c r="G1034">
        <v>15.334070000000001</v>
      </c>
      <c r="H1034">
        <v>632301.9</v>
      </c>
      <c r="I1034">
        <v>3674508.48</v>
      </c>
      <c r="J1034">
        <v>-68.69</v>
      </c>
      <c r="K1034">
        <v>-68.69</v>
      </c>
      <c r="L1034">
        <v>0</v>
      </c>
      <c r="M1034">
        <v>18022223</v>
      </c>
      <c r="N1034" t="s">
        <v>30</v>
      </c>
      <c r="O1034">
        <v>10</v>
      </c>
      <c r="P1034">
        <v>7</v>
      </c>
      <c r="Q1034">
        <v>5964</v>
      </c>
    </row>
    <row r="1035" spans="1:17" x14ac:dyDescent="0.25">
      <c r="A1035" t="s">
        <v>275</v>
      </c>
      <c r="B1035" t="s">
        <v>344</v>
      </c>
      <c r="C1035" t="s">
        <v>1</v>
      </c>
      <c r="D1035" t="s">
        <v>2</v>
      </c>
      <c r="E1035" t="s">
        <v>7</v>
      </c>
      <c r="F1035" t="s">
        <v>4</v>
      </c>
      <c r="G1035">
        <v>1281.6818000000001</v>
      </c>
      <c r="H1035">
        <v>632025</v>
      </c>
      <c r="I1035">
        <v>3674675</v>
      </c>
      <c r="J1035">
        <v>-69.02</v>
      </c>
      <c r="K1035">
        <v>-69.02</v>
      </c>
      <c r="L1035">
        <v>0</v>
      </c>
      <c r="M1035">
        <v>18060420</v>
      </c>
      <c r="N1035" t="s">
        <v>30</v>
      </c>
      <c r="O1035">
        <v>10</v>
      </c>
      <c r="P1035">
        <v>7</v>
      </c>
      <c r="Q1035">
        <v>5964</v>
      </c>
    </row>
    <row r="1036" spans="1:17" x14ac:dyDescent="0.25">
      <c r="A1036" t="s">
        <v>275</v>
      </c>
      <c r="B1036" t="s">
        <v>344</v>
      </c>
      <c r="C1036" t="s">
        <v>1</v>
      </c>
      <c r="D1036" t="s">
        <v>2</v>
      </c>
      <c r="E1036" t="s">
        <v>7</v>
      </c>
      <c r="F1036" t="s">
        <v>6</v>
      </c>
      <c r="G1036">
        <v>1269.25442</v>
      </c>
      <c r="H1036">
        <v>632025</v>
      </c>
      <c r="I1036">
        <v>3674675</v>
      </c>
      <c r="J1036">
        <v>-69.02</v>
      </c>
      <c r="K1036">
        <v>-69.02</v>
      </c>
      <c r="L1036">
        <v>0</v>
      </c>
      <c r="M1036">
        <v>18070924</v>
      </c>
      <c r="N1036" t="s">
        <v>30</v>
      </c>
      <c r="O1036">
        <v>10</v>
      </c>
      <c r="P1036">
        <v>7</v>
      </c>
      <c r="Q1036">
        <v>5964</v>
      </c>
    </row>
    <row r="1037" spans="1:17" x14ac:dyDescent="0.25">
      <c r="A1037" t="s">
        <v>275</v>
      </c>
      <c r="B1037" t="s">
        <v>345</v>
      </c>
      <c r="C1037" t="s">
        <v>1</v>
      </c>
      <c r="D1037" t="s">
        <v>9</v>
      </c>
      <c r="E1037" t="s">
        <v>3</v>
      </c>
      <c r="F1037" t="s">
        <v>4</v>
      </c>
      <c r="G1037">
        <v>109.77681</v>
      </c>
      <c r="H1037">
        <v>632011.06999999995</v>
      </c>
      <c r="I1037">
        <v>3674674.37</v>
      </c>
      <c r="J1037">
        <v>-69.02</v>
      </c>
      <c r="K1037">
        <v>-69.02</v>
      </c>
      <c r="L1037">
        <v>0</v>
      </c>
      <c r="M1037">
        <v>18072824</v>
      </c>
      <c r="N1037" t="s">
        <v>30</v>
      </c>
      <c r="O1037">
        <v>10</v>
      </c>
      <c r="P1037">
        <v>7</v>
      </c>
      <c r="Q1037">
        <v>5964</v>
      </c>
    </row>
    <row r="1038" spans="1:17" x14ac:dyDescent="0.25">
      <c r="A1038" t="s">
        <v>275</v>
      </c>
      <c r="B1038" t="s">
        <v>345</v>
      </c>
      <c r="C1038" t="s">
        <v>1</v>
      </c>
      <c r="D1038" t="s">
        <v>9</v>
      </c>
      <c r="E1038" t="s">
        <v>3</v>
      </c>
      <c r="F1038" t="s">
        <v>6</v>
      </c>
      <c r="G1038">
        <v>102.86189</v>
      </c>
      <c r="H1038">
        <v>632011.06999999995</v>
      </c>
      <c r="I1038">
        <v>3674674.37</v>
      </c>
      <c r="J1038">
        <v>-69.02</v>
      </c>
      <c r="K1038">
        <v>-69.02</v>
      </c>
      <c r="L1038">
        <v>0</v>
      </c>
      <c r="M1038">
        <v>18080724</v>
      </c>
      <c r="N1038" t="s">
        <v>30</v>
      </c>
      <c r="O1038">
        <v>10</v>
      </c>
      <c r="P1038">
        <v>7</v>
      </c>
      <c r="Q1038">
        <v>5964</v>
      </c>
    </row>
    <row r="1039" spans="1:17" x14ac:dyDescent="0.25">
      <c r="A1039" t="s">
        <v>275</v>
      </c>
      <c r="B1039" t="s">
        <v>345</v>
      </c>
      <c r="C1039" t="s">
        <v>1</v>
      </c>
      <c r="D1039" t="s">
        <v>9</v>
      </c>
      <c r="E1039" t="s">
        <v>277</v>
      </c>
      <c r="F1039" t="s">
        <v>4</v>
      </c>
      <c r="G1039">
        <v>109.77681</v>
      </c>
      <c r="H1039">
        <v>632011.06999999995</v>
      </c>
      <c r="I1039">
        <v>3674674.37</v>
      </c>
      <c r="J1039">
        <v>-69.02</v>
      </c>
      <c r="K1039">
        <v>-69.02</v>
      </c>
      <c r="L1039">
        <v>0</v>
      </c>
      <c r="M1039">
        <v>18072824</v>
      </c>
      <c r="N1039" t="s">
        <v>30</v>
      </c>
      <c r="O1039">
        <v>10</v>
      </c>
      <c r="P1039">
        <v>7</v>
      </c>
      <c r="Q1039">
        <v>5964</v>
      </c>
    </row>
    <row r="1040" spans="1:17" x14ac:dyDescent="0.25">
      <c r="A1040" t="s">
        <v>275</v>
      </c>
      <c r="B1040" t="s">
        <v>345</v>
      </c>
      <c r="C1040" t="s">
        <v>1</v>
      </c>
      <c r="D1040" t="s">
        <v>9</v>
      </c>
      <c r="E1040" t="s">
        <v>277</v>
      </c>
      <c r="F1040" t="s">
        <v>6</v>
      </c>
      <c r="G1040">
        <v>102.86189</v>
      </c>
      <c r="H1040">
        <v>632011.06999999995</v>
      </c>
      <c r="I1040">
        <v>3674674.37</v>
      </c>
      <c r="J1040">
        <v>-69.02</v>
      </c>
      <c r="K1040">
        <v>-69.02</v>
      </c>
      <c r="L1040">
        <v>0</v>
      </c>
      <c r="M1040">
        <v>18080724</v>
      </c>
      <c r="N1040" t="s">
        <v>30</v>
      </c>
      <c r="O1040">
        <v>10</v>
      </c>
      <c r="P1040">
        <v>7</v>
      </c>
      <c r="Q1040">
        <v>5964</v>
      </c>
    </row>
    <row r="1041" spans="1:17" x14ac:dyDescent="0.25">
      <c r="A1041" t="s">
        <v>275</v>
      </c>
      <c r="B1041" t="s">
        <v>345</v>
      </c>
      <c r="C1041" t="s">
        <v>1</v>
      </c>
      <c r="D1041" t="s">
        <v>9</v>
      </c>
      <c r="E1041" t="s">
        <v>272</v>
      </c>
      <c r="F1041" t="s">
        <v>4</v>
      </c>
      <c r="G1041">
        <v>41.537520000000001</v>
      </c>
      <c r="H1041">
        <v>632011.06999999995</v>
      </c>
      <c r="I1041">
        <v>3674674.37</v>
      </c>
      <c r="J1041">
        <v>-69.02</v>
      </c>
      <c r="K1041">
        <v>-69.02</v>
      </c>
      <c r="L1041">
        <v>0</v>
      </c>
      <c r="M1041">
        <v>18072824</v>
      </c>
      <c r="N1041" t="s">
        <v>30</v>
      </c>
      <c r="O1041">
        <v>10</v>
      </c>
      <c r="P1041">
        <v>7</v>
      </c>
      <c r="Q1041">
        <v>5964</v>
      </c>
    </row>
    <row r="1042" spans="1:17" x14ac:dyDescent="0.25">
      <c r="A1042" t="s">
        <v>275</v>
      </c>
      <c r="B1042" t="s">
        <v>345</v>
      </c>
      <c r="C1042" t="s">
        <v>1</v>
      </c>
      <c r="D1042" t="s">
        <v>9</v>
      </c>
      <c r="E1042" t="s">
        <v>272</v>
      </c>
      <c r="F1042" t="s">
        <v>6</v>
      </c>
      <c r="G1042">
        <v>39.259740000000001</v>
      </c>
      <c r="H1042">
        <v>632011.06999999995</v>
      </c>
      <c r="I1042">
        <v>3674674.37</v>
      </c>
      <c r="J1042">
        <v>-69.02</v>
      </c>
      <c r="K1042">
        <v>-69.02</v>
      </c>
      <c r="L1042">
        <v>0</v>
      </c>
      <c r="M1042">
        <v>18080724</v>
      </c>
      <c r="N1042" t="s">
        <v>30</v>
      </c>
      <c r="O1042">
        <v>10</v>
      </c>
      <c r="P1042">
        <v>7</v>
      </c>
      <c r="Q1042">
        <v>5964</v>
      </c>
    </row>
    <row r="1043" spans="1:17" x14ac:dyDescent="0.25">
      <c r="A1043" t="s">
        <v>275</v>
      </c>
      <c r="B1043" t="s">
        <v>345</v>
      </c>
      <c r="C1043" t="s">
        <v>1</v>
      </c>
      <c r="D1043" t="s">
        <v>9</v>
      </c>
      <c r="E1043" t="s">
        <v>273</v>
      </c>
      <c r="F1043" t="s">
        <v>4</v>
      </c>
      <c r="G1043">
        <v>39.413179999999997</v>
      </c>
      <c r="H1043">
        <v>632011.06999999995</v>
      </c>
      <c r="I1043">
        <v>3674674.37</v>
      </c>
      <c r="J1043">
        <v>-69.02</v>
      </c>
      <c r="K1043">
        <v>-69.02</v>
      </c>
      <c r="L1043">
        <v>0</v>
      </c>
      <c r="M1043">
        <v>18072824</v>
      </c>
      <c r="N1043" t="s">
        <v>30</v>
      </c>
      <c r="O1043">
        <v>10</v>
      </c>
      <c r="P1043">
        <v>7</v>
      </c>
      <c r="Q1043">
        <v>5964</v>
      </c>
    </row>
    <row r="1044" spans="1:17" x14ac:dyDescent="0.25">
      <c r="A1044" t="s">
        <v>275</v>
      </c>
      <c r="B1044" t="s">
        <v>345</v>
      </c>
      <c r="C1044" t="s">
        <v>1</v>
      </c>
      <c r="D1044" t="s">
        <v>9</v>
      </c>
      <c r="E1044" t="s">
        <v>273</v>
      </c>
      <c r="F1044" t="s">
        <v>6</v>
      </c>
      <c r="G1044">
        <v>35.663699999999999</v>
      </c>
      <c r="H1044">
        <v>632011.06999999995</v>
      </c>
      <c r="I1044">
        <v>3674674.37</v>
      </c>
      <c r="J1044">
        <v>-69.02</v>
      </c>
      <c r="K1044">
        <v>-69.02</v>
      </c>
      <c r="L1044">
        <v>0</v>
      </c>
      <c r="M1044">
        <v>18080724</v>
      </c>
      <c r="N1044" t="s">
        <v>30</v>
      </c>
      <c r="O1044">
        <v>10</v>
      </c>
      <c r="P1044">
        <v>7</v>
      </c>
      <c r="Q1044">
        <v>5964</v>
      </c>
    </row>
    <row r="1045" spans="1:17" x14ac:dyDescent="0.25">
      <c r="A1045" t="s">
        <v>275</v>
      </c>
      <c r="B1045" t="s">
        <v>345</v>
      </c>
      <c r="C1045" t="s">
        <v>1</v>
      </c>
      <c r="D1045" t="s">
        <v>9</v>
      </c>
      <c r="E1045" t="s">
        <v>274</v>
      </c>
      <c r="F1045" t="s">
        <v>4</v>
      </c>
      <c r="G1045">
        <v>29.59233</v>
      </c>
      <c r="H1045">
        <v>632000</v>
      </c>
      <c r="I1045">
        <v>3674675</v>
      </c>
      <c r="J1045">
        <v>-69</v>
      </c>
      <c r="K1045">
        <v>-69</v>
      </c>
      <c r="L1045">
        <v>0</v>
      </c>
      <c r="M1045">
        <v>18072824</v>
      </c>
      <c r="N1045" t="s">
        <v>30</v>
      </c>
      <c r="O1045">
        <v>10</v>
      </c>
      <c r="P1045">
        <v>7</v>
      </c>
      <c r="Q1045">
        <v>5964</v>
      </c>
    </row>
    <row r="1046" spans="1:17" x14ac:dyDescent="0.25">
      <c r="A1046" t="s">
        <v>275</v>
      </c>
      <c r="B1046" t="s">
        <v>345</v>
      </c>
      <c r="C1046" t="s">
        <v>1</v>
      </c>
      <c r="D1046" t="s">
        <v>9</v>
      </c>
      <c r="E1046" t="s">
        <v>274</v>
      </c>
      <c r="F1046" t="s">
        <v>6</v>
      </c>
      <c r="G1046">
        <v>28.819379999999999</v>
      </c>
      <c r="H1046">
        <v>632000</v>
      </c>
      <c r="I1046">
        <v>3674675</v>
      </c>
      <c r="J1046">
        <v>-69</v>
      </c>
      <c r="K1046">
        <v>-69</v>
      </c>
      <c r="L1046">
        <v>0</v>
      </c>
      <c r="M1046">
        <v>18080724</v>
      </c>
      <c r="N1046" t="s">
        <v>30</v>
      </c>
      <c r="O1046">
        <v>10</v>
      </c>
      <c r="P1046">
        <v>7</v>
      </c>
      <c r="Q1046">
        <v>5964</v>
      </c>
    </row>
    <row r="1047" spans="1:17" x14ac:dyDescent="0.25">
      <c r="A1047" t="s">
        <v>275</v>
      </c>
      <c r="B1047" t="s">
        <v>345</v>
      </c>
      <c r="C1047" t="s">
        <v>1</v>
      </c>
      <c r="D1047" t="s">
        <v>9</v>
      </c>
      <c r="E1047" t="s">
        <v>278</v>
      </c>
      <c r="F1047" t="s">
        <v>4</v>
      </c>
      <c r="G1047">
        <v>1.43066</v>
      </c>
      <c r="H1047">
        <v>632301.9</v>
      </c>
      <c r="I1047">
        <v>3674532.18</v>
      </c>
      <c r="J1047">
        <v>-68.72</v>
      </c>
      <c r="K1047">
        <v>-68.72</v>
      </c>
      <c r="L1047">
        <v>0</v>
      </c>
      <c r="M1047">
        <v>18050208</v>
      </c>
      <c r="N1047" t="s">
        <v>30</v>
      </c>
      <c r="O1047">
        <v>10</v>
      </c>
      <c r="P1047">
        <v>7</v>
      </c>
      <c r="Q1047">
        <v>5964</v>
      </c>
    </row>
    <row r="1048" spans="1:17" x14ac:dyDescent="0.25">
      <c r="A1048" t="s">
        <v>275</v>
      </c>
      <c r="B1048" t="s">
        <v>345</v>
      </c>
      <c r="C1048" t="s">
        <v>1</v>
      </c>
      <c r="D1048" t="s">
        <v>9</v>
      </c>
      <c r="E1048" t="s">
        <v>278</v>
      </c>
      <c r="F1048" t="s">
        <v>6</v>
      </c>
      <c r="G1048">
        <v>1.3186</v>
      </c>
      <c r="H1048">
        <v>632301.9</v>
      </c>
      <c r="I1048">
        <v>3674555.88</v>
      </c>
      <c r="J1048">
        <v>-68.75</v>
      </c>
      <c r="K1048">
        <v>-68.75</v>
      </c>
      <c r="L1048">
        <v>0</v>
      </c>
      <c r="M1048">
        <v>18012524</v>
      </c>
      <c r="N1048" t="s">
        <v>30</v>
      </c>
      <c r="O1048">
        <v>10</v>
      </c>
      <c r="P1048">
        <v>7</v>
      </c>
      <c r="Q1048">
        <v>5964</v>
      </c>
    </row>
    <row r="1049" spans="1:17" x14ac:dyDescent="0.25">
      <c r="A1049" t="s">
        <v>275</v>
      </c>
      <c r="B1049" t="s">
        <v>345</v>
      </c>
      <c r="C1049" t="s">
        <v>1</v>
      </c>
      <c r="D1049" t="s">
        <v>9</v>
      </c>
      <c r="E1049" t="s">
        <v>7</v>
      </c>
      <c r="F1049" t="s">
        <v>4</v>
      </c>
      <c r="G1049">
        <v>109.77681</v>
      </c>
      <c r="H1049">
        <v>632011.06999999995</v>
      </c>
      <c r="I1049">
        <v>3674674.37</v>
      </c>
      <c r="J1049">
        <v>-69.02</v>
      </c>
      <c r="K1049">
        <v>-69.02</v>
      </c>
      <c r="L1049">
        <v>0</v>
      </c>
      <c r="M1049">
        <v>18072824</v>
      </c>
      <c r="N1049" t="s">
        <v>30</v>
      </c>
      <c r="O1049">
        <v>10</v>
      </c>
      <c r="P1049">
        <v>7</v>
      </c>
      <c r="Q1049">
        <v>5964</v>
      </c>
    </row>
    <row r="1050" spans="1:17" x14ac:dyDescent="0.25">
      <c r="A1050" t="s">
        <v>275</v>
      </c>
      <c r="B1050" t="s">
        <v>345</v>
      </c>
      <c r="C1050" t="s">
        <v>1</v>
      </c>
      <c r="D1050" t="s">
        <v>9</v>
      </c>
      <c r="E1050" t="s">
        <v>7</v>
      </c>
      <c r="F1050" t="s">
        <v>6</v>
      </c>
      <c r="G1050">
        <v>102.86189</v>
      </c>
      <c r="H1050">
        <v>632011.06999999995</v>
      </c>
      <c r="I1050">
        <v>3674674.37</v>
      </c>
      <c r="J1050">
        <v>-69.02</v>
      </c>
      <c r="K1050">
        <v>-69.02</v>
      </c>
      <c r="L1050">
        <v>0</v>
      </c>
      <c r="M1050">
        <v>18080724</v>
      </c>
      <c r="N1050" t="s">
        <v>30</v>
      </c>
      <c r="O1050">
        <v>10</v>
      </c>
      <c r="P1050">
        <v>7</v>
      </c>
      <c r="Q1050">
        <v>5964</v>
      </c>
    </row>
    <row r="1051" spans="1:17" x14ac:dyDescent="0.25">
      <c r="A1051" t="s">
        <v>275</v>
      </c>
      <c r="B1051" t="s">
        <v>346</v>
      </c>
      <c r="C1051" t="s">
        <v>10</v>
      </c>
      <c r="D1051" t="s">
        <v>2</v>
      </c>
      <c r="E1051" t="s">
        <v>3</v>
      </c>
      <c r="F1051" t="s">
        <v>4</v>
      </c>
      <c r="G1051">
        <v>361.18326999999999</v>
      </c>
      <c r="H1051">
        <v>631865.65</v>
      </c>
      <c r="I1051">
        <v>3674295.19</v>
      </c>
      <c r="J1051">
        <v>-68.69</v>
      </c>
      <c r="K1051">
        <v>-68.69</v>
      </c>
      <c r="L1051">
        <v>0</v>
      </c>
      <c r="M1051">
        <v>18101503</v>
      </c>
      <c r="N1051" t="s">
        <v>30</v>
      </c>
      <c r="O1051">
        <v>29</v>
      </c>
      <c r="P1051">
        <v>20</v>
      </c>
      <c r="Q1051">
        <v>5964</v>
      </c>
    </row>
    <row r="1052" spans="1:17" x14ac:dyDescent="0.25">
      <c r="A1052" t="s">
        <v>275</v>
      </c>
      <c r="B1052" t="s">
        <v>346</v>
      </c>
      <c r="C1052" t="s">
        <v>10</v>
      </c>
      <c r="D1052" t="s">
        <v>2</v>
      </c>
      <c r="E1052" t="s">
        <v>3</v>
      </c>
      <c r="F1052" t="s">
        <v>6</v>
      </c>
      <c r="G1052">
        <v>276.79816</v>
      </c>
      <c r="H1052">
        <v>631745.09</v>
      </c>
      <c r="I1052">
        <v>3674505</v>
      </c>
      <c r="J1052">
        <v>-69.040000000000006</v>
      </c>
      <c r="K1052">
        <v>-69.040000000000006</v>
      </c>
      <c r="L1052">
        <v>0</v>
      </c>
      <c r="M1052">
        <v>18071511</v>
      </c>
      <c r="N1052" t="s">
        <v>30</v>
      </c>
      <c r="O1052">
        <v>29</v>
      </c>
      <c r="P1052">
        <v>20</v>
      </c>
      <c r="Q1052">
        <v>5964</v>
      </c>
    </row>
    <row r="1053" spans="1:17" x14ac:dyDescent="0.25">
      <c r="A1053" t="s">
        <v>275</v>
      </c>
      <c r="B1053" t="s">
        <v>346</v>
      </c>
      <c r="C1053" t="s">
        <v>10</v>
      </c>
      <c r="D1053" t="s">
        <v>2</v>
      </c>
      <c r="E1053" t="s">
        <v>271</v>
      </c>
      <c r="F1053" t="s">
        <v>4</v>
      </c>
      <c r="G1053">
        <v>24.59074</v>
      </c>
      <c r="H1053">
        <v>632900</v>
      </c>
      <c r="I1053">
        <v>3673700</v>
      </c>
      <c r="J1053">
        <v>-67.430000000000007</v>
      </c>
      <c r="K1053">
        <v>-67.430000000000007</v>
      </c>
      <c r="L1053">
        <v>0</v>
      </c>
      <c r="M1053">
        <v>18091518</v>
      </c>
      <c r="N1053" t="s">
        <v>30</v>
      </c>
      <c r="O1053">
        <v>29</v>
      </c>
      <c r="P1053">
        <v>20</v>
      </c>
      <c r="Q1053">
        <v>5964</v>
      </c>
    </row>
    <row r="1054" spans="1:17" x14ac:dyDescent="0.25">
      <c r="A1054" t="s">
        <v>275</v>
      </c>
      <c r="B1054" t="s">
        <v>346</v>
      </c>
      <c r="C1054" t="s">
        <v>10</v>
      </c>
      <c r="D1054" t="s">
        <v>2</v>
      </c>
      <c r="E1054" t="s">
        <v>271</v>
      </c>
      <c r="F1054" t="s">
        <v>6</v>
      </c>
      <c r="G1054">
        <v>13.87032</v>
      </c>
      <c r="H1054">
        <v>632300</v>
      </c>
      <c r="I1054">
        <v>3674675</v>
      </c>
      <c r="J1054">
        <v>-68.569999999999993</v>
      </c>
      <c r="K1054">
        <v>-68.569999999999993</v>
      </c>
      <c r="L1054">
        <v>0</v>
      </c>
      <c r="M1054">
        <v>18080119</v>
      </c>
      <c r="N1054" t="s">
        <v>30</v>
      </c>
      <c r="O1054">
        <v>29</v>
      </c>
      <c r="P1054">
        <v>20</v>
      </c>
      <c r="Q1054">
        <v>5964</v>
      </c>
    </row>
    <row r="1055" spans="1:17" x14ac:dyDescent="0.25">
      <c r="A1055" t="s">
        <v>275</v>
      </c>
      <c r="B1055" t="s">
        <v>346</v>
      </c>
      <c r="C1055" t="s">
        <v>10</v>
      </c>
      <c r="D1055" t="s">
        <v>2</v>
      </c>
      <c r="E1055" t="s">
        <v>281</v>
      </c>
      <c r="F1055" t="s">
        <v>4</v>
      </c>
      <c r="G1055">
        <v>166.24543</v>
      </c>
      <c r="H1055">
        <v>633829.6</v>
      </c>
      <c r="I1055">
        <v>3674484.67</v>
      </c>
      <c r="J1055">
        <v>-65.7</v>
      </c>
      <c r="K1055">
        <v>-64.680000000000007</v>
      </c>
      <c r="L1055">
        <v>0</v>
      </c>
      <c r="M1055">
        <v>18061519</v>
      </c>
      <c r="N1055" t="s">
        <v>30</v>
      </c>
      <c r="O1055">
        <v>29</v>
      </c>
      <c r="P1055">
        <v>20</v>
      </c>
      <c r="Q1055">
        <v>5964</v>
      </c>
    </row>
    <row r="1056" spans="1:17" x14ac:dyDescent="0.25">
      <c r="A1056" t="s">
        <v>275</v>
      </c>
      <c r="B1056" t="s">
        <v>346</v>
      </c>
      <c r="C1056" t="s">
        <v>10</v>
      </c>
      <c r="D1056" t="s">
        <v>2</v>
      </c>
      <c r="E1056" t="s">
        <v>281</v>
      </c>
      <c r="F1056" t="s">
        <v>6</v>
      </c>
      <c r="G1056">
        <v>151.93713</v>
      </c>
      <c r="H1056">
        <v>633500</v>
      </c>
      <c r="I1056">
        <v>3674750</v>
      </c>
      <c r="J1056">
        <v>-66.680000000000007</v>
      </c>
      <c r="K1056">
        <v>-66.680000000000007</v>
      </c>
      <c r="L1056">
        <v>0</v>
      </c>
      <c r="M1056">
        <v>18060419</v>
      </c>
      <c r="N1056" t="s">
        <v>30</v>
      </c>
      <c r="O1056">
        <v>29</v>
      </c>
      <c r="P1056">
        <v>20</v>
      </c>
      <c r="Q1056">
        <v>5964</v>
      </c>
    </row>
    <row r="1057" spans="1:17" x14ac:dyDescent="0.25">
      <c r="A1057" t="s">
        <v>275</v>
      </c>
      <c r="B1057" t="s">
        <v>346</v>
      </c>
      <c r="C1057" t="s">
        <v>10</v>
      </c>
      <c r="D1057" t="s">
        <v>2</v>
      </c>
      <c r="E1057" t="s">
        <v>282</v>
      </c>
      <c r="F1057" t="s">
        <v>4</v>
      </c>
      <c r="G1057">
        <v>133.45635999999999</v>
      </c>
      <c r="H1057">
        <v>632050</v>
      </c>
      <c r="I1057">
        <v>3674250</v>
      </c>
      <c r="J1057">
        <v>-68.760000000000005</v>
      </c>
      <c r="K1057">
        <v>-68.760000000000005</v>
      </c>
      <c r="L1057">
        <v>0</v>
      </c>
      <c r="M1057">
        <v>18041619</v>
      </c>
      <c r="N1057" t="s">
        <v>30</v>
      </c>
      <c r="O1057">
        <v>29</v>
      </c>
      <c r="P1057">
        <v>20</v>
      </c>
      <c r="Q1057">
        <v>5964</v>
      </c>
    </row>
    <row r="1058" spans="1:17" x14ac:dyDescent="0.25">
      <c r="A1058" t="s">
        <v>275</v>
      </c>
      <c r="B1058" t="s">
        <v>346</v>
      </c>
      <c r="C1058" t="s">
        <v>10</v>
      </c>
      <c r="D1058" t="s">
        <v>2</v>
      </c>
      <c r="E1058" t="s">
        <v>282</v>
      </c>
      <c r="F1058" t="s">
        <v>6</v>
      </c>
      <c r="G1058">
        <v>115.27679000000001</v>
      </c>
      <c r="H1058">
        <v>632100</v>
      </c>
      <c r="I1058">
        <v>3674250</v>
      </c>
      <c r="J1058">
        <v>-68.78</v>
      </c>
      <c r="K1058">
        <v>-68.78</v>
      </c>
      <c r="L1058">
        <v>0</v>
      </c>
      <c r="M1058">
        <v>18040718</v>
      </c>
      <c r="N1058" t="s">
        <v>30</v>
      </c>
      <c r="O1058">
        <v>29</v>
      </c>
      <c r="P1058">
        <v>20</v>
      </c>
      <c r="Q1058">
        <v>5964</v>
      </c>
    </row>
    <row r="1059" spans="1:17" x14ac:dyDescent="0.25">
      <c r="A1059" t="s">
        <v>275</v>
      </c>
      <c r="B1059" t="s">
        <v>346</v>
      </c>
      <c r="C1059" t="s">
        <v>10</v>
      </c>
      <c r="D1059" t="s">
        <v>2</v>
      </c>
      <c r="E1059" t="s">
        <v>283</v>
      </c>
      <c r="F1059" t="s">
        <v>4</v>
      </c>
      <c r="G1059">
        <v>100.92156</v>
      </c>
      <c r="H1059">
        <v>631475</v>
      </c>
      <c r="I1059">
        <v>3674600</v>
      </c>
      <c r="J1059">
        <v>-69.430000000000007</v>
      </c>
      <c r="K1059">
        <v>-69.430000000000007</v>
      </c>
      <c r="L1059">
        <v>0</v>
      </c>
      <c r="M1059">
        <v>18070901</v>
      </c>
      <c r="N1059" t="s">
        <v>30</v>
      </c>
      <c r="O1059">
        <v>29</v>
      </c>
      <c r="P1059">
        <v>20</v>
      </c>
      <c r="Q1059">
        <v>5964</v>
      </c>
    </row>
    <row r="1060" spans="1:17" x14ac:dyDescent="0.25">
      <c r="A1060" t="s">
        <v>275</v>
      </c>
      <c r="B1060" t="s">
        <v>346</v>
      </c>
      <c r="C1060" t="s">
        <v>10</v>
      </c>
      <c r="D1060" t="s">
        <v>2</v>
      </c>
      <c r="E1060" t="s">
        <v>283</v>
      </c>
      <c r="F1060" t="s">
        <v>6</v>
      </c>
      <c r="G1060">
        <v>85.587379999999996</v>
      </c>
      <c r="H1060">
        <v>631650</v>
      </c>
      <c r="I1060">
        <v>3674750</v>
      </c>
      <c r="J1060">
        <v>-69.180000000000007</v>
      </c>
      <c r="K1060">
        <v>-69.180000000000007</v>
      </c>
      <c r="L1060">
        <v>0</v>
      </c>
      <c r="M1060">
        <v>18070904</v>
      </c>
      <c r="N1060" t="s">
        <v>30</v>
      </c>
      <c r="O1060">
        <v>29</v>
      </c>
      <c r="P1060">
        <v>20</v>
      </c>
      <c r="Q1060">
        <v>5964</v>
      </c>
    </row>
    <row r="1061" spans="1:17" x14ac:dyDescent="0.25">
      <c r="A1061" t="s">
        <v>275</v>
      </c>
      <c r="B1061" t="s">
        <v>346</v>
      </c>
      <c r="C1061" t="s">
        <v>10</v>
      </c>
      <c r="D1061" t="s">
        <v>2</v>
      </c>
      <c r="E1061" t="s">
        <v>284</v>
      </c>
      <c r="F1061" t="s">
        <v>4</v>
      </c>
      <c r="G1061">
        <v>134.90024</v>
      </c>
      <c r="H1061">
        <v>631900</v>
      </c>
      <c r="I1061">
        <v>3674825</v>
      </c>
      <c r="J1061">
        <v>-69.12</v>
      </c>
      <c r="K1061">
        <v>-69.12</v>
      </c>
      <c r="L1061">
        <v>0</v>
      </c>
      <c r="M1061">
        <v>18041619</v>
      </c>
      <c r="N1061" t="s">
        <v>30</v>
      </c>
      <c r="O1061">
        <v>29</v>
      </c>
      <c r="P1061">
        <v>20</v>
      </c>
      <c r="Q1061">
        <v>5964</v>
      </c>
    </row>
    <row r="1062" spans="1:17" x14ac:dyDescent="0.25">
      <c r="A1062" t="s">
        <v>275</v>
      </c>
      <c r="B1062" t="s">
        <v>346</v>
      </c>
      <c r="C1062" t="s">
        <v>10</v>
      </c>
      <c r="D1062" t="s">
        <v>2</v>
      </c>
      <c r="E1062" t="s">
        <v>284</v>
      </c>
      <c r="F1062" t="s">
        <v>6</v>
      </c>
      <c r="G1062">
        <v>115.90004999999999</v>
      </c>
      <c r="H1062">
        <v>631950</v>
      </c>
      <c r="I1062">
        <v>3674825</v>
      </c>
      <c r="J1062">
        <v>-68.36</v>
      </c>
      <c r="K1062">
        <v>-68.36</v>
      </c>
      <c r="L1062">
        <v>0</v>
      </c>
      <c r="M1062">
        <v>18040718</v>
      </c>
      <c r="N1062" t="s">
        <v>30</v>
      </c>
      <c r="O1062">
        <v>29</v>
      </c>
      <c r="P1062">
        <v>20</v>
      </c>
      <c r="Q1062">
        <v>5964</v>
      </c>
    </row>
    <row r="1063" spans="1:17" x14ac:dyDescent="0.25">
      <c r="A1063" t="s">
        <v>275</v>
      </c>
      <c r="B1063" t="s">
        <v>346</v>
      </c>
      <c r="C1063" t="s">
        <v>10</v>
      </c>
      <c r="D1063" t="s">
        <v>2</v>
      </c>
      <c r="E1063" t="s">
        <v>285</v>
      </c>
      <c r="F1063" t="s">
        <v>4</v>
      </c>
      <c r="G1063">
        <v>124.43031000000001</v>
      </c>
      <c r="H1063">
        <v>634250</v>
      </c>
      <c r="I1063">
        <v>3673750</v>
      </c>
      <c r="J1063">
        <v>-65.260000000000005</v>
      </c>
      <c r="K1063">
        <v>-65.260000000000005</v>
      </c>
      <c r="L1063">
        <v>0</v>
      </c>
      <c r="M1063">
        <v>18041619</v>
      </c>
      <c r="N1063" t="s">
        <v>30</v>
      </c>
      <c r="O1063">
        <v>29</v>
      </c>
      <c r="P1063">
        <v>20</v>
      </c>
      <c r="Q1063">
        <v>5964</v>
      </c>
    </row>
    <row r="1064" spans="1:17" x14ac:dyDescent="0.25">
      <c r="A1064" t="s">
        <v>275</v>
      </c>
      <c r="B1064" t="s">
        <v>346</v>
      </c>
      <c r="C1064" t="s">
        <v>10</v>
      </c>
      <c r="D1064" t="s">
        <v>2</v>
      </c>
      <c r="E1064" t="s">
        <v>285</v>
      </c>
      <c r="F1064" t="s">
        <v>6</v>
      </c>
      <c r="G1064">
        <v>98.661140000000003</v>
      </c>
      <c r="H1064">
        <v>634250</v>
      </c>
      <c r="I1064">
        <v>3673750</v>
      </c>
      <c r="J1064">
        <v>-65.260000000000005</v>
      </c>
      <c r="K1064">
        <v>-65.260000000000005</v>
      </c>
      <c r="L1064">
        <v>0</v>
      </c>
      <c r="M1064">
        <v>18040718</v>
      </c>
      <c r="N1064" t="s">
        <v>30</v>
      </c>
      <c r="O1064">
        <v>29</v>
      </c>
      <c r="P1064">
        <v>20</v>
      </c>
      <c r="Q1064">
        <v>5964</v>
      </c>
    </row>
    <row r="1065" spans="1:17" x14ac:dyDescent="0.25">
      <c r="A1065" t="s">
        <v>275</v>
      </c>
      <c r="B1065" t="s">
        <v>346</v>
      </c>
      <c r="C1065" t="s">
        <v>10</v>
      </c>
      <c r="D1065" t="s">
        <v>2</v>
      </c>
      <c r="E1065" t="s">
        <v>286</v>
      </c>
      <c r="F1065" t="s">
        <v>4</v>
      </c>
      <c r="G1065">
        <v>137.06474</v>
      </c>
      <c r="H1065">
        <v>632100</v>
      </c>
      <c r="I1065">
        <v>3675300</v>
      </c>
      <c r="J1065">
        <v>-69.19</v>
      </c>
      <c r="K1065">
        <v>-69.19</v>
      </c>
      <c r="L1065">
        <v>0</v>
      </c>
      <c r="M1065">
        <v>18041619</v>
      </c>
      <c r="N1065" t="s">
        <v>30</v>
      </c>
      <c r="O1065">
        <v>29</v>
      </c>
      <c r="P1065">
        <v>20</v>
      </c>
      <c r="Q1065">
        <v>5964</v>
      </c>
    </row>
    <row r="1066" spans="1:17" x14ac:dyDescent="0.25">
      <c r="A1066" t="s">
        <v>275</v>
      </c>
      <c r="B1066" t="s">
        <v>346</v>
      </c>
      <c r="C1066" t="s">
        <v>10</v>
      </c>
      <c r="D1066" t="s">
        <v>2</v>
      </c>
      <c r="E1066" t="s">
        <v>286</v>
      </c>
      <c r="F1066" t="s">
        <v>6</v>
      </c>
      <c r="G1066">
        <v>114.92371</v>
      </c>
      <c r="H1066">
        <v>632100</v>
      </c>
      <c r="I1066">
        <v>3675300</v>
      </c>
      <c r="J1066">
        <v>-69.19</v>
      </c>
      <c r="K1066">
        <v>-69.19</v>
      </c>
      <c r="L1066">
        <v>0</v>
      </c>
      <c r="M1066">
        <v>18040718</v>
      </c>
      <c r="N1066" t="s">
        <v>30</v>
      </c>
      <c r="O1066">
        <v>29</v>
      </c>
      <c r="P1066">
        <v>20</v>
      </c>
      <c r="Q1066">
        <v>5964</v>
      </c>
    </row>
    <row r="1067" spans="1:17" x14ac:dyDescent="0.25">
      <c r="A1067" t="s">
        <v>275</v>
      </c>
      <c r="B1067" t="s">
        <v>346</v>
      </c>
      <c r="C1067" t="s">
        <v>10</v>
      </c>
      <c r="D1067" t="s">
        <v>2</v>
      </c>
      <c r="E1067" t="s">
        <v>287</v>
      </c>
      <c r="F1067" t="s">
        <v>4</v>
      </c>
      <c r="G1067">
        <v>107.18188000000001</v>
      </c>
      <c r="H1067">
        <v>632300</v>
      </c>
      <c r="I1067">
        <v>3675600</v>
      </c>
      <c r="J1067">
        <v>-69.06</v>
      </c>
      <c r="K1067">
        <v>-69.06</v>
      </c>
      <c r="L1067">
        <v>0</v>
      </c>
      <c r="M1067">
        <v>18051122</v>
      </c>
      <c r="N1067" t="s">
        <v>30</v>
      </c>
      <c r="O1067">
        <v>29</v>
      </c>
      <c r="P1067">
        <v>20</v>
      </c>
      <c r="Q1067">
        <v>5964</v>
      </c>
    </row>
    <row r="1068" spans="1:17" x14ac:dyDescent="0.25">
      <c r="A1068" t="s">
        <v>275</v>
      </c>
      <c r="B1068" t="s">
        <v>346</v>
      </c>
      <c r="C1068" t="s">
        <v>10</v>
      </c>
      <c r="D1068" t="s">
        <v>2</v>
      </c>
      <c r="E1068" t="s">
        <v>287</v>
      </c>
      <c r="F1068" t="s">
        <v>6</v>
      </c>
      <c r="G1068">
        <v>96.098349999999996</v>
      </c>
      <c r="H1068">
        <v>632400</v>
      </c>
      <c r="I1068">
        <v>3675600</v>
      </c>
      <c r="J1068">
        <v>-68.569999999999993</v>
      </c>
      <c r="K1068">
        <v>-68.569999999999993</v>
      </c>
      <c r="L1068">
        <v>0</v>
      </c>
      <c r="M1068">
        <v>18041618</v>
      </c>
      <c r="N1068" t="s">
        <v>30</v>
      </c>
      <c r="O1068">
        <v>29</v>
      </c>
      <c r="P1068">
        <v>20</v>
      </c>
      <c r="Q1068">
        <v>5964</v>
      </c>
    </row>
    <row r="1069" spans="1:17" x14ac:dyDescent="0.25">
      <c r="A1069" t="s">
        <v>275</v>
      </c>
      <c r="B1069" t="s">
        <v>346</v>
      </c>
      <c r="C1069" t="s">
        <v>10</v>
      </c>
      <c r="D1069" t="s">
        <v>2</v>
      </c>
      <c r="E1069" t="s">
        <v>288</v>
      </c>
      <c r="F1069" t="s">
        <v>4</v>
      </c>
      <c r="G1069">
        <v>100.9832</v>
      </c>
      <c r="H1069">
        <v>633500</v>
      </c>
      <c r="I1069">
        <v>3674250</v>
      </c>
      <c r="J1069">
        <v>-66.63</v>
      </c>
      <c r="K1069">
        <v>-66.63</v>
      </c>
      <c r="L1069">
        <v>0</v>
      </c>
      <c r="M1069">
        <v>18051122</v>
      </c>
      <c r="N1069" t="s">
        <v>30</v>
      </c>
      <c r="O1069">
        <v>29</v>
      </c>
      <c r="P1069">
        <v>20</v>
      </c>
      <c r="Q1069">
        <v>5964</v>
      </c>
    </row>
    <row r="1070" spans="1:17" x14ac:dyDescent="0.25">
      <c r="A1070" t="s">
        <v>275</v>
      </c>
      <c r="B1070" t="s">
        <v>346</v>
      </c>
      <c r="C1070" t="s">
        <v>10</v>
      </c>
      <c r="D1070" t="s">
        <v>2</v>
      </c>
      <c r="E1070" t="s">
        <v>288</v>
      </c>
      <c r="F1070" t="s">
        <v>6</v>
      </c>
      <c r="G1070">
        <v>86.389740000000003</v>
      </c>
      <c r="H1070">
        <v>633646.75</v>
      </c>
      <c r="I1070">
        <v>3674393.25</v>
      </c>
      <c r="J1070">
        <v>-66.459999999999994</v>
      </c>
      <c r="K1070">
        <v>-66.459999999999994</v>
      </c>
      <c r="L1070">
        <v>0</v>
      </c>
      <c r="M1070">
        <v>18041118</v>
      </c>
      <c r="N1070" t="s">
        <v>30</v>
      </c>
      <c r="O1070">
        <v>29</v>
      </c>
      <c r="P1070">
        <v>20</v>
      </c>
      <c r="Q1070">
        <v>5964</v>
      </c>
    </row>
    <row r="1071" spans="1:17" x14ac:dyDescent="0.25">
      <c r="A1071" t="s">
        <v>275</v>
      </c>
      <c r="B1071" t="s">
        <v>346</v>
      </c>
      <c r="C1071" t="s">
        <v>10</v>
      </c>
      <c r="D1071" t="s">
        <v>2</v>
      </c>
      <c r="E1071" t="s">
        <v>289</v>
      </c>
      <c r="F1071" t="s">
        <v>4</v>
      </c>
      <c r="G1071">
        <v>84.223619999999997</v>
      </c>
      <c r="H1071">
        <v>634000</v>
      </c>
      <c r="I1071">
        <v>3674500</v>
      </c>
      <c r="J1071">
        <v>-65.47</v>
      </c>
      <c r="K1071">
        <v>-65.47</v>
      </c>
      <c r="L1071">
        <v>0</v>
      </c>
      <c r="M1071">
        <v>18012003</v>
      </c>
      <c r="N1071" t="s">
        <v>30</v>
      </c>
      <c r="O1071">
        <v>29</v>
      </c>
      <c r="P1071">
        <v>20</v>
      </c>
      <c r="Q1071">
        <v>5964</v>
      </c>
    </row>
    <row r="1072" spans="1:17" x14ac:dyDescent="0.25">
      <c r="A1072" t="s">
        <v>275</v>
      </c>
      <c r="B1072" t="s">
        <v>346</v>
      </c>
      <c r="C1072" t="s">
        <v>10</v>
      </c>
      <c r="D1072" t="s">
        <v>2</v>
      </c>
      <c r="E1072" t="s">
        <v>289</v>
      </c>
      <c r="F1072" t="s">
        <v>6</v>
      </c>
      <c r="G1072">
        <v>78.95429</v>
      </c>
      <c r="H1072">
        <v>634000</v>
      </c>
      <c r="I1072">
        <v>3674500</v>
      </c>
      <c r="J1072">
        <v>-65.47</v>
      </c>
      <c r="K1072">
        <v>-65.47</v>
      </c>
      <c r="L1072">
        <v>0</v>
      </c>
      <c r="M1072">
        <v>18011924</v>
      </c>
      <c r="N1072" t="s">
        <v>30</v>
      </c>
      <c r="O1072">
        <v>29</v>
      </c>
      <c r="P1072">
        <v>20</v>
      </c>
      <c r="Q1072">
        <v>5964</v>
      </c>
    </row>
    <row r="1073" spans="1:17" x14ac:dyDescent="0.25">
      <c r="A1073" t="s">
        <v>275</v>
      </c>
      <c r="B1073" t="s">
        <v>346</v>
      </c>
      <c r="C1073" t="s">
        <v>10</v>
      </c>
      <c r="D1073" t="s">
        <v>2</v>
      </c>
      <c r="E1073" t="s">
        <v>290</v>
      </c>
      <c r="F1073" t="s">
        <v>4</v>
      </c>
      <c r="G1073">
        <v>112.55287</v>
      </c>
      <c r="H1073">
        <v>634250</v>
      </c>
      <c r="I1073">
        <v>3674000</v>
      </c>
      <c r="J1073">
        <v>-65.27</v>
      </c>
      <c r="K1073">
        <v>-65.27</v>
      </c>
      <c r="L1073">
        <v>0</v>
      </c>
      <c r="M1073">
        <v>18051122</v>
      </c>
      <c r="N1073" t="s">
        <v>30</v>
      </c>
      <c r="O1073">
        <v>29</v>
      </c>
      <c r="P1073">
        <v>20</v>
      </c>
      <c r="Q1073">
        <v>5964</v>
      </c>
    </row>
    <row r="1074" spans="1:17" x14ac:dyDescent="0.25">
      <c r="A1074" t="s">
        <v>275</v>
      </c>
      <c r="B1074" t="s">
        <v>346</v>
      </c>
      <c r="C1074" t="s">
        <v>10</v>
      </c>
      <c r="D1074" t="s">
        <v>2</v>
      </c>
      <c r="E1074" t="s">
        <v>290</v>
      </c>
      <c r="F1074" t="s">
        <v>6</v>
      </c>
      <c r="G1074">
        <v>88.237179999999995</v>
      </c>
      <c r="H1074">
        <v>634250</v>
      </c>
      <c r="I1074">
        <v>3674000</v>
      </c>
      <c r="J1074">
        <v>-65.27</v>
      </c>
      <c r="K1074">
        <v>-65.27</v>
      </c>
      <c r="L1074">
        <v>0</v>
      </c>
      <c r="M1074">
        <v>18041618</v>
      </c>
      <c r="N1074" t="s">
        <v>30</v>
      </c>
      <c r="O1074">
        <v>29</v>
      </c>
      <c r="P1074">
        <v>20</v>
      </c>
      <c r="Q1074">
        <v>5964</v>
      </c>
    </row>
    <row r="1075" spans="1:17" x14ac:dyDescent="0.25">
      <c r="A1075" t="s">
        <v>275</v>
      </c>
      <c r="B1075" t="s">
        <v>346</v>
      </c>
      <c r="C1075" t="s">
        <v>10</v>
      </c>
      <c r="D1075" t="s">
        <v>2</v>
      </c>
      <c r="E1075" t="s">
        <v>291</v>
      </c>
      <c r="F1075" t="s">
        <v>4</v>
      </c>
      <c r="G1075">
        <v>97.973680000000002</v>
      </c>
      <c r="H1075">
        <v>630900</v>
      </c>
      <c r="I1075">
        <v>3674400</v>
      </c>
      <c r="J1075">
        <v>-69.510000000000005</v>
      </c>
      <c r="K1075">
        <v>-69.510000000000005</v>
      </c>
      <c r="L1075">
        <v>0</v>
      </c>
      <c r="M1075">
        <v>18120123</v>
      </c>
      <c r="N1075" t="s">
        <v>30</v>
      </c>
      <c r="O1075">
        <v>29</v>
      </c>
      <c r="P1075">
        <v>20</v>
      </c>
      <c r="Q1075">
        <v>5964</v>
      </c>
    </row>
    <row r="1076" spans="1:17" x14ac:dyDescent="0.25">
      <c r="A1076" t="s">
        <v>275</v>
      </c>
      <c r="B1076" t="s">
        <v>346</v>
      </c>
      <c r="C1076" t="s">
        <v>10</v>
      </c>
      <c r="D1076" t="s">
        <v>2</v>
      </c>
      <c r="E1076" t="s">
        <v>291</v>
      </c>
      <c r="F1076" t="s">
        <v>6</v>
      </c>
      <c r="G1076">
        <v>89.829980000000006</v>
      </c>
      <c r="H1076">
        <v>630900</v>
      </c>
      <c r="I1076">
        <v>3674400</v>
      </c>
      <c r="J1076">
        <v>-69.510000000000005</v>
      </c>
      <c r="K1076">
        <v>-69.510000000000005</v>
      </c>
      <c r="L1076">
        <v>0</v>
      </c>
      <c r="M1076">
        <v>18012003</v>
      </c>
      <c r="N1076" t="s">
        <v>30</v>
      </c>
      <c r="O1076">
        <v>29</v>
      </c>
      <c r="P1076">
        <v>20</v>
      </c>
      <c r="Q1076">
        <v>5964</v>
      </c>
    </row>
    <row r="1077" spans="1:17" x14ac:dyDescent="0.25">
      <c r="A1077" t="s">
        <v>275</v>
      </c>
      <c r="B1077" t="s">
        <v>346</v>
      </c>
      <c r="C1077" t="s">
        <v>10</v>
      </c>
      <c r="D1077" t="s">
        <v>2</v>
      </c>
      <c r="E1077" t="s">
        <v>292</v>
      </c>
      <c r="F1077" t="s">
        <v>4</v>
      </c>
      <c r="G1077">
        <v>93.213059999999999</v>
      </c>
      <c r="H1077">
        <v>633829.6</v>
      </c>
      <c r="I1077">
        <v>3674484.67</v>
      </c>
      <c r="J1077">
        <v>-65.7</v>
      </c>
      <c r="K1077">
        <v>-64.680000000000007</v>
      </c>
      <c r="L1077">
        <v>0</v>
      </c>
      <c r="M1077">
        <v>18061519</v>
      </c>
      <c r="N1077" t="s">
        <v>30</v>
      </c>
      <c r="O1077">
        <v>29</v>
      </c>
      <c r="P1077">
        <v>20</v>
      </c>
      <c r="Q1077">
        <v>5964</v>
      </c>
    </row>
    <row r="1078" spans="1:17" x14ac:dyDescent="0.25">
      <c r="A1078" t="s">
        <v>275</v>
      </c>
      <c r="B1078" t="s">
        <v>346</v>
      </c>
      <c r="C1078" t="s">
        <v>10</v>
      </c>
      <c r="D1078" t="s">
        <v>2</v>
      </c>
      <c r="E1078" t="s">
        <v>292</v>
      </c>
      <c r="F1078" t="s">
        <v>6</v>
      </c>
      <c r="G1078">
        <v>84.029859999999999</v>
      </c>
      <c r="H1078">
        <v>634210.39</v>
      </c>
      <c r="I1078">
        <v>3674214.18</v>
      </c>
      <c r="J1078">
        <v>-65.92</v>
      </c>
      <c r="K1078">
        <v>-63.99</v>
      </c>
      <c r="L1078">
        <v>0</v>
      </c>
      <c r="M1078">
        <v>18051122</v>
      </c>
      <c r="N1078" t="s">
        <v>30</v>
      </c>
      <c r="O1078">
        <v>29</v>
      </c>
      <c r="P1078">
        <v>20</v>
      </c>
      <c r="Q1078">
        <v>5964</v>
      </c>
    </row>
    <row r="1079" spans="1:17" x14ac:dyDescent="0.25">
      <c r="A1079" t="s">
        <v>275</v>
      </c>
      <c r="B1079" t="s">
        <v>346</v>
      </c>
      <c r="C1079" t="s">
        <v>10</v>
      </c>
      <c r="D1079" t="s">
        <v>2</v>
      </c>
      <c r="E1079" t="s">
        <v>293</v>
      </c>
      <c r="F1079" t="s">
        <v>4</v>
      </c>
      <c r="G1079">
        <v>96.424930000000003</v>
      </c>
      <c r="H1079">
        <v>634250</v>
      </c>
      <c r="I1079">
        <v>3673500</v>
      </c>
      <c r="J1079">
        <v>-65.33</v>
      </c>
      <c r="K1079">
        <v>-65.33</v>
      </c>
      <c r="L1079">
        <v>0</v>
      </c>
      <c r="M1079">
        <v>18041620</v>
      </c>
      <c r="N1079" t="s">
        <v>30</v>
      </c>
      <c r="O1079">
        <v>29</v>
      </c>
      <c r="P1079">
        <v>20</v>
      </c>
      <c r="Q1079">
        <v>5964</v>
      </c>
    </row>
    <row r="1080" spans="1:17" x14ac:dyDescent="0.25">
      <c r="A1080" t="s">
        <v>275</v>
      </c>
      <c r="B1080" t="s">
        <v>346</v>
      </c>
      <c r="C1080" t="s">
        <v>10</v>
      </c>
      <c r="D1080" t="s">
        <v>2</v>
      </c>
      <c r="E1080" t="s">
        <v>293</v>
      </c>
      <c r="F1080" t="s">
        <v>6</v>
      </c>
      <c r="G1080">
        <v>87.657300000000006</v>
      </c>
      <c r="H1080">
        <v>634007.65</v>
      </c>
      <c r="I1080">
        <v>3673773.63</v>
      </c>
      <c r="J1080">
        <v>-65.37</v>
      </c>
      <c r="K1080">
        <v>-65.37</v>
      </c>
      <c r="L1080">
        <v>0</v>
      </c>
      <c r="M1080">
        <v>18070904</v>
      </c>
      <c r="N1080" t="s">
        <v>30</v>
      </c>
      <c r="O1080">
        <v>29</v>
      </c>
      <c r="P1080">
        <v>20</v>
      </c>
      <c r="Q1080">
        <v>5964</v>
      </c>
    </row>
    <row r="1081" spans="1:17" x14ac:dyDescent="0.25">
      <c r="A1081" t="s">
        <v>275</v>
      </c>
      <c r="B1081" t="s">
        <v>346</v>
      </c>
      <c r="C1081" t="s">
        <v>10</v>
      </c>
      <c r="D1081" t="s">
        <v>2</v>
      </c>
      <c r="E1081" t="s">
        <v>8</v>
      </c>
      <c r="F1081" t="s">
        <v>4</v>
      </c>
      <c r="G1081">
        <v>103.59647</v>
      </c>
      <c r="H1081">
        <v>631975</v>
      </c>
      <c r="I1081">
        <v>3674700</v>
      </c>
      <c r="J1081">
        <v>-68.900000000000006</v>
      </c>
      <c r="K1081">
        <v>-68.900000000000006</v>
      </c>
      <c r="L1081">
        <v>0</v>
      </c>
      <c r="M1081">
        <v>18120123</v>
      </c>
      <c r="N1081" t="s">
        <v>30</v>
      </c>
      <c r="O1081">
        <v>29</v>
      </c>
      <c r="P1081">
        <v>20</v>
      </c>
      <c r="Q1081">
        <v>5964</v>
      </c>
    </row>
    <row r="1082" spans="1:17" x14ac:dyDescent="0.25">
      <c r="A1082" t="s">
        <v>275</v>
      </c>
      <c r="B1082" t="s">
        <v>346</v>
      </c>
      <c r="C1082" t="s">
        <v>10</v>
      </c>
      <c r="D1082" t="s">
        <v>2</v>
      </c>
      <c r="E1082" t="s">
        <v>8</v>
      </c>
      <c r="F1082" t="s">
        <v>6</v>
      </c>
      <c r="G1082">
        <v>98.828050000000005</v>
      </c>
      <c r="H1082">
        <v>632000</v>
      </c>
      <c r="I1082">
        <v>3674700</v>
      </c>
      <c r="J1082">
        <v>-69.010000000000005</v>
      </c>
      <c r="K1082">
        <v>-69.010000000000005</v>
      </c>
      <c r="L1082">
        <v>0</v>
      </c>
      <c r="M1082">
        <v>18012003</v>
      </c>
      <c r="N1082" t="s">
        <v>30</v>
      </c>
      <c r="O1082">
        <v>29</v>
      </c>
      <c r="P1082">
        <v>20</v>
      </c>
      <c r="Q1082">
        <v>5964</v>
      </c>
    </row>
    <row r="1083" spans="1:17" x14ac:dyDescent="0.25">
      <c r="A1083" t="s">
        <v>275</v>
      </c>
      <c r="B1083" t="s">
        <v>346</v>
      </c>
      <c r="C1083" t="s">
        <v>10</v>
      </c>
      <c r="D1083" t="s">
        <v>2</v>
      </c>
      <c r="E1083" t="s">
        <v>294</v>
      </c>
      <c r="F1083" t="s">
        <v>4</v>
      </c>
      <c r="G1083">
        <v>52.492640000000002</v>
      </c>
      <c r="H1083">
        <v>631975</v>
      </c>
      <c r="I1083">
        <v>3674700</v>
      </c>
      <c r="J1083">
        <v>-68.900000000000006</v>
      </c>
      <c r="K1083">
        <v>-68.900000000000006</v>
      </c>
      <c r="L1083">
        <v>0</v>
      </c>
      <c r="M1083">
        <v>18120123</v>
      </c>
      <c r="N1083" t="s">
        <v>30</v>
      </c>
      <c r="O1083">
        <v>29</v>
      </c>
      <c r="P1083">
        <v>20</v>
      </c>
      <c r="Q1083">
        <v>5964</v>
      </c>
    </row>
    <row r="1084" spans="1:17" x14ac:dyDescent="0.25">
      <c r="A1084" t="s">
        <v>275</v>
      </c>
      <c r="B1084" t="s">
        <v>346</v>
      </c>
      <c r="C1084" t="s">
        <v>10</v>
      </c>
      <c r="D1084" t="s">
        <v>2</v>
      </c>
      <c r="E1084" t="s">
        <v>294</v>
      </c>
      <c r="F1084" t="s">
        <v>6</v>
      </c>
      <c r="G1084">
        <v>49.715260000000001</v>
      </c>
      <c r="H1084">
        <v>632000</v>
      </c>
      <c r="I1084">
        <v>3674700</v>
      </c>
      <c r="J1084">
        <v>-69.010000000000005</v>
      </c>
      <c r="K1084">
        <v>-69.010000000000005</v>
      </c>
      <c r="L1084">
        <v>0</v>
      </c>
      <c r="M1084">
        <v>18120123</v>
      </c>
      <c r="N1084" t="s">
        <v>30</v>
      </c>
      <c r="O1084">
        <v>29</v>
      </c>
      <c r="P1084">
        <v>20</v>
      </c>
      <c r="Q1084">
        <v>5964</v>
      </c>
    </row>
    <row r="1085" spans="1:17" x14ac:dyDescent="0.25">
      <c r="A1085" t="s">
        <v>275</v>
      </c>
      <c r="B1085" t="s">
        <v>346</v>
      </c>
      <c r="C1085" t="s">
        <v>10</v>
      </c>
      <c r="D1085" t="s">
        <v>2</v>
      </c>
      <c r="E1085" t="s">
        <v>295</v>
      </c>
      <c r="F1085" t="s">
        <v>4</v>
      </c>
      <c r="G1085">
        <v>51.428019999999997</v>
      </c>
      <c r="H1085">
        <v>632000</v>
      </c>
      <c r="I1085">
        <v>3674700</v>
      </c>
      <c r="J1085">
        <v>-69.010000000000005</v>
      </c>
      <c r="K1085">
        <v>-69.010000000000005</v>
      </c>
      <c r="L1085">
        <v>0</v>
      </c>
      <c r="M1085">
        <v>18120123</v>
      </c>
      <c r="N1085" t="s">
        <v>30</v>
      </c>
      <c r="O1085">
        <v>29</v>
      </c>
      <c r="P1085">
        <v>20</v>
      </c>
      <c r="Q1085">
        <v>5964</v>
      </c>
    </row>
    <row r="1086" spans="1:17" x14ac:dyDescent="0.25">
      <c r="A1086" t="s">
        <v>275</v>
      </c>
      <c r="B1086" t="s">
        <v>346</v>
      </c>
      <c r="C1086" t="s">
        <v>10</v>
      </c>
      <c r="D1086" t="s">
        <v>2</v>
      </c>
      <c r="E1086" t="s">
        <v>295</v>
      </c>
      <c r="F1086" t="s">
        <v>6</v>
      </c>
      <c r="G1086">
        <v>49.105879999999999</v>
      </c>
      <c r="H1086">
        <v>632000</v>
      </c>
      <c r="I1086">
        <v>3674700</v>
      </c>
      <c r="J1086">
        <v>-69.010000000000005</v>
      </c>
      <c r="K1086">
        <v>-69.010000000000005</v>
      </c>
      <c r="L1086">
        <v>0</v>
      </c>
      <c r="M1086">
        <v>18012003</v>
      </c>
      <c r="N1086" t="s">
        <v>30</v>
      </c>
      <c r="O1086">
        <v>29</v>
      </c>
      <c r="P1086">
        <v>20</v>
      </c>
      <c r="Q1086">
        <v>5964</v>
      </c>
    </row>
    <row r="1087" spans="1:17" x14ac:dyDescent="0.25">
      <c r="A1087" t="s">
        <v>275</v>
      </c>
      <c r="B1087" t="s">
        <v>346</v>
      </c>
      <c r="C1087" t="s">
        <v>10</v>
      </c>
      <c r="D1087" t="s">
        <v>2</v>
      </c>
      <c r="E1087" t="s">
        <v>7</v>
      </c>
      <c r="F1087" t="s">
        <v>4</v>
      </c>
      <c r="G1087">
        <v>24.59074</v>
      </c>
      <c r="H1087">
        <v>632900</v>
      </c>
      <c r="I1087">
        <v>3673700</v>
      </c>
      <c r="J1087">
        <v>-67.430000000000007</v>
      </c>
      <c r="K1087">
        <v>-67.430000000000007</v>
      </c>
      <c r="L1087">
        <v>0</v>
      </c>
      <c r="M1087">
        <v>18091518</v>
      </c>
      <c r="N1087" t="s">
        <v>30</v>
      </c>
      <c r="O1087">
        <v>29</v>
      </c>
      <c r="P1087">
        <v>20</v>
      </c>
      <c r="Q1087">
        <v>5964</v>
      </c>
    </row>
    <row r="1088" spans="1:17" x14ac:dyDescent="0.25">
      <c r="A1088" t="s">
        <v>275</v>
      </c>
      <c r="B1088" t="s">
        <v>346</v>
      </c>
      <c r="C1088" t="s">
        <v>10</v>
      </c>
      <c r="D1088" t="s">
        <v>2</v>
      </c>
      <c r="E1088" t="s">
        <v>7</v>
      </c>
      <c r="F1088" t="s">
        <v>6</v>
      </c>
      <c r="G1088">
        <v>13.87032</v>
      </c>
      <c r="H1088">
        <v>632300</v>
      </c>
      <c r="I1088">
        <v>3674675</v>
      </c>
      <c r="J1088">
        <v>-68.569999999999993</v>
      </c>
      <c r="K1088">
        <v>-68.569999999999993</v>
      </c>
      <c r="L1088">
        <v>0</v>
      </c>
      <c r="M1088">
        <v>18080119</v>
      </c>
      <c r="N1088" t="s">
        <v>30</v>
      </c>
      <c r="O1088">
        <v>29</v>
      </c>
      <c r="P1088">
        <v>20</v>
      </c>
      <c r="Q1088">
        <v>5964</v>
      </c>
    </row>
    <row r="1089" spans="1:17" x14ac:dyDescent="0.25">
      <c r="A1089" t="s">
        <v>275</v>
      </c>
      <c r="B1089" t="s">
        <v>346</v>
      </c>
      <c r="C1089" t="s">
        <v>10</v>
      </c>
      <c r="D1089" t="s">
        <v>2</v>
      </c>
      <c r="E1089" t="s">
        <v>165</v>
      </c>
      <c r="F1089" t="s">
        <v>4</v>
      </c>
      <c r="G1089">
        <v>360.83332000000001</v>
      </c>
      <c r="H1089">
        <v>631865.65</v>
      </c>
      <c r="I1089">
        <v>3674295.19</v>
      </c>
      <c r="J1089">
        <v>-68.69</v>
      </c>
      <c r="K1089">
        <v>-68.69</v>
      </c>
      <c r="L1089">
        <v>0</v>
      </c>
      <c r="M1089">
        <v>18101503</v>
      </c>
      <c r="N1089" t="s">
        <v>30</v>
      </c>
      <c r="O1089">
        <v>29</v>
      </c>
      <c r="P1089">
        <v>20</v>
      </c>
      <c r="Q1089">
        <v>5964</v>
      </c>
    </row>
    <row r="1090" spans="1:17" x14ac:dyDescent="0.25">
      <c r="A1090" t="s">
        <v>275</v>
      </c>
      <c r="B1090" t="s">
        <v>346</v>
      </c>
      <c r="C1090" t="s">
        <v>10</v>
      </c>
      <c r="D1090" t="s">
        <v>2</v>
      </c>
      <c r="E1090" t="s">
        <v>165</v>
      </c>
      <c r="F1090" t="s">
        <v>6</v>
      </c>
      <c r="G1090">
        <v>265.35230999999999</v>
      </c>
      <c r="H1090">
        <v>631817.18000000005</v>
      </c>
      <c r="I1090">
        <v>3674295.19</v>
      </c>
      <c r="J1090">
        <v>-68.540000000000006</v>
      </c>
      <c r="K1090">
        <v>-68.540000000000006</v>
      </c>
      <c r="L1090">
        <v>0</v>
      </c>
      <c r="M1090">
        <v>18101503</v>
      </c>
      <c r="N1090" t="s">
        <v>30</v>
      </c>
      <c r="O1090">
        <v>29</v>
      </c>
      <c r="P1090">
        <v>20</v>
      </c>
      <c r="Q1090">
        <v>5964</v>
      </c>
    </row>
    <row r="1091" spans="1:17" x14ac:dyDescent="0.25">
      <c r="A1091" t="s">
        <v>275</v>
      </c>
      <c r="B1091" t="s">
        <v>347</v>
      </c>
      <c r="C1091" t="s">
        <v>178</v>
      </c>
      <c r="D1091" t="s">
        <v>12</v>
      </c>
      <c r="E1091" t="s">
        <v>3</v>
      </c>
      <c r="F1091" t="s">
        <v>4</v>
      </c>
      <c r="G1091">
        <v>100.01219</v>
      </c>
      <c r="H1091">
        <v>632301.9</v>
      </c>
      <c r="I1091">
        <v>3674437.38</v>
      </c>
      <c r="J1091">
        <v>-68.569999999999993</v>
      </c>
      <c r="K1091">
        <v>-68.569999999999993</v>
      </c>
      <c r="L1091">
        <v>0</v>
      </c>
      <c r="M1091" t="s">
        <v>106</v>
      </c>
      <c r="N1091" t="s">
        <v>30</v>
      </c>
      <c r="O1091">
        <v>39</v>
      </c>
      <c r="P1091">
        <v>25</v>
      </c>
      <c r="Q1091">
        <v>5964</v>
      </c>
    </row>
    <row r="1092" spans="1:17" x14ac:dyDescent="0.25">
      <c r="A1092" t="s">
        <v>275</v>
      </c>
      <c r="B1092" t="s">
        <v>347</v>
      </c>
      <c r="C1092" t="s">
        <v>178</v>
      </c>
      <c r="D1092" t="s">
        <v>12</v>
      </c>
      <c r="E1092" t="s">
        <v>271</v>
      </c>
      <c r="F1092" t="s">
        <v>4</v>
      </c>
      <c r="G1092">
        <v>99.897080000000003</v>
      </c>
      <c r="H1092">
        <v>632301.9</v>
      </c>
      <c r="I1092">
        <v>3674437.38</v>
      </c>
      <c r="J1092">
        <v>-68.569999999999993</v>
      </c>
      <c r="K1092">
        <v>-68.569999999999993</v>
      </c>
      <c r="L1092">
        <v>0</v>
      </c>
      <c r="M1092" t="s">
        <v>106</v>
      </c>
      <c r="N1092" t="s">
        <v>30</v>
      </c>
      <c r="O1092">
        <v>39</v>
      </c>
      <c r="P1092">
        <v>25</v>
      </c>
      <c r="Q1092">
        <v>5964</v>
      </c>
    </row>
    <row r="1093" spans="1:17" x14ac:dyDescent="0.25">
      <c r="A1093" t="s">
        <v>275</v>
      </c>
      <c r="B1093" t="s">
        <v>347</v>
      </c>
      <c r="C1093" t="s">
        <v>178</v>
      </c>
      <c r="D1093" t="s">
        <v>12</v>
      </c>
      <c r="E1093" t="s">
        <v>277</v>
      </c>
      <c r="F1093" t="s">
        <v>4</v>
      </c>
      <c r="G1093">
        <v>0.32729999999999998</v>
      </c>
      <c r="H1093">
        <v>632301.9</v>
      </c>
      <c r="I1093">
        <v>3674555.88</v>
      </c>
      <c r="J1093">
        <v>-68.75</v>
      </c>
      <c r="K1093">
        <v>-68.75</v>
      </c>
      <c r="L1093">
        <v>0</v>
      </c>
      <c r="M1093" t="s">
        <v>106</v>
      </c>
      <c r="N1093" t="s">
        <v>30</v>
      </c>
      <c r="O1093">
        <v>39</v>
      </c>
      <c r="P1093">
        <v>25</v>
      </c>
      <c r="Q1093">
        <v>5964</v>
      </c>
    </row>
    <row r="1094" spans="1:17" x14ac:dyDescent="0.25">
      <c r="A1094" t="s">
        <v>275</v>
      </c>
      <c r="B1094" t="s">
        <v>347</v>
      </c>
      <c r="C1094" t="s">
        <v>178</v>
      </c>
      <c r="D1094" t="s">
        <v>12</v>
      </c>
      <c r="E1094" t="s">
        <v>281</v>
      </c>
      <c r="F1094" t="s">
        <v>4</v>
      </c>
      <c r="G1094">
        <v>2.1440000000000001E-2</v>
      </c>
      <c r="H1094">
        <v>633646.75</v>
      </c>
      <c r="I1094">
        <v>3674393.25</v>
      </c>
      <c r="J1094">
        <v>-66.459999999999994</v>
      </c>
      <c r="K1094">
        <v>-66.459999999999994</v>
      </c>
      <c r="L1094">
        <v>0</v>
      </c>
      <c r="M1094" t="s">
        <v>106</v>
      </c>
      <c r="N1094" t="s">
        <v>30</v>
      </c>
      <c r="O1094">
        <v>39</v>
      </c>
      <c r="P1094">
        <v>25</v>
      </c>
      <c r="Q1094">
        <v>5964</v>
      </c>
    </row>
    <row r="1095" spans="1:17" x14ac:dyDescent="0.25">
      <c r="A1095" t="s">
        <v>275</v>
      </c>
      <c r="B1095" t="s">
        <v>347</v>
      </c>
      <c r="C1095" t="s">
        <v>178</v>
      </c>
      <c r="D1095" t="s">
        <v>12</v>
      </c>
      <c r="E1095" t="s">
        <v>282</v>
      </c>
      <c r="F1095" t="s">
        <v>4</v>
      </c>
      <c r="G1095">
        <v>5.6299999999999996E-3</v>
      </c>
      <c r="H1095">
        <v>632150</v>
      </c>
      <c r="I1095">
        <v>3674275</v>
      </c>
      <c r="J1095">
        <v>-68.760000000000005</v>
      </c>
      <c r="K1095">
        <v>-68.760000000000005</v>
      </c>
      <c r="L1095">
        <v>0</v>
      </c>
      <c r="M1095" t="s">
        <v>106</v>
      </c>
      <c r="N1095" t="s">
        <v>30</v>
      </c>
      <c r="O1095">
        <v>39</v>
      </c>
      <c r="P1095">
        <v>25</v>
      </c>
      <c r="Q1095">
        <v>5964</v>
      </c>
    </row>
    <row r="1096" spans="1:17" x14ac:dyDescent="0.25">
      <c r="A1096" t="s">
        <v>275</v>
      </c>
      <c r="B1096" t="s">
        <v>347</v>
      </c>
      <c r="C1096" t="s">
        <v>178</v>
      </c>
      <c r="D1096" t="s">
        <v>12</v>
      </c>
      <c r="E1096" t="s">
        <v>283</v>
      </c>
      <c r="F1096" t="s">
        <v>4</v>
      </c>
      <c r="G1096">
        <v>5.4900000000000001E-3</v>
      </c>
      <c r="H1096">
        <v>631500</v>
      </c>
      <c r="I1096">
        <v>3674650</v>
      </c>
      <c r="J1096">
        <v>-69.430000000000007</v>
      </c>
      <c r="K1096">
        <v>-69.430000000000007</v>
      </c>
      <c r="L1096">
        <v>0</v>
      </c>
      <c r="M1096" t="s">
        <v>106</v>
      </c>
      <c r="N1096" t="s">
        <v>30</v>
      </c>
      <c r="O1096">
        <v>39</v>
      </c>
      <c r="P1096">
        <v>25</v>
      </c>
      <c r="Q1096">
        <v>5964</v>
      </c>
    </row>
    <row r="1097" spans="1:17" x14ac:dyDescent="0.25">
      <c r="A1097" t="s">
        <v>275</v>
      </c>
      <c r="B1097" t="s">
        <v>347</v>
      </c>
      <c r="C1097" t="s">
        <v>178</v>
      </c>
      <c r="D1097" t="s">
        <v>12</v>
      </c>
      <c r="E1097" t="s">
        <v>284</v>
      </c>
      <c r="F1097" t="s">
        <v>4</v>
      </c>
      <c r="G1097">
        <v>5.6800000000000002E-3</v>
      </c>
      <c r="H1097">
        <v>632000</v>
      </c>
      <c r="I1097">
        <v>3674850</v>
      </c>
      <c r="J1097">
        <v>-68.97</v>
      </c>
      <c r="K1097">
        <v>-68.97</v>
      </c>
      <c r="L1097">
        <v>0</v>
      </c>
      <c r="M1097" t="s">
        <v>106</v>
      </c>
      <c r="N1097" t="s">
        <v>30</v>
      </c>
      <c r="O1097">
        <v>39</v>
      </c>
      <c r="P1097">
        <v>25</v>
      </c>
      <c r="Q1097">
        <v>5964</v>
      </c>
    </row>
    <row r="1098" spans="1:17" x14ac:dyDescent="0.25">
      <c r="A1098" t="s">
        <v>275</v>
      </c>
      <c r="B1098" t="s">
        <v>347</v>
      </c>
      <c r="C1098" t="s">
        <v>178</v>
      </c>
      <c r="D1098" t="s">
        <v>12</v>
      </c>
      <c r="E1098" t="s">
        <v>285</v>
      </c>
      <c r="F1098" t="s">
        <v>4</v>
      </c>
      <c r="G1098">
        <v>5.0899999999999999E-3</v>
      </c>
      <c r="H1098">
        <v>634250</v>
      </c>
      <c r="I1098">
        <v>3673750</v>
      </c>
      <c r="J1098">
        <v>-65.260000000000005</v>
      </c>
      <c r="K1098">
        <v>-65.260000000000005</v>
      </c>
      <c r="L1098">
        <v>0</v>
      </c>
      <c r="M1098" t="s">
        <v>106</v>
      </c>
      <c r="N1098" t="s">
        <v>30</v>
      </c>
      <c r="O1098">
        <v>39</v>
      </c>
      <c r="P1098">
        <v>25</v>
      </c>
      <c r="Q1098">
        <v>5964</v>
      </c>
    </row>
    <row r="1099" spans="1:17" x14ac:dyDescent="0.25">
      <c r="A1099" t="s">
        <v>275</v>
      </c>
      <c r="B1099" t="s">
        <v>347</v>
      </c>
      <c r="C1099" t="s">
        <v>178</v>
      </c>
      <c r="D1099" t="s">
        <v>12</v>
      </c>
      <c r="E1099" t="s">
        <v>286</v>
      </c>
      <c r="F1099" t="s">
        <v>4</v>
      </c>
      <c r="G1099">
        <v>5.5700000000000003E-3</v>
      </c>
      <c r="H1099">
        <v>632200</v>
      </c>
      <c r="I1099">
        <v>3675300</v>
      </c>
      <c r="J1099">
        <v>-69.23</v>
      </c>
      <c r="K1099">
        <v>-69.23</v>
      </c>
      <c r="L1099">
        <v>0</v>
      </c>
      <c r="M1099" t="s">
        <v>106</v>
      </c>
      <c r="N1099" t="s">
        <v>30</v>
      </c>
      <c r="O1099">
        <v>39</v>
      </c>
      <c r="P1099">
        <v>25</v>
      </c>
      <c r="Q1099">
        <v>5964</v>
      </c>
    </row>
    <row r="1100" spans="1:17" x14ac:dyDescent="0.25">
      <c r="A1100" t="s">
        <v>275</v>
      </c>
      <c r="B1100" t="s">
        <v>347</v>
      </c>
      <c r="C1100" t="s">
        <v>178</v>
      </c>
      <c r="D1100" t="s">
        <v>12</v>
      </c>
      <c r="E1100" t="s">
        <v>287</v>
      </c>
      <c r="F1100" t="s">
        <v>4</v>
      </c>
      <c r="G1100">
        <v>4.81E-3</v>
      </c>
      <c r="H1100">
        <v>632500</v>
      </c>
      <c r="I1100">
        <v>3675750</v>
      </c>
      <c r="J1100">
        <v>-68.47</v>
      </c>
      <c r="K1100">
        <v>-68.47</v>
      </c>
      <c r="L1100">
        <v>0</v>
      </c>
      <c r="M1100" t="s">
        <v>106</v>
      </c>
      <c r="N1100" t="s">
        <v>30</v>
      </c>
      <c r="O1100">
        <v>39</v>
      </c>
      <c r="P1100">
        <v>25</v>
      </c>
      <c r="Q1100">
        <v>5964</v>
      </c>
    </row>
    <row r="1101" spans="1:17" x14ac:dyDescent="0.25">
      <c r="A1101" t="s">
        <v>275</v>
      </c>
      <c r="B1101" t="s">
        <v>347</v>
      </c>
      <c r="C1101" t="s">
        <v>178</v>
      </c>
      <c r="D1101" t="s">
        <v>12</v>
      </c>
      <c r="E1101" t="s">
        <v>288</v>
      </c>
      <c r="F1101" t="s">
        <v>4</v>
      </c>
      <c r="G1101">
        <v>5.1200000000000004E-3</v>
      </c>
      <c r="H1101">
        <v>633100</v>
      </c>
      <c r="I1101">
        <v>3674400</v>
      </c>
      <c r="J1101">
        <v>-67.510000000000005</v>
      </c>
      <c r="K1101">
        <v>-67.510000000000005</v>
      </c>
      <c r="L1101">
        <v>0</v>
      </c>
      <c r="M1101" t="s">
        <v>106</v>
      </c>
      <c r="N1101" t="s">
        <v>30</v>
      </c>
      <c r="O1101">
        <v>39</v>
      </c>
      <c r="P1101">
        <v>25</v>
      </c>
      <c r="Q1101">
        <v>5964</v>
      </c>
    </row>
    <row r="1102" spans="1:17" x14ac:dyDescent="0.25">
      <c r="A1102" t="s">
        <v>275</v>
      </c>
      <c r="B1102" t="s">
        <v>347</v>
      </c>
      <c r="C1102" t="s">
        <v>178</v>
      </c>
      <c r="D1102" t="s">
        <v>12</v>
      </c>
      <c r="E1102" t="s">
        <v>289</v>
      </c>
      <c r="F1102" t="s">
        <v>4</v>
      </c>
      <c r="G1102">
        <v>5.3499999999999997E-3</v>
      </c>
      <c r="H1102">
        <v>634000</v>
      </c>
      <c r="I1102">
        <v>3674500</v>
      </c>
      <c r="J1102">
        <v>-65.47</v>
      </c>
      <c r="K1102">
        <v>-65.47</v>
      </c>
      <c r="L1102">
        <v>0</v>
      </c>
      <c r="M1102" t="s">
        <v>106</v>
      </c>
      <c r="N1102" t="s">
        <v>30</v>
      </c>
      <c r="O1102">
        <v>39</v>
      </c>
      <c r="P1102">
        <v>25</v>
      </c>
      <c r="Q1102">
        <v>5964</v>
      </c>
    </row>
    <row r="1103" spans="1:17" x14ac:dyDescent="0.25">
      <c r="A1103" t="s">
        <v>275</v>
      </c>
      <c r="B1103" t="s">
        <v>347</v>
      </c>
      <c r="C1103" t="s">
        <v>178</v>
      </c>
      <c r="D1103" t="s">
        <v>12</v>
      </c>
      <c r="E1103" t="s">
        <v>290</v>
      </c>
      <c r="F1103" t="s">
        <v>4</v>
      </c>
      <c r="G1103">
        <v>5.2900000000000004E-3</v>
      </c>
      <c r="H1103">
        <v>633834.11</v>
      </c>
      <c r="I1103">
        <v>3674233.47</v>
      </c>
      <c r="J1103">
        <v>-65.59</v>
      </c>
      <c r="K1103">
        <v>-64.849999999999994</v>
      </c>
      <c r="L1103">
        <v>0</v>
      </c>
      <c r="M1103" t="s">
        <v>106</v>
      </c>
      <c r="N1103" t="s">
        <v>30</v>
      </c>
      <c r="O1103">
        <v>39</v>
      </c>
      <c r="P1103">
        <v>25</v>
      </c>
      <c r="Q1103">
        <v>5964</v>
      </c>
    </row>
    <row r="1104" spans="1:17" x14ac:dyDescent="0.25">
      <c r="A1104" t="s">
        <v>275</v>
      </c>
      <c r="B1104" t="s">
        <v>347</v>
      </c>
      <c r="C1104" t="s">
        <v>178</v>
      </c>
      <c r="D1104" t="s">
        <v>12</v>
      </c>
      <c r="E1104" t="s">
        <v>291</v>
      </c>
      <c r="F1104" t="s">
        <v>4</v>
      </c>
      <c r="G1104">
        <v>5.4299999999999999E-3</v>
      </c>
      <c r="H1104">
        <v>630500</v>
      </c>
      <c r="I1104">
        <v>3674500</v>
      </c>
      <c r="J1104">
        <v>-69.38</v>
      </c>
      <c r="K1104">
        <v>-69.38</v>
      </c>
      <c r="L1104">
        <v>0</v>
      </c>
      <c r="M1104" t="s">
        <v>106</v>
      </c>
      <c r="N1104" t="s">
        <v>30</v>
      </c>
      <c r="O1104">
        <v>39</v>
      </c>
      <c r="P1104">
        <v>25</v>
      </c>
      <c r="Q1104">
        <v>5964</v>
      </c>
    </row>
    <row r="1105" spans="1:17" x14ac:dyDescent="0.25">
      <c r="A1105" t="s">
        <v>275</v>
      </c>
      <c r="B1105" t="s">
        <v>347</v>
      </c>
      <c r="C1105" t="s">
        <v>178</v>
      </c>
      <c r="D1105" t="s">
        <v>12</v>
      </c>
      <c r="E1105" t="s">
        <v>292</v>
      </c>
      <c r="F1105" t="s">
        <v>4</v>
      </c>
      <c r="G1105">
        <v>5.4799999999999996E-3</v>
      </c>
      <c r="H1105">
        <v>633692.46</v>
      </c>
      <c r="I1105">
        <v>3674393.25</v>
      </c>
      <c r="J1105">
        <v>-66.040000000000006</v>
      </c>
      <c r="K1105">
        <v>-65.13</v>
      </c>
      <c r="L1105">
        <v>0</v>
      </c>
      <c r="M1105" t="s">
        <v>106</v>
      </c>
      <c r="N1105" t="s">
        <v>30</v>
      </c>
      <c r="O1105">
        <v>39</v>
      </c>
      <c r="P1105">
        <v>25</v>
      </c>
      <c r="Q1105">
        <v>5964</v>
      </c>
    </row>
    <row r="1106" spans="1:17" x14ac:dyDescent="0.25">
      <c r="A1106" t="s">
        <v>275</v>
      </c>
      <c r="B1106" t="s">
        <v>347</v>
      </c>
      <c r="C1106" t="s">
        <v>178</v>
      </c>
      <c r="D1106" t="s">
        <v>12</v>
      </c>
      <c r="E1106" t="s">
        <v>293</v>
      </c>
      <c r="F1106" t="s">
        <v>4</v>
      </c>
      <c r="G1106">
        <v>4.4299999999999999E-3</v>
      </c>
      <c r="H1106">
        <v>633750</v>
      </c>
      <c r="I1106">
        <v>3673750</v>
      </c>
      <c r="J1106">
        <v>-66.16</v>
      </c>
      <c r="K1106">
        <v>-66.16</v>
      </c>
      <c r="L1106">
        <v>0</v>
      </c>
      <c r="M1106" t="s">
        <v>106</v>
      </c>
      <c r="N1106" t="s">
        <v>30</v>
      </c>
      <c r="O1106">
        <v>39</v>
      </c>
      <c r="P1106">
        <v>25</v>
      </c>
      <c r="Q1106">
        <v>5964</v>
      </c>
    </row>
    <row r="1107" spans="1:17" x14ac:dyDescent="0.25">
      <c r="A1107" t="s">
        <v>275</v>
      </c>
      <c r="B1107" t="s">
        <v>347</v>
      </c>
      <c r="C1107" t="s">
        <v>178</v>
      </c>
      <c r="D1107" t="s">
        <v>12</v>
      </c>
      <c r="E1107" t="s">
        <v>8</v>
      </c>
      <c r="F1107" t="s">
        <v>4</v>
      </c>
      <c r="G1107">
        <v>3.81E-3</v>
      </c>
      <c r="H1107">
        <v>632059.54</v>
      </c>
      <c r="I1107">
        <v>3674674.37</v>
      </c>
      <c r="J1107">
        <v>-69.099999999999994</v>
      </c>
      <c r="K1107">
        <v>-69.099999999999994</v>
      </c>
      <c r="L1107">
        <v>0</v>
      </c>
      <c r="M1107" t="s">
        <v>106</v>
      </c>
      <c r="N1107" t="s">
        <v>30</v>
      </c>
      <c r="O1107">
        <v>39</v>
      </c>
      <c r="P1107">
        <v>25</v>
      </c>
      <c r="Q1107">
        <v>5964</v>
      </c>
    </row>
    <row r="1108" spans="1:17" x14ac:dyDescent="0.25">
      <c r="A1108" t="s">
        <v>275</v>
      </c>
      <c r="B1108" t="s">
        <v>347</v>
      </c>
      <c r="C1108" t="s">
        <v>178</v>
      </c>
      <c r="D1108" t="s">
        <v>12</v>
      </c>
      <c r="E1108" t="s">
        <v>294</v>
      </c>
      <c r="F1108" t="s">
        <v>4</v>
      </c>
      <c r="G1108">
        <v>1.91E-3</v>
      </c>
      <c r="H1108">
        <v>632050</v>
      </c>
      <c r="I1108">
        <v>3674675</v>
      </c>
      <c r="J1108">
        <v>-69.08</v>
      </c>
      <c r="K1108">
        <v>-69.08</v>
      </c>
      <c r="L1108">
        <v>0</v>
      </c>
      <c r="M1108" t="s">
        <v>106</v>
      </c>
      <c r="N1108" t="s">
        <v>30</v>
      </c>
      <c r="O1108">
        <v>39</v>
      </c>
      <c r="P1108">
        <v>25</v>
      </c>
      <c r="Q1108">
        <v>5964</v>
      </c>
    </row>
    <row r="1109" spans="1:17" x14ac:dyDescent="0.25">
      <c r="A1109" t="s">
        <v>275</v>
      </c>
      <c r="B1109" t="s">
        <v>347</v>
      </c>
      <c r="C1109" t="s">
        <v>178</v>
      </c>
      <c r="D1109" t="s">
        <v>12</v>
      </c>
      <c r="E1109" t="s">
        <v>295</v>
      </c>
      <c r="F1109" t="s">
        <v>4</v>
      </c>
      <c r="G1109">
        <v>1.91E-3</v>
      </c>
      <c r="H1109">
        <v>632059.54</v>
      </c>
      <c r="I1109">
        <v>3674674.37</v>
      </c>
      <c r="J1109">
        <v>-69.099999999999994</v>
      </c>
      <c r="K1109">
        <v>-69.099999999999994</v>
      </c>
      <c r="L1109">
        <v>0</v>
      </c>
      <c r="M1109" t="s">
        <v>106</v>
      </c>
      <c r="N1109" t="s">
        <v>30</v>
      </c>
      <c r="O1109">
        <v>39</v>
      </c>
      <c r="P1109">
        <v>25</v>
      </c>
      <c r="Q1109">
        <v>5964</v>
      </c>
    </row>
    <row r="1110" spans="1:17" x14ac:dyDescent="0.25">
      <c r="A1110" t="s">
        <v>275</v>
      </c>
      <c r="B1110" t="s">
        <v>347</v>
      </c>
      <c r="C1110" t="s">
        <v>178</v>
      </c>
      <c r="D1110" t="s">
        <v>12</v>
      </c>
      <c r="E1110" t="s">
        <v>272</v>
      </c>
      <c r="F1110" t="s">
        <v>4</v>
      </c>
      <c r="G1110">
        <v>8.6309999999999998E-2</v>
      </c>
      <c r="H1110">
        <v>632000</v>
      </c>
      <c r="I1110">
        <v>3674675</v>
      </c>
      <c r="J1110">
        <v>-69</v>
      </c>
      <c r="K1110">
        <v>-69</v>
      </c>
      <c r="L1110">
        <v>0</v>
      </c>
      <c r="M1110" t="s">
        <v>106</v>
      </c>
      <c r="N1110" t="s">
        <v>30</v>
      </c>
      <c r="O1110">
        <v>39</v>
      </c>
      <c r="P1110">
        <v>25</v>
      </c>
      <c r="Q1110">
        <v>5964</v>
      </c>
    </row>
    <row r="1111" spans="1:17" x14ac:dyDescent="0.25">
      <c r="A1111" t="s">
        <v>275</v>
      </c>
      <c r="B1111" t="s">
        <v>347</v>
      </c>
      <c r="C1111" t="s">
        <v>178</v>
      </c>
      <c r="D1111" t="s">
        <v>12</v>
      </c>
      <c r="E1111" t="s">
        <v>273</v>
      </c>
      <c r="F1111" t="s">
        <v>4</v>
      </c>
      <c r="G1111">
        <v>8.1890000000000004E-2</v>
      </c>
      <c r="H1111">
        <v>632000</v>
      </c>
      <c r="I1111">
        <v>3674675</v>
      </c>
      <c r="J1111">
        <v>-69</v>
      </c>
      <c r="K1111">
        <v>-69</v>
      </c>
      <c r="L1111">
        <v>0</v>
      </c>
      <c r="M1111" t="s">
        <v>106</v>
      </c>
      <c r="N1111" t="s">
        <v>30</v>
      </c>
      <c r="O1111">
        <v>39</v>
      </c>
      <c r="P1111">
        <v>25</v>
      </c>
      <c r="Q1111">
        <v>5964</v>
      </c>
    </row>
    <row r="1112" spans="1:17" x14ac:dyDescent="0.25">
      <c r="A1112" t="s">
        <v>275</v>
      </c>
      <c r="B1112" t="s">
        <v>347</v>
      </c>
      <c r="C1112" t="s">
        <v>178</v>
      </c>
      <c r="D1112" t="s">
        <v>12</v>
      </c>
      <c r="E1112" t="s">
        <v>274</v>
      </c>
      <c r="F1112" t="s">
        <v>4</v>
      </c>
      <c r="G1112">
        <v>7.9680000000000001E-2</v>
      </c>
      <c r="H1112">
        <v>632301.9</v>
      </c>
      <c r="I1112">
        <v>3674579.58</v>
      </c>
      <c r="J1112">
        <v>-68.739999999999995</v>
      </c>
      <c r="K1112">
        <v>-68.739999999999995</v>
      </c>
      <c r="L1112">
        <v>0</v>
      </c>
      <c r="M1112" t="s">
        <v>106</v>
      </c>
      <c r="N1112" t="s">
        <v>30</v>
      </c>
      <c r="O1112">
        <v>39</v>
      </c>
      <c r="P1112">
        <v>25</v>
      </c>
      <c r="Q1112">
        <v>5964</v>
      </c>
    </row>
    <row r="1113" spans="1:17" x14ac:dyDescent="0.25">
      <c r="A1113" t="s">
        <v>275</v>
      </c>
      <c r="B1113" t="s">
        <v>347</v>
      </c>
      <c r="C1113" t="s">
        <v>178</v>
      </c>
      <c r="D1113" t="s">
        <v>12</v>
      </c>
      <c r="E1113" t="s">
        <v>278</v>
      </c>
      <c r="F1113" t="s">
        <v>4</v>
      </c>
      <c r="G1113">
        <v>0.15085000000000001</v>
      </c>
      <c r="H1113">
        <v>632301.9</v>
      </c>
      <c r="I1113">
        <v>3674532.18</v>
      </c>
      <c r="J1113">
        <v>-68.72</v>
      </c>
      <c r="K1113">
        <v>-68.72</v>
      </c>
      <c r="L1113">
        <v>0</v>
      </c>
      <c r="M1113" t="s">
        <v>106</v>
      </c>
      <c r="N1113" t="s">
        <v>30</v>
      </c>
      <c r="O1113">
        <v>39</v>
      </c>
      <c r="P1113">
        <v>25</v>
      </c>
      <c r="Q1113">
        <v>5964</v>
      </c>
    </row>
    <row r="1114" spans="1:17" x14ac:dyDescent="0.25">
      <c r="A1114" t="s">
        <v>275</v>
      </c>
      <c r="B1114" t="s">
        <v>347</v>
      </c>
      <c r="C1114" t="s">
        <v>178</v>
      </c>
      <c r="D1114" t="s">
        <v>12</v>
      </c>
      <c r="E1114" t="s">
        <v>7</v>
      </c>
      <c r="F1114" t="s">
        <v>4</v>
      </c>
      <c r="G1114">
        <v>99.992549999999994</v>
      </c>
      <c r="H1114">
        <v>632301.9</v>
      </c>
      <c r="I1114">
        <v>3674437.38</v>
      </c>
      <c r="J1114">
        <v>-68.569999999999993</v>
      </c>
      <c r="K1114">
        <v>-68.569999999999993</v>
      </c>
      <c r="L1114">
        <v>0</v>
      </c>
      <c r="M1114" t="s">
        <v>106</v>
      </c>
      <c r="N1114" t="s">
        <v>30</v>
      </c>
      <c r="O1114">
        <v>39</v>
      </c>
      <c r="P1114">
        <v>25</v>
      </c>
      <c r="Q1114">
        <v>5964</v>
      </c>
    </row>
    <row r="1115" spans="1:17" x14ac:dyDescent="0.25">
      <c r="A1115" t="s">
        <v>275</v>
      </c>
      <c r="B1115" t="s">
        <v>347</v>
      </c>
      <c r="C1115" t="s">
        <v>178</v>
      </c>
      <c r="D1115" t="s">
        <v>12</v>
      </c>
      <c r="E1115" t="s">
        <v>165</v>
      </c>
      <c r="F1115" t="s">
        <v>4</v>
      </c>
      <c r="G1115">
        <v>1.5469999999999999E-2</v>
      </c>
      <c r="H1115">
        <v>632301.9</v>
      </c>
      <c r="I1115">
        <v>3674532.18</v>
      </c>
      <c r="J1115">
        <v>-68.72</v>
      </c>
      <c r="K1115">
        <v>-68.72</v>
      </c>
      <c r="L1115">
        <v>0</v>
      </c>
      <c r="M1115" t="s">
        <v>106</v>
      </c>
      <c r="N1115" t="s">
        <v>30</v>
      </c>
      <c r="O1115">
        <v>39</v>
      </c>
      <c r="P1115">
        <v>25</v>
      </c>
      <c r="Q1115">
        <v>5964</v>
      </c>
    </row>
    <row r="1116" spans="1:17" x14ac:dyDescent="0.25">
      <c r="A1116" t="s">
        <v>275</v>
      </c>
      <c r="B1116" t="s">
        <v>347</v>
      </c>
      <c r="C1116" t="s">
        <v>178</v>
      </c>
      <c r="D1116" t="s">
        <v>12</v>
      </c>
      <c r="E1116" t="s">
        <v>3</v>
      </c>
      <c r="F1116" t="s">
        <v>4</v>
      </c>
      <c r="G1116">
        <v>90.459829999999997</v>
      </c>
      <c r="H1116">
        <v>632301.9</v>
      </c>
      <c r="I1116">
        <v>3674437.38</v>
      </c>
      <c r="J1116">
        <v>-68.569999999999993</v>
      </c>
      <c r="K1116">
        <v>-68.569999999999993</v>
      </c>
      <c r="L1116">
        <v>0</v>
      </c>
      <c r="M1116" t="s">
        <v>106</v>
      </c>
      <c r="N1116" t="s">
        <v>30</v>
      </c>
      <c r="O1116">
        <v>39</v>
      </c>
      <c r="P1116">
        <v>25</v>
      </c>
      <c r="Q1116">
        <v>5964</v>
      </c>
    </row>
    <row r="1117" spans="1:17" x14ac:dyDescent="0.25">
      <c r="A1117" t="s">
        <v>275</v>
      </c>
      <c r="B1117" t="s">
        <v>347</v>
      </c>
      <c r="C1117" t="s">
        <v>178</v>
      </c>
      <c r="D1117" t="s">
        <v>12</v>
      </c>
      <c r="E1117" t="s">
        <v>271</v>
      </c>
      <c r="F1117" t="s">
        <v>4</v>
      </c>
      <c r="G1117">
        <v>90.391390000000001</v>
      </c>
      <c r="H1117">
        <v>632301.9</v>
      </c>
      <c r="I1117">
        <v>3674437.38</v>
      </c>
      <c r="J1117">
        <v>-68.569999999999993</v>
      </c>
      <c r="K1117">
        <v>-68.569999999999993</v>
      </c>
      <c r="L1117">
        <v>0</v>
      </c>
      <c r="M1117" t="s">
        <v>106</v>
      </c>
      <c r="N1117" t="s">
        <v>30</v>
      </c>
      <c r="O1117">
        <v>39</v>
      </c>
      <c r="P1117">
        <v>25</v>
      </c>
      <c r="Q1117">
        <v>5964</v>
      </c>
    </row>
    <row r="1118" spans="1:17" x14ac:dyDescent="0.25">
      <c r="A1118" t="s">
        <v>275</v>
      </c>
      <c r="B1118" t="s">
        <v>347</v>
      </c>
      <c r="C1118" t="s">
        <v>178</v>
      </c>
      <c r="D1118" t="s">
        <v>12</v>
      </c>
      <c r="E1118" t="s">
        <v>277</v>
      </c>
      <c r="F1118" t="s">
        <v>4</v>
      </c>
      <c r="G1118">
        <v>0.28144000000000002</v>
      </c>
      <c r="H1118">
        <v>632301.9</v>
      </c>
      <c r="I1118">
        <v>3674555.88</v>
      </c>
      <c r="J1118">
        <v>-68.75</v>
      </c>
      <c r="K1118">
        <v>-68.75</v>
      </c>
      <c r="L1118">
        <v>0</v>
      </c>
      <c r="M1118" t="s">
        <v>106</v>
      </c>
      <c r="N1118" t="s">
        <v>30</v>
      </c>
      <c r="O1118">
        <v>39</v>
      </c>
      <c r="P1118">
        <v>25</v>
      </c>
      <c r="Q1118">
        <v>5964</v>
      </c>
    </row>
    <row r="1119" spans="1:17" x14ac:dyDescent="0.25">
      <c r="A1119" t="s">
        <v>275</v>
      </c>
      <c r="B1119" t="s">
        <v>347</v>
      </c>
      <c r="C1119" t="s">
        <v>178</v>
      </c>
      <c r="D1119" t="s">
        <v>12</v>
      </c>
      <c r="E1119" t="s">
        <v>281</v>
      </c>
      <c r="F1119" t="s">
        <v>4</v>
      </c>
      <c r="G1119">
        <v>1.736E-2</v>
      </c>
      <c r="H1119">
        <v>633669.61</v>
      </c>
      <c r="I1119">
        <v>3674393.25</v>
      </c>
      <c r="J1119">
        <v>-66.41</v>
      </c>
      <c r="K1119">
        <v>-66.41</v>
      </c>
      <c r="L1119">
        <v>0</v>
      </c>
      <c r="M1119" t="s">
        <v>106</v>
      </c>
      <c r="N1119" t="s">
        <v>30</v>
      </c>
      <c r="O1119">
        <v>39</v>
      </c>
      <c r="P1119">
        <v>25</v>
      </c>
      <c r="Q1119">
        <v>5964</v>
      </c>
    </row>
    <row r="1120" spans="1:17" x14ac:dyDescent="0.25">
      <c r="A1120" t="s">
        <v>275</v>
      </c>
      <c r="B1120" t="s">
        <v>347</v>
      </c>
      <c r="C1120" t="s">
        <v>178</v>
      </c>
      <c r="D1120" t="s">
        <v>12</v>
      </c>
      <c r="E1120" t="s">
        <v>282</v>
      </c>
      <c r="F1120" t="s">
        <v>4</v>
      </c>
      <c r="G1120">
        <v>5.8599999999999998E-3</v>
      </c>
      <c r="H1120">
        <v>632150</v>
      </c>
      <c r="I1120">
        <v>3674275</v>
      </c>
      <c r="J1120">
        <v>-68.760000000000005</v>
      </c>
      <c r="K1120">
        <v>-68.760000000000005</v>
      </c>
      <c r="L1120">
        <v>0</v>
      </c>
      <c r="M1120" t="s">
        <v>106</v>
      </c>
      <c r="N1120" t="s">
        <v>30</v>
      </c>
      <c r="O1120">
        <v>39</v>
      </c>
      <c r="P1120">
        <v>25</v>
      </c>
      <c r="Q1120">
        <v>5964</v>
      </c>
    </row>
    <row r="1121" spans="1:17" x14ac:dyDescent="0.25">
      <c r="A1121" t="s">
        <v>275</v>
      </c>
      <c r="B1121" t="s">
        <v>347</v>
      </c>
      <c r="C1121" t="s">
        <v>178</v>
      </c>
      <c r="D1121" t="s">
        <v>12</v>
      </c>
      <c r="E1121" t="s">
        <v>283</v>
      </c>
      <c r="F1121" t="s">
        <v>4</v>
      </c>
      <c r="G1121">
        <v>4.3499999999999997E-3</v>
      </c>
      <c r="H1121">
        <v>631500</v>
      </c>
      <c r="I1121">
        <v>3674675</v>
      </c>
      <c r="J1121">
        <v>-69.44</v>
      </c>
      <c r="K1121">
        <v>-69.44</v>
      </c>
      <c r="L1121">
        <v>0</v>
      </c>
      <c r="M1121" t="s">
        <v>106</v>
      </c>
      <c r="N1121" t="s">
        <v>30</v>
      </c>
      <c r="O1121">
        <v>39</v>
      </c>
      <c r="P1121">
        <v>25</v>
      </c>
      <c r="Q1121">
        <v>5964</v>
      </c>
    </row>
    <row r="1122" spans="1:17" x14ac:dyDescent="0.25">
      <c r="A1122" t="s">
        <v>275</v>
      </c>
      <c r="B1122" t="s">
        <v>347</v>
      </c>
      <c r="C1122" t="s">
        <v>178</v>
      </c>
      <c r="D1122" t="s">
        <v>12</v>
      </c>
      <c r="E1122" t="s">
        <v>284</v>
      </c>
      <c r="F1122" t="s">
        <v>4</v>
      </c>
      <c r="G1122">
        <v>5.8599999999999998E-3</v>
      </c>
      <c r="H1122">
        <v>632025</v>
      </c>
      <c r="I1122">
        <v>3674850</v>
      </c>
      <c r="J1122">
        <v>-69.010000000000005</v>
      </c>
      <c r="K1122">
        <v>-69.010000000000005</v>
      </c>
      <c r="L1122">
        <v>0</v>
      </c>
      <c r="M1122" t="s">
        <v>106</v>
      </c>
      <c r="N1122" t="s">
        <v>30</v>
      </c>
      <c r="O1122">
        <v>39</v>
      </c>
      <c r="P1122">
        <v>25</v>
      </c>
      <c r="Q1122">
        <v>5964</v>
      </c>
    </row>
    <row r="1123" spans="1:17" x14ac:dyDescent="0.25">
      <c r="A1123" t="s">
        <v>275</v>
      </c>
      <c r="B1123" t="s">
        <v>347</v>
      </c>
      <c r="C1123" t="s">
        <v>178</v>
      </c>
      <c r="D1123" t="s">
        <v>12</v>
      </c>
      <c r="E1123" t="s">
        <v>285</v>
      </c>
      <c r="F1123" t="s">
        <v>4</v>
      </c>
      <c r="G1123">
        <v>4.8399999999999997E-3</v>
      </c>
      <c r="H1123">
        <v>634500</v>
      </c>
      <c r="I1123">
        <v>3673750</v>
      </c>
      <c r="J1123">
        <v>-64.48</v>
      </c>
      <c r="K1123">
        <v>-64.48</v>
      </c>
      <c r="L1123">
        <v>0</v>
      </c>
      <c r="M1123" t="s">
        <v>106</v>
      </c>
      <c r="N1123" t="s">
        <v>30</v>
      </c>
      <c r="O1123">
        <v>39</v>
      </c>
      <c r="P1123">
        <v>25</v>
      </c>
      <c r="Q1123">
        <v>5964</v>
      </c>
    </row>
    <row r="1124" spans="1:17" x14ac:dyDescent="0.25">
      <c r="A1124" t="s">
        <v>275</v>
      </c>
      <c r="B1124" t="s">
        <v>347</v>
      </c>
      <c r="C1124" t="s">
        <v>178</v>
      </c>
      <c r="D1124" t="s">
        <v>12</v>
      </c>
      <c r="E1124" t="s">
        <v>286</v>
      </c>
      <c r="F1124" t="s">
        <v>4</v>
      </c>
      <c r="G1124">
        <v>5.5999999999999999E-3</v>
      </c>
      <c r="H1124">
        <v>632200</v>
      </c>
      <c r="I1124">
        <v>3675300</v>
      </c>
      <c r="J1124">
        <v>-69.23</v>
      </c>
      <c r="K1124">
        <v>-69.23</v>
      </c>
      <c r="L1124">
        <v>0</v>
      </c>
      <c r="M1124" t="s">
        <v>106</v>
      </c>
      <c r="N1124" t="s">
        <v>30</v>
      </c>
      <c r="O1124">
        <v>39</v>
      </c>
      <c r="P1124">
        <v>25</v>
      </c>
      <c r="Q1124">
        <v>5964</v>
      </c>
    </row>
    <row r="1125" spans="1:17" x14ac:dyDescent="0.25">
      <c r="A1125" t="s">
        <v>275</v>
      </c>
      <c r="B1125" t="s">
        <v>347</v>
      </c>
      <c r="C1125" t="s">
        <v>178</v>
      </c>
      <c r="D1125" t="s">
        <v>12</v>
      </c>
      <c r="E1125" t="s">
        <v>287</v>
      </c>
      <c r="F1125" t="s">
        <v>4</v>
      </c>
      <c r="G1125">
        <v>5.0699999999999999E-3</v>
      </c>
      <c r="H1125">
        <v>632500</v>
      </c>
      <c r="I1125">
        <v>3675750</v>
      </c>
      <c r="J1125">
        <v>-68.47</v>
      </c>
      <c r="K1125">
        <v>-68.47</v>
      </c>
      <c r="L1125">
        <v>0</v>
      </c>
      <c r="M1125" t="s">
        <v>106</v>
      </c>
      <c r="N1125" t="s">
        <v>30</v>
      </c>
      <c r="O1125">
        <v>39</v>
      </c>
      <c r="P1125">
        <v>25</v>
      </c>
      <c r="Q1125">
        <v>5964</v>
      </c>
    </row>
    <row r="1126" spans="1:17" x14ac:dyDescent="0.25">
      <c r="A1126" t="s">
        <v>275</v>
      </c>
      <c r="B1126" t="s">
        <v>347</v>
      </c>
      <c r="C1126" t="s">
        <v>178</v>
      </c>
      <c r="D1126" t="s">
        <v>12</v>
      </c>
      <c r="E1126" t="s">
        <v>288</v>
      </c>
      <c r="F1126" t="s">
        <v>4</v>
      </c>
      <c r="G1126">
        <v>4.8599999999999997E-3</v>
      </c>
      <c r="H1126">
        <v>633788.4</v>
      </c>
      <c r="I1126">
        <v>3674323</v>
      </c>
      <c r="J1126">
        <v>-66.569999999999993</v>
      </c>
      <c r="K1126">
        <v>-66.569999999999993</v>
      </c>
      <c r="L1126">
        <v>0</v>
      </c>
      <c r="M1126" t="s">
        <v>106</v>
      </c>
      <c r="N1126" t="s">
        <v>30</v>
      </c>
      <c r="O1126">
        <v>39</v>
      </c>
      <c r="P1126">
        <v>25</v>
      </c>
      <c r="Q1126">
        <v>5964</v>
      </c>
    </row>
    <row r="1127" spans="1:17" x14ac:dyDescent="0.25">
      <c r="A1127" t="s">
        <v>275</v>
      </c>
      <c r="B1127" t="s">
        <v>347</v>
      </c>
      <c r="C1127" t="s">
        <v>178</v>
      </c>
      <c r="D1127" t="s">
        <v>12</v>
      </c>
      <c r="E1127" t="s">
        <v>289</v>
      </c>
      <c r="F1127" t="s">
        <v>4</v>
      </c>
      <c r="G1127">
        <v>5.4599999999999996E-3</v>
      </c>
      <c r="H1127">
        <v>634000</v>
      </c>
      <c r="I1127">
        <v>3674500</v>
      </c>
      <c r="J1127">
        <v>-65.47</v>
      </c>
      <c r="K1127">
        <v>-65.47</v>
      </c>
      <c r="L1127">
        <v>0</v>
      </c>
      <c r="M1127" t="s">
        <v>106</v>
      </c>
      <c r="N1127" t="s">
        <v>30</v>
      </c>
      <c r="O1127">
        <v>39</v>
      </c>
      <c r="P1127">
        <v>25</v>
      </c>
      <c r="Q1127">
        <v>5964</v>
      </c>
    </row>
    <row r="1128" spans="1:17" x14ac:dyDescent="0.25">
      <c r="A1128" t="s">
        <v>275</v>
      </c>
      <c r="B1128" t="s">
        <v>347</v>
      </c>
      <c r="C1128" t="s">
        <v>178</v>
      </c>
      <c r="D1128" t="s">
        <v>12</v>
      </c>
      <c r="E1128" t="s">
        <v>290</v>
      </c>
      <c r="F1128" t="s">
        <v>4</v>
      </c>
      <c r="G1128">
        <v>4.2900000000000004E-3</v>
      </c>
      <c r="H1128">
        <v>633834.11</v>
      </c>
      <c r="I1128">
        <v>3674233.47</v>
      </c>
      <c r="J1128">
        <v>-65.59</v>
      </c>
      <c r="K1128">
        <v>-64.849999999999994</v>
      </c>
      <c r="L1128">
        <v>0</v>
      </c>
      <c r="M1128" t="s">
        <v>106</v>
      </c>
      <c r="N1128" t="s">
        <v>30</v>
      </c>
      <c r="O1128">
        <v>39</v>
      </c>
      <c r="P1128">
        <v>25</v>
      </c>
      <c r="Q1128">
        <v>5964</v>
      </c>
    </row>
    <row r="1129" spans="1:17" x14ac:dyDescent="0.25">
      <c r="A1129" t="s">
        <v>275</v>
      </c>
      <c r="B1129" t="s">
        <v>347</v>
      </c>
      <c r="C1129" t="s">
        <v>178</v>
      </c>
      <c r="D1129" t="s">
        <v>12</v>
      </c>
      <c r="E1129" t="s">
        <v>291</v>
      </c>
      <c r="F1129" t="s">
        <v>4</v>
      </c>
      <c r="G1129">
        <v>5.5500000000000002E-3</v>
      </c>
      <c r="H1129">
        <v>631000</v>
      </c>
      <c r="I1129">
        <v>3674400</v>
      </c>
      <c r="J1129">
        <v>-69.05</v>
      </c>
      <c r="K1129">
        <v>-67.47</v>
      </c>
      <c r="L1129">
        <v>0</v>
      </c>
      <c r="M1129" t="s">
        <v>106</v>
      </c>
      <c r="N1129" t="s">
        <v>30</v>
      </c>
      <c r="O1129">
        <v>39</v>
      </c>
      <c r="P1129">
        <v>25</v>
      </c>
      <c r="Q1129">
        <v>5964</v>
      </c>
    </row>
    <row r="1130" spans="1:17" x14ac:dyDescent="0.25">
      <c r="A1130" t="s">
        <v>275</v>
      </c>
      <c r="B1130" t="s">
        <v>347</v>
      </c>
      <c r="C1130" t="s">
        <v>178</v>
      </c>
      <c r="D1130" t="s">
        <v>12</v>
      </c>
      <c r="E1130" t="s">
        <v>292</v>
      </c>
      <c r="F1130" t="s">
        <v>4</v>
      </c>
      <c r="G1130">
        <v>4.2300000000000003E-3</v>
      </c>
      <c r="H1130">
        <v>633646.75</v>
      </c>
      <c r="I1130">
        <v>3674461.82</v>
      </c>
      <c r="J1130">
        <v>-66.39</v>
      </c>
      <c r="K1130">
        <v>-66.39</v>
      </c>
      <c r="L1130">
        <v>0</v>
      </c>
      <c r="M1130" t="s">
        <v>106</v>
      </c>
      <c r="N1130" t="s">
        <v>30</v>
      </c>
      <c r="O1130">
        <v>39</v>
      </c>
      <c r="P1130">
        <v>25</v>
      </c>
      <c r="Q1130">
        <v>5964</v>
      </c>
    </row>
    <row r="1131" spans="1:17" x14ac:dyDescent="0.25">
      <c r="A1131" t="s">
        <v>275</v>
      </c>
      <c r="B1131" t="s">
        <v>347</v>
      </c>
      <c r="C1131" t="s">
        <v>178</v>
      </c>
      <c r="D1131" t="s">
        <v>12</v>
      </c>
      <c r="E1131" t="s">
        <v>293</v>
      </c>
      <c r="F1131" t="s">
        <v>4</v>
      </c>
      <c r="G1131">
        <v>4.0299999999999997E-3</v>
      </c>
      <c r="H1131">
        <v>634500</v>
      </c>
      <c r="I1131">
        <v>3673500</v>
      </c>
      <c r="J1131">
        <v>-64.64</v>
      </c>
      <c r="K1131">
        <v>-64.64</v>
      </c>
      <c r="L1131">
        <v>0</v>
      </c>
      <c r="M1131" t="s">
        <v>106</v>
      </c>
      <c r="N1131" t="s">
        <v>30</v>
      </c>
      <c r="O1131">
        <v>39</v>
      </c>
      <c r="P1131">
        <v>25</v>
      </c>
      <c r="Q1131">
        <v>5964</v>
      </c>
    </row>
    <row r="1132" spans="1:17" x14ac:dyDescent="0.25">
      <c r="A1132" t="s">
        <v>275</v>
      </c>
      <c r="B1132" t="s">
        <v>347</v>
      </c>
      <c r="C1132" t="s">
        <v>178</v>
      </c>
      <c r="D1132" t="s">
        <v>12</v>
      </c>
      <c r="E1132" t="s">
        <v>8</v>
      </c>
      <c r="F1132" t="s">
        <v>4</v>
      </c>
      <c r="G1132">
        <v>4.1200000000000004E-3</v>
      </c>
      <c r="H1132">
        <v>632059.54</v>
      </c>
      <c r="I1132">
        <v>3674674.37</v>
      </c>
      <c r="J1132">
        <v>-69.099999999999994</v>
      </c>
      <c r="K1132">
        <v>-69.099999999999994</v>
      </c>
      <c r="L1132">
        <v>0</v>
      </c>
      <c r="M1132" t="s">
        <v>106</v>
      </c>
      <c r="N1132" t="s">
        <v>30</v>
      </c>
      <c r="O1132">
        <v>39</v>
      </c>
      <c r="P1132">
        <v>25</v>
      </c>
      <c r="Q1132">
        <v>5964</v>
      </c>
    </row>
    <row r="1133" spans="1:17" x14ac:dyDescent="0.25">
      <c r="A1133" t="s">
        <v>275</v>
      </c>
      <c r="B1133" t="s">
        <v>347</v>
      </c>
      <c r="C1133" t="s">
        <v>178</v>
      </c>
      <c r="D1133" t="s">
        <v>12</v>
      </c>
      <c r="E1133" t="s">
        <v>294</v>
      </c>
      <c r="F1133" t="s">
        <v>4</v>
      </c>
      <c r="G1133">
        <v>2.0600000000000002E-3</v>
      </c>
      <c r="H1133">
        <v>632050</v>
      </c>
      <c r="I1133">
        <v>3674675</v>
      </c>
      <c r="J1133">
        <v>-69.08</v>
      </c>
      <c r="K1133">
        <v>-69.08</v>
      </c>
      <c r="L1133">
        <v>0</v>
      </c>
      <c r="M1133" t="s">
        <v>106</v>
      </c>
      <c r="N1133" t="s">
        <v>30</v>
      </c>
      <c r="O1133">
        <v>39</v>
      </c>
      <c r="P1133">
        <v>25</v>
      </c>
      <c r="Q1133">
        <v>5964</v>
      </c>
    </row>
    <row r="1134" spans="1:17" x14ac:dyDescent="0.25">
      <c r="A1134" t="s">
        <v>275</v>
      </c>
      <c r="B1134" t="s">
        <v>347</v>
      </c>
      <c r="C1134" t="s">
        <v>178</v>
      </c>
      <c r="D1134" t="s">
        <v>12</v>
      </c>
      <c r="E1134" t="s">
        <v>295</v>
      </c>
      <c r="F1134" t="s">
        <v>4</v>
      </c>
      <c r="G1134">
        <v>2.0600000000000002E-3</v>
      </c>
      <c r="H1134">
        <v>632059.54</v>
      </c>
      <c r="I1134">
        <v>3674674.37</v>
      </c>
      <c r="J1134">
        <v>-69.099999999999994</v>
      </c>
      <c r="K1134">
        <v>-69.099999999999994</v>
      </c>
      <c r="L1134">
        <v>0</v>
      </c>
      <c r="M1134" t="s">
        <v>106</v>
      </c>
      <c r="N1134" t="s">
        <v>30</v>
      </c>
      <c r="O1134">
        <v>39</v>
      </c>
      <c r="P1134">
        <v>25</v>
      </c>
      <c r="Q1134">
        <v>5964</v>
      </c>
    </row>
    <row r="1135" spans="1:17" x14ac:dyDescent="0.25">
      <c r="A1135" t="s">
        <v>275</v>
      </c>
      <c r="B1135" t="s">
        <v>347</v>
      </c>
      <c r="C1135" t="s">
        <v>178</v>
      </c>
      <c r="D1135" t="s">
        <v>12</v>
      </c>
      <c r="E1135" t="s">
        <v>272</v>
      </c>
      <c r="F1135" t="s">
        <v>4</v>
      </c>
      <c r="G1135">
        <v>7.5829999999999995E-2</v>
      </c>
      <c r="H1135">
        <v>632011.06999999995</v>
      </c>
      <c r="I1135">
        <v>3674674.37</v>
      </c>
      <c r="J1135">
        <v>-69.02</v>
      </c>
      <c r="K1135">
        <v>-69.02</v>
      </c>
      <c r="L1135">
        <v>0</v>
      </c>
      <c r="M1135" t="s">
        <v>106</v>
      </c>
      <c r="N1135" t="s">
        <v>30</v>
      </c>
      <c r="O1135">
        <v>39</v>
      </c>
      <c r="P1135">
        <v>25</v>
      </c>
      <c r="Q1135">
        <v>5964</v>
      </c>
    </row>
    <row r="1136" spans="1:17" x14ac:dyDescent="0.25">
      <c r="A1136" t="s">
        <v>275</v>
      </c>
      <c r="B1136" t="s">
        <v>347</v>
      </c>
      <c r="C1136" t="s">
        <v>178</v>
      </c>
      <c r="D1136" t="s">
        <v>12</v>
      </c>
      <c r="E1136" t="s">
        <v>273</v>
      </c>
      <c r="F1136" t="s">
        <v>4</v>
      </c>
      <c r="G1136">
        <v>7.492E-2</v>
      </c>
      <c r="H1136">
        <v>632301.9</v>
      </c>
      <c r="I1136">
        <v>3674579.58</v>
      </c>
      <c r="J1136">
        <v>-68.739999999999995</v>
      </c>
      <c r="K1136">
        <v>-68.739999999999995</v>
      </c>
      <c r="L1136">
        <v>0</v>
      </c>
      <c r="M1136" t="s">
        <v>106</v>
      </c>
      <c r="N1136" t="s">
        <v>30</v>
      </c>
      <c r="O1136">
        <v>39</v>
      </c>
      <c r="P1136">
        <v>25</v>
      </c>
      <c r="Q1136">
        <v>5964</v>
      </c>
    </row>
    <row r="1137" spans="1:17" x14ac:dyDescent="0.25">
      <c r="A1137" t="s">
        <v>275</v>
      </c>
      <c r="B1137" t="s">
        <v>347</v>
      </c>
      <c r="C1137" t="s">
        <v>178</v>
      </c>
      <c r="D1137" t="s">
        <v>12</v>
      </c>
      <c r="E1137" t="s">
        <v>274</v>
      </c>
      <c r="F1137" t="s">
        <v>4</v>
      </c>
      <c r="G1137">
        <v>7.6520000000000005E-2</v>
      </c>
      <c r="H1137">
        <v>632301.9</v>
      </c>
      <c r="I1137">
        <v>3674579.58</v>
      </c>
      <c r="J1137">
        <v>-68.739999999999995</v>
      </c>
      <c r="K1137">
        <v>-68.739999999999995</v>
      </c>
      <c r="L1137">
        <v>0</v>
      </c>
      <c r="M1137" t="s">
        <v>106</v>
      </c>
      <c r="N1137" t="s">
        <v>30</v>
      </c>
      <c r="O1137">
        <v>39</v>
      </c>
      <c r="P1137">
        <v>25</v>
      </c>
      <c r="Q1137">
        <v>5964</v>
      </c>
    </row>
    <row r="1138" spans="1:17" x14ac:dyDescent="0.25">
      <c r="A1138" t="s">
        <v>275</v>
      </c>
      <c r="B1138" t="s">
        <v>347</v>
      </c>
      <c r="C1138" t="s">
        <v>178</v>
      </c>
      <c r="D1138" t="s">
        <v>12</v>
      </c>
      <c r="E1138" t="s">
        <v>278</v>
      </c>
      <c r="F1138" t="s">
        <v>4</v>
      </c>
      <c r="G1138">
        <v>0.11885</v>
      </c>
      <c r="H1138">
        <v>632301.9</v>
      </c>
      <c r="I1138">
        <v>3674532.18</v>
      </c>
      <c r="J1138">
        <v>-68.72</v>
      </c>
      <c r="K1138">
        <v>-68.72</v>
      </c>
      <c r="L1138">
        <v>0</v>
      </c>
      <c r="M1138" t="s">
        <v>106</v>
      </c>
      <c r="N1138" t="s">
        <v>30</v>
      </c>
      <c r="O1138">
        <v>39</v>
      </c>
      <c r="P1138">
        <v>25</v>
      </c>
      <c r="Q1138">
        <v>5964</v>
      </c>
    </row>
    <row r="1139" spans="1:17" x14ac:dyDescent="0.25">
      <c r="A1139" t="s">
        <v>275</v>
      </c>
      <c r="B1139" t="s">
        <v>347</v>
      </c>
      <c r="C1139" t="s">
        <v>178</v>
      </c>
      <c r="D1139" t="s">
        <v>12</v>
      </c>
      <c r="E1139" t="s">
        <v>7</v>
      </c>
      <c r="F1139" t="s">
        <v>4</v>
      </c>
      <c r="G1139">
        <v>90.444490000000002</v>
      </c>
      <c r="H1139">
        <v>632301.9</v>
      </c>
      <c r="I1139">
        <v>3674437.38</v>
      </c>
      <c r="J1139">
        <v>-68.569999999999993</v>
      </c>
      <c r="K1139">
        <v>-68.569999999999993</v>
      </c>
      <c r="L1139">
        <v>0</v>
      </c>
      <c r="M1139" t="s">
        <v>106</v>
      </c>
      <c r="N1139" t="s">
        <v>30</v>
      </c>
      <c r="O1139">
        <v>39</v>
      </c>
      <c r="P1139">
        <v>25</v>
      </c>
      <c r="Q1139">
        <v>5964</v>
      </c>
    </row>
    <row r="1140" spans="1:17" x14ac:dyDescent="0.25">
      <c r="A1140" t="s">
        <v>275</v>
      </c>
      <c r="B1140" t="s">
        <v>347</v>
      </c>
      <c r="C1140" t="s">
        <v>178</v>
      </c>
      <c r="D1140" t="s">
        <v>12</v>
      </c>
      <c r="E1140" t="s">
        <v>165</v>
      </c>
      <c r="F1140" t="s">
        <v>4</v>
      </c>
      <c r="G1140">
        <v>1.4279999999999999E-2</v>
      </c>
      <c r="H1140">
        <v>632301.9</v>
      </c>
      <c r="I1140">
        <v>3674532.18</v>
      </c>
      <c r="J1140">
        <v>-68.72</v>
      </c>
      <c r="K1140">
        <v>-68.72</v>
      </c>
      <c r="L1140">
        <v>0</v>
      </c>
      <c r="M1140" t="s">
        <v>106</v>
      </c>
      <c r="N1140" t="s">
        <v>30</v>
      </c>
      <c r="O1140">
        <v>39</v>
      </c>
      <c r="P1140">
        <v>25</v>
      </c>
      <c r="Q1140">
        <v>5964</v>
      </c>
    </row>
    <row r="1141" spans="1:17" x14ac:dyDescent="0.25">
      <c r="A1141" t="s">
        <v>275</v>
      </c>
      <c r="B1141" t="s">
        <v>348</v>
      </c>
      <c r="C1141" t="s">
        <v>11</v>
      </c>
      <c r="D1141" t="s">
        <v>21</v>
      </c>
      <c r="E1141" t="s">
        <v>3</v>
      </c>
      <c r="F1141" t="s">
        <v>4</v>
      </c>
      <c r="G1141">
        <v>1.34388</v>
      </c>
      <c r="H1141">
        <v>632025</v>
      </c>
      <c r="I1141">
        <v>3674675</v>
      </c>
      <c r="J1141">
        <v>-69.02</v>
      </c>
      <c r="K1141">
        <v>-69.02</v>
      </c>
      <c r="L1141">
        <v>0</v>
      </c>
      <c r="M1141" t="s">
        <v>106</v>
      </c>
      <c r="N1141" t="s">
        <v>30</v>
      </c>
      <c r="O1141">
        <v>10</v>
      </c>
      <c r="P1141">
        <v>7</v>
      </c>
      <c r="Q1141">
        <v>5964</v>
      </c>
    </row>
    <row r="1142" spans="1:17" x14ac:dyDescent="0.25">
      <c r="A1142" t="s">
        <v>275</v>
      </c>
      <c r="B1142" t="s">
        <v>348</v>
      </c>
      <c r="C1142" t="s">
        <v>11</v>
      </c>
      <c r="D1142" t="s">
        <v>21</v>
      </c>
      <c r="E1142" t="s">
        <v>277</v>
      </c>
      <c r="F1142" t="s">
        <v>4</v>
      </c>
      <c r="G1142">
        <v>1.34388</v>
      </c>
      <c r="H1142">
        <v>632025</v>
      </c>
      <c r="I1142">
        <v>3674675</v>
      </c>
      <c r="J1142">
        <v>-69.02</v>
      </c>
      <c r="K1142">
        <v>-69.02</v>
      </c>
      <c r="L1142">
        <v>0</v>
      </c>
      <c r="M1142" t="s">
        <v>106</v>
      </c>
      <c r="N1142" t="s">
        <v>30</v>
      </c>
      <c r="O1142">
        <v>10</v>
      </c>
      <c r="P1142">
        <v>7</v>
      </c>
      <c r="Q1142">
        <v>5964</v>
      </c>
    </row>
    <row r="1143" spans="1:17" x14ac:dyDescent="0.25">
      <c r="A1143" t="s">
        <v>275</v>
      </c>
      <c r="B1143" t="s">
        <v>348</v>
      </c>
      <c r="C1143" t="s">
        <v>11</v>
      </c>
      <c r="D1143" t="s">
        <v>21</v>
      </c>
      <c r="E1143" t="s">
        <v>272</v>
      </c>
      <c r="F1143" t="s">
        <v>4</v>
      </c>
      <c r="G1143">
        <v>0.52349000000000001</v>
      </c>
      <c r="H1143">
        <v>632035.30000000005</v>
      </c>
      <c r="I1143">
        <v>3674674.37</v>
      </c>
      <c r="J1143">
        <v>-69.040000000000006</v>
      </c>
      <c r="K1143">
        <v>-69.040000000000006</v>
      </c>
      <c r="L1143">
        <v>0</v>
      </c>
      <c r="M1143" t="s">
        <v>106</v>
      </c>
      <c r="N1143" t="s">
        <v>30</v>
      </c>
      <c r="O1143">
        <v>10</v>
      </c>
      <c r="P1143">
        <v>7</v>
      </c>
      <c r="Q1143">
        <v>5964</v>
      </c>
    </row>
    <row r="1144" spans="1:17" x14ac:dyDescent="0.25">
      <c r="A1144" t="s">
        <v>275</v>
      </c>
      <c r="B1144" t="s">
        <v>348</v>
      </c>
      <c r="C1144" t="s">
        <v>11</v>
      </c>
      <c r="D1144" t="s">
        <v>21</v>
      </c>
      <c r="E1144" t="s">
        <v>273</v>
      </c>
      <c r="F1144" t="s">
        <v>4</v>
      </c>
      <c r="G1144">
        <v>0.50897000000000003</v>
      </c>
      <c r="H1144">
        <v>632083.78</v>
      </c>
      <c r="I1144">
        <v>3674674.37</v>
      </c>
      <c r="J1144">
        <v>-69.09</v>
      </c>
      <c r="K1144">
        <v>-69.09</v>
      </c>
      <c r="L1144">
        <v>0</v>
      </c>
      <c r="M1144" t="s">
        <v>106</v>
      </c>
      <c r="N1144" t="s">
        <v>30</v>
      </c>
      <c r="O1144">
        <v>10</v>
      </c>
      <c r="P1144">
        <v>7</v>
      </c>
      <c r="Q1144">
        <v>5964</v>
      </c>
    </row>
    <row r="1145" spans="1:17" x14ac:dyDescent="0.25">
      <c r="A1145" t="s">
        <v>275</v>
      </c>
      <c r="B1145" t="s">
        <v>348</v>
      </c>
      <c r="C1145" t="s">
        <v>11</v>
      </c>
      <c r="D1145" t="s">
        <v>21</v>
      </c>
      <c r="E1145" t="s">
        <v>274</v>
      </c>
      <c r="F1145" t="s">
        <v>4</v>
      </c>
      <c r="G1145">
        <v>0.33232</v>
      </c>
      <c r="H1145">
        <v>632035.30000000005</v>
      </c>
      <c r="I1145">
        <v>3674674.37</v>
      </c>
      <c r="J1145">
        <v>-69.040000000000006</v>
      </c>
      <c r="K1145">
        <v>-69.040000000000006</v>
      </c>
      <c r="L1145">
        <v>0</v>
      </c>
      <c r="M1145" t="s">
        <v>106</v>
      </c>
      <c r="N1145" t="s">
        <v>30</v>
      </c>
      <c r="O1145">
        <v>10</v>
      </c>
      <c r="P1145">
        <v>7</v>
      </c>
      <c r="Q1145">
        <v>5964</v>
      </c>
    </row>
    <row r="1146" spans="1:17" x14ac:dyDescent="0.25">
      <c r="A1146" t="s">
        <v>275</v>
      </c>
      <c r="B1146" t="s">
        <v>348</v>
      </c>
      <c r="C1146" t="s">
        <v>11</v>
      </c>
      <c r="D1146" t="s">
        <v>21</v>
      </c>
      <c r="E1146" t="s">
        <v>278</v>
      </c>
      <c r="F1146" t="s">
        <v>4</v>
      </c>
      <c r="G1146">
        <v>0.33988000000000002</v>
      </c>
      <c r="H1146">
        <v>632301.9</v>
      </c>
      <c r="I1146">
        <v>3674508.48</v>
      </c>
      <c r="J1146">
        <v>-68.69</v>
      </c>
      <c r="K1146">
        <v>-68.69</v>
      </c>
      <c r="L1146">
        <v>0</v>
      </c>
      <c r="M1146" t="s">
        <v>106</v>
      </c>
      <c r="N1146" t="s">
        <v>30</v>
      </c>
      <c r="O1146">
        <v>10</v>
      </c>
      <c r="P1146">
        <v>7</v>
      </c>
      <c r="Q1146">
        <v>5964</v>
      </c>
    </row>
    <row r="1147" spans="1:17" x14ac:dyDescent="0.25">
      <c r="A1147" t="s">
        <v>275</v>
      </c>
      <c r="B1147" t="s">
        <v>348</v>
      </c>
      <c r="C1147" t="s">
        <v>11</v>
      </c>
      <c r="D1147" t="s">
        <v>21</v>
      </c>
      <c r="E1147" t="s">
        <v>7</v>
      </c>
      <c r="F1147" t="s">
        <v>4</v>
      </c>
      <c r="G1147">
        <v>1.34388</v>
      </c>
      <c r="H1147">
        <v>632025</v>
      </c>
      <c r="I1147">
        <v>3674675</v>
      </c>
      <c r="J1147">
        <v>-69.02</v>
      </c>
      <c r="K1147">
        <v>-69.02</v>
      </c>
      <c r="L1147">
        <v>0</v>
      </c>
      <c r="M1147" t="s">
        <v>106</v>
      </c>
      <c r="N1147" t="s">
        <v>30</v>
      </c>
      <c r="O1147">
        <v>10</v>
      </c>
      <c r="P1147">
        <v>7</v>
      </c>
      <c r="Q1147">
        <v>5964</v>
      </c>
    </row>
    <row r="1148" spans="1:17" x14ac:dyDescent="0.25">
      <c r="A1148" t="s">
        <v>275</v>
      </c>
      <c r="B1148" t="s">
        <v>348</v>
      </c>
      <c r="C1148" t="s">
        <v>11</v>
      </c>
      <c r="D1148" t="s">
        <v>23</v>
      </c>
      <c r="E1148" t="s">
        <v>3</v>
      </c>
      <c r="F1148" t="s">
        <v>4</v>
      </c>
      <c r="G1148">
        <v>1.20329</v>
      </c>
      <c r="H1148">
        <v>632011.06999999995</v>
      </c>
      <c r="I1148">
        <v>3674674.37</v>
      </c>
      <c r="J1148">
        <v>-69.02</v>
      </c>
      <c r="K1148">
        <v>-69.02</v>
      </c>
      <c r="L1148">
        <v>0</v>
      </c>
      <c r="M1148" t="s">
        <v>106</v>
      </c>
      <c r="N1148" t="s">
        <v>30</v>
      </c>
      <c r="O1148">
        <v>10</v>
      </c>
      <c r="P1148">
        <v>7</v>
      </c>
      <c r="Q1148">
        <v>5964</v>
      </c>
    </row>
    <row r="1149" spans="1:17" x14ac:dyDescent="0.25">
      <c r="A1149" t="s">
        <v>275</v>
      </c>
      <c r="B1149" t="s">
        <v>348</v>
      </c>
      <c r="C1149" t="s">
        <v>11</v>
      </c>
      <c r="D1149" t="s">
        <v>23</v>
      </c>
      <c r="E1149" t="s">
        <v>277</v>
      </c>
      <c r="F1149" t="s">
        <v>4</v>
      </c>
      <c r="G1149">
        <v>1.20329</v>
      </c>
      <c r="H1149">
        <v>632011.06999999995</v>
      </c>
      <c r="I1149">
        <v>3674674.37</v>
      </c>
      <c r="J1149">
        <v>-69.02</v>
      </c>
      <c r="K1149">
        <v>-69.02</v>
      </c>
      <c r="L1149">
        <v>0</v>
      </c>
      <c r="M1149" t="s">
        <v>106</v>
      </c>
      <c r="N1149" t="s">
        <v>30</v>
      </c>
      <c r="O1149">
        <v>10</v>
      </c>
      <c r="P1149">
        <v>7</v>
      </c>
      <c r="Q1149">
        <v>5964</v>
      </c>
    </row>
    <row r="1150" spans="1:17" x14ac:dyDescent="0.25">
      <c r="A1150" t="s">
        <v>275</v>
      </c>
      <c r="B1150" t="s">
        <v>348</v>
      </c>
      <c r="C1150" t="s">
        <v>11</v>
      </c>
      <c r="D1150" t="s">
        <v>23</v>
      </c>
      <c r="E1150" t="s">
        <v>272</v>
      </c>
      <c r="F1150" t="s">
        <v>4</v>
      </c>
      <c r="G1150">
        <v>0.47373999999999999</v>
      </c>
      <c r="H1150">
        <v>632025</v>
      </c>
      <c r="I1150">
        <v>3674675</v>
      </c>
      <c r="J1150">
        <v>-69.02</v>
      </c>
      <c r="K1150">
        <v>-69.02</v>
      </c>
      <c r="L1150">
        <v>0</v>
      </c>
      <c r="M1150" t="s">
        <v>106</v>
      </c>
      <c r="N1150" t="s">
        <v>30</v>
      </c>
      <c r="O1150">
        <v>10</v>
      </c>
      <c r="P1150">
        <v>7</v>
      </c>
      <c r="Q1150">
        <v>5964</v>
      </c>
    </row>
    <row r="1151" spans="1:17" x14ac:dyDescent="0.25">
      <c r="A1151" t="s">
        <v>275</v>
      </c>
      <c r="B1151" t="s">
        <v>348</v>
      </c>
      <c r="C1151" t="s">
        <v>11</v>
      </c>
      <c r="D1151" t="s">
        <v>23</v>
      </c>
      <c r="E1151" t="s">
        <v>273</v>
      </c>
      <c r="F1151" t="s">
        <v>4</v>
      </c>
      <c r="G1151">
        <v>0.46869</v>
      </c>
      <c r="H1151">
        <v>632035.30000000005</v>
      </c>
      <c r="I1151">
        <v>3674674.37</v>
      </c>
      <c r="J1151">
        <v>-69.040000000000006</v>
      </c>
      <c r="K1151">
        <v>-69.040000000000006</v>
      </c>
      <c r="L1151">
        <v>0</v>
      </c>
      <c r="M1151" t="s">
        <v>106</v>
      </c>
      <c r="N1151" t="s">
        <v>30</v>
      </c>
      <c r="O1151">
        <v>10</v>
      </c>
      <c r="P1151">
        <v>7</v>
      </c>
      <c r="Q1151">
        <v>5964</v>
      </c>
    </row>
    <row r="1152" spans="1:17" x14ac:dyDescent="0.25">
      <c r="A1152" t="s">
        <v>275</v>
      </c>
      <c r="B1152" t="s">
        <v>348</v>
      </c>
      <c r="C1152" t="s">
        <v>11</v>
      </c>
      <c r="D1152" t="s">
        <v>23</v>
      </c>
      <c r="E1152" t="s">
        <v>274</v>
      </c>
      <c r="F1152" t="s">
        <v>4</v>
      </c>
      <c r="G1152">
        <v>0.29421999999999998</v>
      </c>
      <c r="H1152">
        <v>632000</v>
      </c>
      <c r="I1152">
        <v>3674675</v>
      </c>
      <c r="J1152">
        <v>-69</v>
      </c>
      <c r="K1152">
        <v>-69</v>
      </c>
      <c r="L1152">
        <v>0</v>
      </c>
      <c r="M1152" t="s">
        <v>106</v>
      </c>
      <c r="N1152" t="s">
        <v>30</v>
      </c>
      <c r="O1152">
        <v>10</v>
      </c>
      <c r="P1152">
        <v>7</v>
      </c>
      <c r="Q1152">
        <v>5964</v>
      </c>
    </row>
    <row r="1153" spans="1:17" x14ac:dyDescent="0.25">
      <c r="A1153" t="s">
        <v>275</v>
      </c>
      <c r="B1153" t="s">
        <v>348</v>
      </c>
      <c r="C1153" t="s">
        <v>11</v>
      </c>
      <c r="D1153" t="s">
        <v>23</v>
      </c>
      <c r="E1153" t="s">
        <v>278</v>
      </c>
      <c r="F1153" t="s">
        <v>4</v>
      </c>
      <c r="G1153">
        <v>0.33105000000000001</v>
      </c>
      <c r="H1153">
        <v>632301.9</v>
      </c>
      <c r="I1153">
        <v>3674508.48</v>
      </c>
      <c r="J1153">
        <v>-68.69</v>
      </c>
      <c r="K1153">
        <v>-68.69</v>
      </c>
      <c r="L1153">
        <v>0</v>
      </c>
      <c r="M1153" t="s">
        <v>106</v>
      </c>
      <c r="N1153" t="s">
        <v>30</v>
      </c>
      <c r="O1153">
        <v>10</v>
      </c>
      <c r="P1153">
        <v>7</v>
      </c>
      <c r="Q1153">
        <v>5964</v>
      </c>
    </row>
    <row r="1154" spans="1:17" x14ac:dyDescent="0.25">
      <c r="A1154" t="s">
        <v>275</v>
      </c>
      <c r="B1154" t="s">
        <v>348</v>
      </c>
      <c r="C1154" t="s">
        <v>11</v>
      </c>
      <c r="D1154" t="s">
        <v>23</v>
      </c>
      <c r="E1154" t="s">
        <v>7</v>
      </c>
      <c r="F1154" t="s">
        <v>4</v>
      </c>
      <c r="G1154">
        <v>1.20329</v>
      </c>
      <c r="H1154">
        <v>632011.06999999995</v>
      </c>
      <c r="I1154">
        <v>3674674.37</v>
      </c>
      <c r="J1154">
        <v>-69.02</v>
      </c>
      <c r="K1154">
        <v>-69.02</v>
      </c>
      <c r="L1154">
        <v>0</v>
      </c>
      <c r="M1154" t="s">
        <v>106</v>
      </c>
      <c r="N1154" t="s">
        <v>30</v>
      </c>
      <c r="O1154">
        <v>10</v>
      </c>
      <c r="P1154">
        <v>7</v>
      </c>
      <c r="Q1154">
        <v>5964</v>
      </c>
    </row>
    <row r="1155" spans="1:17" x14ac:dyDescent="0.25">
      <c r="A1155" t="s">
        <v>275</v>
      </c>
      <c r="B1155" t="s">
        <v>349</v>
      </c>
      <c r="C1155" t="s">
        <v>11</v>
      </c>
      <c r="D1155" t="s">
        <v>12</v>
      </c>
      <c r="E1155" t="s">
        <v>3</v>
      </c>
      <c r="F1155" t="s">
        <v>4</v>
      </c>
      <c r="G1155">
        <v>6.2799999999999995E-2</v>
      </c>
      <c r="H1155">
        <v>632301.9</v>
      </c>
      <c r="I1155">
        <v>3674555.88</v>
      </c>
      <c r="J1155">
        <v>-68.75</v>
      </c>
      <c r="K1155">
        <v>-68.75</v>
      </c>
      <c r="L1155">
        <v>0</v>
      </c>
      <c r="M1155" t="s">
        <v>106</v>
      </c>
      <c r="N1155" t="s">
        <v>30</v>
      </c>
      <c r="O1155">
        <v>10</v>
      </c>
      <c r="P1155">
        <v>7</v>
      </c>
      <c r="Q1155">
        <v>5964</v>
      </c>
    </row>
    <row r="1156" spans="1:17" x14ac:dyDescent="0.25">
      <c r="A1156" t="s">
        <v>275</v>
      </c>
      <c r="B1156" t="s">
        <v>349</v>
      </c>
      <c r="C1156" t="s">
        <v>11</v>
      </c>
      <c r="D1156" t="s">
        <v>12</v>
      </c>
      <c r="E1156" t="s">
        <v>277</v>
      </c>
      <c r="F1156" t="s">
        <v>4</v>
      </c>
      <c r="G1156">
        <v>6.2799999999999995E-2</v>
      </c>
      <c r="H1156">
        <v>632301.9</v>
      </c>
      <c r="I1156">
        <v>3674555.88</v>
      </c>
      <c r="J1156">
        <v>-68.75</v>
      </c>
      <c r="K1156">
        <v>-68.75</v>
      </c>
      <c r="L1156">
        <v>0</v>
      </c>
      <c r="M1156" t="s">
        <v>106</v>
      </c>
      <c r="N1156" t="s">
        <v>30</v>
      </c>
      <c r="O1156">
        <v>10</v>
      </c>
      <c r="P1156">
        <v>7</v>
      </c>
      <c r="Q1156">
        <v>5964</v>
      </c>
    </row>
    <row r="1157" spans="1:17" x14ac:dyDescent="0.25">
      <c r="A1157" t="s">
        <v>275</v>
      </c>
      <c r="B1157" t="s">
        <v>349</v>
      </c>
      <c r="C1157" t="s">
        <v>11</v>
      </c>
      <c r="D1157" t="s">
        <v>12</v>
      </c>
      <c r="E1157" t="s">
        <v>272</v>
      </c>
      <c r="F1157" t="s">
        <v>4</v>
      </c>
      <c r="G1157">
        <v>1.6119999999999999E-2</v>
      </c>
      <c r="H1157">
        <v>632000</v>
      </c>
      <c r="I1157">
        <v>3674675</v>
      </c>
      <c r="J1157">
        <v>-69</v>
      </c>
      <c r="K1157">
        <v>-69</v>
      </c>
      <c r="L1157">
        <v>0</v>
      </c>
      <c r="M1157" t="s">
        <v>106</v>
      </c>
      <c r="N1157" t="s">
        <v>30</v>
      </c>
      <c r="O1157">
        <v>10</v>
      </c>
      <c r="P1157">
        <v>7</v>
      </c>
      <c r="Q1157">
        <v>5964</v>
      </c>
    </row>
    <row r="1158" spans="1:17" x14ac:dyDescent="0.25">
      <c r="A1158" t="s">
        <v>275</v>
      </c>
      <c r="B1158" t="s">
        <v>349</v>
      </c>
      <c r="C1158" t="s">
        <v>11</v>
      </c>
      <c r="D1158" t="s">
        <v>12</v>
      </c>
      <c r="E1158" t="s">
        <v>273</v>
      </c>
      <c r="F1158" t="s">
        <v>4</v>
      </c>
      <c r="G1158">
        <v>1.529E-2</v>
      </c>
      <c r="H1158">
        <v>632000</v>
      </c>
      <c r="I1158">
        <v>3674675</v>
      </c>
      <c r="J1158">
        <v>-69</v>
      </c>
      <c r="K1158">
        <v>-69</v>
      </c>
      <c r="L1158">
        <v>0</v>
      </c>
      <c r="M1158" t="s">
        <v>106</v>
      </c>
      <c r="N1158" t="s">
        <v>30</v>
      </c>
      <c r="O1158">
        <v>10</v>
      </c>
      <c r="P1158">
        <v>7</v>
      </c>
      <c r="Q1158">
        <v>5964</v>
      </c>
    </row>
    <row r="1159" spans="1:17" x14ac:dyDescent="0.25">
      <c r="A1159" t="s">
        <v>275</v>
      </c>
      <c r="B1159" t="s">
        <v>349</v>
      </c>
      <c r="C1159" t="s">
        <v>11</v>
      </c>
      <c r="D1159" t="s">
        <v>12</v>
      </c>
      <c r="E1159" t="s">
        <v>274</v>
      </c>
      <c r="F1159" t="s">
        <v>4</v>
      </c>
      <c r="G1159">
        <v>1.4880000000000001E-2</v>
      </c>
      <c r="H1159">
        <v>632301.9</v>
      </c>
      <c r="I1159">
        <v>3674579.58</v>
      </c>
      <c r="J1159">
        <v>-68.739999999999995</v>
      </c>
      <c r="K1159">
        <v>-68.739999999999995</v>
      </c>
      <c r="L1159">
        <v>0</v>
      </c>
      <c r="M1159" t="s">
        <v>106</v>
      </c>
      <c r="N1159" t="s">
        <v>30</v>
      </c>
      <c r="O1159">
        <v>10</v>
      </c>
      <c r="P1159">
        <v>7</v>
      </c>
      <c r="Q1159">
        <v>5964</v>
      </c>
    </row>
    <row r="1160" spans="1:17" x14ac:dyDescent="0.25">
      <c r="A1160" t="s">
        <v>275</v>
      </c>
      <c r="B1160" t="s">
        <v>349</v>
      </c>
      <c r="C1160" t="s">
        <v>11</v>
      </c>
      <c r="D1160" t="s">
        <v>12</v>
      </c>
      <c r="E1160" t="s">
        <v>278</v>
      </c>
      <c r="F1160" t="s">
        <v>4</v>
      </c>
      <c r="G1160">
        <v>3.024E-2</v>
      </c>
      <c r="H1160">
        <v>632301.9</v>
      </c>
      <c r="I1160">
        <v>3674532.18</v>
      </c>
      <c r="J1160">
        <v>-68.72</v>
      </c>
      <c r="K1160">
        <v>-68.72</v>
      </c>
      <c r="L1160">
        <v>0</v>
      </c>
      <c r="M1160" t="s">
        <v>106</v>
      </c>
      <c r="N1160" t="s">
        <v>30</v>
      </c>
      <c r="O1160">
        <v>10</v>
      </c>
      <c r="P1160">
        <v>7</v>
      </c>
      <c r="Q1160">
        <v>5964</v>
      </c>
    </row>
    <row r="1161" spans="1:17" x14ac:dyDescent="0.25">
      <c r="A1161" t="s">
        <v>275</v>
      </c>
      <c r="B1161" t="s">
        <v>349</v>
      </c>
      <c r="C1161" t="s">
        <v>11</v>
      </c>
      <c r="D1161" t="s">
        <v>12</v>
      </c>
      <c r="E1161" t="s">
        <v>7</v>
      </c>
      <c r="F1161" t="s">
        <v>4</v>
      </c>
      <c r="G1161">
        <v>6.2799999999999995E-2</v>
      </c>
      <c r="H1161">
        <v>632301.9</v>
      </c>
      <c r="I1161">
        <v>3674555.88</v>
      </c>
      <c r="J1161">
        <v>-68.75</v>
      </c>
      <c r="K1161">
        <v>-68.75</v>
      </c>
      <c r="L1161">
        <v>0</v>
      </c>
      <c r="M1161" t="s">
        <v>106</v>
      </c>
      <c r="N1161" t="s">
        <v>30</v>
      </c>
      <c r="O1161">
        <v>10</v>
      </c>
      <c r="P1161">
        <v>7</v>
      </c>
      <c r="Q1161">
        <v>5964</v>
      </c>
    </row>
    <row r="1162" spans="1:17" x14ac:dyDescent="0.25">
      <c r="A1162" t="s">
        <v>275</v>
      </c>
      <c r="B1162" t="s">
        <v>350</v>
      </c>
      <c r="C1162" t="s">
        <v>11</v>
      </c>
      <c r="D1162" t="s">
        <v>21</v>
      </c>
      <c r="E1162" t="s">
        <v>3</v>
      </c>
      <c r="F1162" t="s">
        <v>4</v>
      </c>
      <c r="G1162">
        <v>140.78025</v>
      </c>
      <c r="H1162">
        <v>632025</v>
      </c>
      <c r="I1162">
        <v>3674675</v>
      </c>
      <c r="J1162">
        <v>-69.02</v>
      </c>
      <c r="K1162">
        <v>-69.02</v>
      </c>
      <c r="L1162">
        <v>0</v>
      </c>
      <c r="M1162" t="s">
        <v>106</v>
      </c>
      <c r="N1162" t="s">
        <v>30</v>
      </c>
      <c r="O1162">
        <v>10</v>
      </c>
      <c r="P1162">
        <v>7</v>
      </c>
      <c r="Q1162">
        <v>5964</v>
      </c>
    </row>
    <row r="1163" spans="1:17" x14ac:dyDescent="0.25">
      <c r="A1163" t="s">
        <v>275</v>
      </c>
      <c r="B1163" t="s">
        <v>350</v>
      </c>
      <c r="C1163" t="s">
        <v>11</v>
      </c>
      <c r="D1163" t="s">
        <v>21</v>
      </c>
      <c r="E1163" t="s">
        <v>277</v>
      </c>
      <c r="F1163" t="s">
        <v>4</v>
      </c>
      <c r="G1163">
        <v>140.78025</v>
      </c>
      <c r="H1163">
        <v>632025</v>
      </c>
      <c r="I1163">
        <v>3674675</v>
      </c>
      <c r="J1163">
        <v>-69.02</v>
      </c>
      <c r="K1163">
        <v>-69.02</v>
      </c>
      <c r="L1163">
        <v>0</v>
      </c>
      <c r="M1163" t="s">
        <v>106</v>
      </c>
      <c r="N1163" t="s">
        <v>30</v>
      </c>
      <c r="O1163">
        <v>10</v>
      </c>
      <c r="P1163">
        <v>7</v>
      </c>
      <c r="Q1163">
        <v>5964</v>
      </c>
    </row>
    <row r="1164" spans="1:17" x14ac:dyDescent="0.25">
      <c r="A1164" t="s">
        <v>275</v>
      </c>
      <c r="B1164" t="s">
        <v>350</v>
      </c>
      <c r="C1164" t="s">
        <v>11</v>
      </c>
      <c r="D1164" t="s">
        <v>21</v>
      </c>
      <c r="E1164" t="s">
        <v>272</v>
      </c>
      <c r="F1164" t="s">
        <v>4</v>
      </c>
      <c r="G1164">
        <v>59.174239999999998</v>
      </c>
      <c r="H1164">
        <v>632035.30000000005</v>
      </c>
      <c r="I1164">
        <v>3674674.37</v>
      </c>
      <c r="J1164">
        <v>-69.040000000000006</v>
      </c>
      <c r="K1164">
        <v>-69.040000000000006</v>
      </c>
      <c r="L1164">
        <v>0</v>
      </c>
      <c r="M1164" t="s">
        <v>106</v>
      </c>
      <c r="N1164" t="s">
        <v>30</v>
      </c>
      <c r="O1164">
        <v>10</v>
      </c>
      <c r="P1164">
        <v>7</v>
      </c>
      <c r="Q1164">
        <v>5964</v>
      </c>
    </row>
    <row r="1165" spans="1:17" x14ac:dyDescent="0.25">
      <c r="A1165" t="s">
        <v>275</v>
      </c>
      <c r="B1165" t="s">
        <v>350</v>
      </c>
      <c r="C1165" t="s">
        <v>11</v>
      </c>
      <c r="D1165" t="s">
        <v>21</v>
      </c>
      <c r="E1165" t="s">
        <v>273</v>
      </c>
      <c r="F1165" t="s">
        <v>4</v>
      </c>
      <c r="G1165">
        <v>65.339429999999993</v>
      </c>
      <c r="H1165">
        <v>632075</v>
      </c>
      <c r="I1165">
        <v>3674675</v>
      </c>
      <c r="J1165">
        <v>-69.099999999999994</v>
      </c>
      <c r="K1165">
        <v>-69.099999999999994</v>
      </c>
      <c r="L1165">
        <v>0</v>
      </c>
      <c r="M1165" t="s">
        <v>106</v>
      </c>
      <c r="N1165" t="s">
        <v>30</v>
      </c>
      <c r="O1165">
        <v>10</v>
      </c>
      <c r="P1165">
        <v>7</v>
      </c>
      <c r="Q1165">
        <v>5964</v>
      </c>
    </row>
    <row r="1166" spans="1:17" x14ac:dyDescent="0.25">
      <c r="A1166" t="s">
        <v>275</v>
      </c>
      <c r="B1166" t="s">
        <v>350</v>
      </c>
      <c r="C1166" t="s">
        <v>11</v>
      </c>
      <c r="D1166" t="s">
        <v>21</v>
      </c>
      <c r="E1166" t="s">
        <v>274</v>
      </c>
      <c r="F1166" t="s">
        <v>4</v>
      </c>
      <c r="G1166">
        <v>52.758409999999998</v>
      </c>
      <c r="H1166">
        <v>632204.96</v>
      </c>
      <c r="I1166">
        <v>3674674.37</v>
      </c>
      <c r="J1166">
        <v>-68.8</v>
      </c>
      <c r="K1166">
        <v>-68.8</v>
      </c>
      <c r="L1166">
        <v>0</v>
      </c>
      <c r="M1166" t="s">
        <v>106</v>
      </c>
      <c r="N1166" t="s">
        <v>30</v>
      </c>
      <c r="O1166">
        <v>10</v>
      </c>
      <c r="P1166">
        <v>7</v>
      </c>
      <c r="Q1166">
        <v>5964</v>
      </c>
    </row>
    <row r="1167" spans="1:17" x14ac:dyDescent="0.25">
      <c r="A1167" t="s">
        <v>275</v>
      </c>
      <c r="B1167" t="s">
        <v>350</v>
      </c>
      <c r="C1167" t="s">
        <v>11</v>
      </c>
      <c r="D1167" t="s">
        <v>21</v>
      </c>
      <c r="E1167" t="s">
        <v>278</v>
      </c>
      <c r="F1167" t="s">
        <v>4</v>
      </c>
      <c r="G1167">
        <v>59.313029999999998</v>
      </c>
      <c r="H1167">
        <v>632301.9</v>
      </c>
      <c r="I1167">
        <v>3674508.48</v>
      </c>
      <c r="J1167">
        <v>-68.69</v>
      </c>
      <c r="K1167">
        <v>-68.69</v>
      </c>
      <c r="L1167">
        <v>0</v>
      </c>
      <c r="M1167" t="s">
        <v>106</v>
      </c>
      <c r="N1167" t="s">
        <v>30</v>
      </c>
      <c r="O1167">
        <v>10</v>
      </c>
      <c r="P1167">
        <v>7</v>
      </c>
      <c r="Q1167">
        <v>5964</v>
      </c>
    </row>
    <row r="1168" spans="1:17" x14ac:dyDescent="0.25">
      <c r="A1168" t="s">
        <v>275</v>
      </c>
      <c r="B1168" t="s">
        <v>350</v>
      </c>
      <c r="C1168" t="s">
        <v>11</v>
      </c>
      <c r="D1168" t="s">
        <v>21</v>
      </c>
      <c r="E1168" t="s">
        <v>7</v>
      </c>
      <c r="F1168" t="s">
        <v>4</v>
      </c>
      <c r="G1168">
        <v>140.78025</v>
      </c>
      <c r="H1168">
        <v>632025</v>
      </c>
      <c r="I1168">
        <v>3674675</v>
      </c>
      <c r="J1168">
        <v>-69.02</v>
      </c>
      <c r="K1168">
        <v>-69.02</v>
      </c>
      <c r="L1168">
        <v>0</v>
      </c>
      <c r="M1168" t="s">
        <v>106</v>
      </c>
      <c r="N1168" t="s">
        <v>30</v>
      </c>
      <c r="O1168">
        <v>10</v>
      </c>
      <c r="P1168">
        <v>7</v>
      </c>
      <c r="Q1168">
        <v>5964</v>
      </c>
    </row>
    <row r="1169" spans="1:17" x14ac:dyDescent="0.25">
      <c r="A1169" t="s">
        <v>275</v>
      </c>
      <c r="B1169" t="s">
        <v>350</v>
      </c>
      <c r="C1169" t="s">
        <v>11</v>
      </c>
      <c r="D1169" t="s">
        <v>252</v>
      </c>
      <c r="E1169" t="s">
        <v>3</v>
      </c>
      <c r="F1169" t="s">
        <v>4</v>
      </c>
      <c r="G1169">
        <v>140.71028000000001</v>
      </c>
      <c r="H1169">
        <v>632025</v>
      </c>
      <c r="I1169">
        <v>3674675</v>
      </c>
      <c r="J1169">
        <v>-69.02</v>
      </c>
      <c r="K1169">
        <v>-69.02</v>
      </c>
      <c r="L1169">
        <v>0</v>
      </c>
      <c r="M1169" t="s">
        <v>106</v>
      </c>
      <c r="N1169" t="s">
        <v>30</v>
      </c>
      <c r="O1169">
        <v>10</v>
      </c>
      <c r="P1169">
        <v>7</v>
      </c>
      <c r="Q1169">
        <v>5964</v>
      </c>
    </row>
    <row r="1170" spans="1:17" x14ac:dyDescent="0.25">
      <c r="A1170" t="s">
        <v>275</v>
      </c>
      <c r="B1170" t="s">
        <v>350</v>
      </c>
      <c r="C1170" t="s">
        <v>11</v>
      </c>
      <c r="D1170" t="s">
        <v>252</v>
      </c>
      <c r="E1170" t="s">
        <v>277</v>
      </c>
      <c r="F1170" t="s">
        <v>4</v>
      </c>
      <c r="G1170">
        <v>140.71028000000001</v>
      </c>
      <c r="H1170">
        <v>632025</v>
      </c>
      <c r="I1170">
        <v>3674675</v>
      </c>
      <c r="J1170">
        <v>-69.02</v>
      </c>
      <c r="K1170">
        <v>-69.02</v>
      </c>
      <c r="L1170">
        <v>0</v>
      </c>
      <c r="M1170" t="s">
        <v>106</v>
      </c>
      <c r="N1170" t="s">
        <v>30</v>
      </c>
      <c r="O1170">
        <v>10</v>
      </c>
      <c r="P1170">
        <v>7</v>
      </c>
      <c r="Q1170">
        <v>5964</v>
      </c>
    </row>
    <row r="1171" spans="1:17" x14ac:dyDescent="0.25">
      <c r="A1171" t="s">
        <v>275</v>
      </c>
      <c r="B1171" t="s">
        <v>350</v>
      </c>
      <c r="C1171" t="s">
        <v>11</v>
      </c>
      <c r="D1171" t="s">
        <v>252</v>
      </c>
      <c r="E1171" t="s">
        <v>272</v>
      </c>
      <c r="F1171" t="s">
        <v>4</v>
      </c>
      <c r="G1171">
        <v>58.791310000000003</v>
      </c>
      <c r="H1171">
        <v>632035.30000000005</v>
      </c>
      <c r="I1171">
        <v>3674674.37</v>
      </c>
      <c r="J1171">
        <v>-69.040000000000006</v>
      </c>
      <c r="K1171">
        <v>-69.040000000000006</v>
      </c>
      <c r="L1171">
        <v>0</v>
      </c>
      <c r="M1171" t="s">
        <v>106</v>
      </c>
      <c r="N1171" t="s">
        <v>30</v>
      </c>
      <c r="O1171">
        <v>10</v>
      </c>
      <c r="P1171">
        <v>7</v>
      </c>
      <c r="Q1171">
        <v>5964</v>
      </c>
    </row>
    <row r="1172" spans="1:17" x14ac:dyDescent="0.25">
      <c r="A1172" t="s">
        <v>275</v>
      </c>
      <c r="B1172" t="s">
        <v>350</v>
      </c>
      <c r="C1172" t="s">
        <v>11</v>
      </c>
      <c r="D1172" t="s">
        <v>252</v>
      </c>
      <c r="E1172" t="s">
        <v>273</v>
      </c>
      <c r="F1172" t="s">
        <v>4</v>
      </c>
      <c r="G1172">
        <v>65.102080000000001</v>
      </c>
      <c r="H1172">
        <v>632059.54</v>
      </c>
      <c r="I1172">
        <v>3674674.37</v>
      </c>
      <c r="J1172">
        <v>-69.099999999999994</v>
      </c>
      <c r="K1172">
        <v>-69.099999999999994</v>
      </c>
      <c r="L1172">
        <v>0</v>
      </c>
      <c r="M1172" t="s">
        <v>106</v>
      </c>
      <c r="N1172" t="s">
        <v>30</v>
      </c>
      <c r="O1172">
        <v>10</v>
      </c>
      <c r="P1172">
        <v>7</v>
      </c>
      <c r="Q1172">
        <v>5964</v>
      </c>
    </row>
    <row r="1173" spans="1:17" x14ac:dyDescent="0.25">
      <c r="A1173" t="s">
        <v>275</v>
      </c>
      <c r="B1173" t="s">
        <v>350</v>
      </c>
      <c r="C1173" t="s">
        <v>11</v>
      </c>
      <c r="D1173" t="s">
        <v>252</v>
      </c>
      <c r="E1173" t="s">
        <v>274</v>
      </c>
      <c r="F1173" t="s">
        <v>4</v>
      </c>
      <c r="G1173">
        <v>46.181040000000003</v>
      </c>
      <c r="H1173">
        <v>632204.96</v>
      </c>
      <c r="I1173">
        <v>3674674.37</v>
      </c>
      <c r="J1173">
        <v>-68.8</v>
      </c>
      <c r="K1173">
        <v>-68.8</v>
      </c>
      <c r="L1173">
        <v>0</v>
      </c>
      <c r="M1173" t="s">
        <v>106</v>
      </c>
      <c r="N1173" t="s">
        <v>30</v>
      </c>
      <c r="O1173">
        <v>10</v>
      </c>
      <c r="P1173">
        <v>7</v>
      </c>
      <c r="Q1173">
        <v>5964</v>
      </c>
    </row>
    <row r="1174" spans="1:17" x14ac:dyDescent="0.25">
      <c r="A1174" t="s">
        <v>275</v>
      </c>
      <c r="B1174" t="s">
        <v>350</v>
      </c>
      <c r="C1174" t="s">
        <v>11</v>
      </c>
      <c r="D1174" t="s">
        <v>252</v>
      </c>
      <c r="E1174" t="s">
        <v>278</v>
      </c>
      <c r="F1174" t="s">
        <v>4</v>
      </c>
      <c r="G1174">
        <v>59.050919999999998</v>
      </c>
      <c r="H1174">
        <v>632301.9</v>
      </c>
      <c r="I1174">
        <v>3674508.48</v>
      </c>
      <c r="J1174">
        <v>-68.69</v>
      </c>
      <c r="K1174">
        <v>-68.69</v>
      </c>
      <c r="L1174">
        <v>0</v>
      </c>
      <c r="M1174" t="s">
        <v>106</v>
      </c>
      <c r="N1174" t="s">
        <v>30</v>
      </c>
      <c r="O1174">
        <v>10</v>
      </c>
      <c r="P1174">
        <v>7</v>
      </c>
      <c r="Q1174">
        <v>5964</v>
      </c>
    </row>
    <row r="1175" spans="1:17" x14ac:dyDescent="0.25">
      <c r="A1175" t="s">
        <v>275</v>
      </c>
      <c r="B1175" t="s">
        <v>350</v>
      </c>
      <c r="C1175" t="s">
        <v>11</v>
      </c>
      <c r="D1175" t="s">
        <v>252</v>
      </c>
      <c r="E1175" t="s">
        <v>7</v>
      </c>
      <c r="F1175" t="s">
        <v>4</v>
      </c>
      <c r="G1175">
        <v>140.71028000000001</v>
      </c>
      <c r="H1175">
        <v>632025</v>
      </c>
      <c r="I1175">
        <v>3674675</v>
      </c>
      <c r="J1175">
        <v>-69.02</v>
      </c>
      <c r="K1175">
        <v>-69.02</v>
      </c>
      <c r="L1175">
        <v>0</v>
      </c>
      <c r="M1175" t="s">
        <v>106</v>
      </c>
      <c r="N1175" t="s">
        <v>30</v>
      </c>
      <c r="O1175">
        <v>10</v>
      </c>
      <c r="P1175">
        <v>7</v>
      </c>
      <c r="Q1175">
        <v>5964</v>
      </c>
    </row>
    <row r="1176" spans="1:17" x14ac:dyDescent="0.25">
      <c r="A1176" t="s">
        <v>275</v>
      </c>
      <c r="B1176" t="s">
        <v>351</v>
      </c>
      <c r="C1176" t="s">
        <v>13</v>
      </c>
      <c r="D1176" t="s">
        <v>14</v>
      </c>
      <c r="E1176" t="s">
        <v>3</v>
      </c>
      <c r="F1176" t="s">
        <v>4</v>
      </c>
      <c r="G1176">
        <v>4.4611400000000003</v>
      </c>
      <c r="H1176">
        <v>632156.48</v>
      </c>
      <c r="I1176">
        <v>3674295.19</v>
      </c>
      <c r="J1176">
        <v>-68.760000000000005</v>
      </c>
      <c r="K1176">
        <v>-68.760000000000005</v>
      </c>
      <c r="L1176">
        <v>0</v>
      </c>
      <c r="M1176">
        <v>18122824</v>
      </c>
      <c r="N1176" t="s">
        <v>30</v>
      </c>
      <c r="O1176">
        <v>24</v>
      </c>
      <c r="P1176">
        <v>8</v>
      </c>
      <c r="Q1176">
        <v>5964</v>
      </c>
    </row>
    <row r="1177" spans="1:17" x14ac:dyDescent="0.25">
      <c r="A1177" t="s">
        <v>275</v>
      </c>
      <c r="B1177" t="s">
        <v>351</v>
      </c>
      <c r="C1177" t="s">
        <v>13</v>
      </c>
      <c r="D1177" t="s">
        <v>14</v>
      </c>
      <c r="E1177" t="s">
        <v>3</v>
      </c>
      <c r="F1177" t="s">
        <v>6</v>
      </c>
      <c r="G1177">
        <v>4.1432599999999997</v>
      </c>
      <c r="H1177">
        <v>632301.9</v>
      </c>
      <c r="I1177">
        <v>3674437.38</v>
      </c>
      <c r="J1177">
        <v>-68.569999999999993</v>
      </c>
      <c r="K1177">
        <v>-68.569999999999993</v>
      </c>
      <c r="L1177">
        <v>0</v>
      </c>
      <c r="M1177">
        <v>18052624</v>
      </c>
      <c r="N1177" t="s">
        <v>30</v>
      </c>
      <c r="O1177">
        <v>24</v>
      </c>
      <c r="P1177">
        <v>8</v>
      </c>
      <c r="Q1177">
        <v>5964</v>
      </c>
    </row>
    <row r="1178" spans="1:17" x14ac:dyDescent="0.25">
      <c r="A1178" t="s">
        <v>275</v>
      </c>
      <c r="B1178" t="s">
        <v>351</v>
      </c>
      <c r="C1178" t="s">
        <v>13</v>
      </c>
      <c r="D1178" t="s">
        <v>14</v>
      </c>
      <c r="E1178" t="s">
        <v>3</v>
      </c>
      <c r="F1178" t="s">
        <v>15</v>
      </c>
      <c r="G1178">
        <v>4.0705099999999996</v>
      </c>
      <c r="H1178">
        <v>632301.9</v>
      </c>
      <c r="I1178">
        <v>3674413.68</v>
      </c>
      <c r="J1178">
        <v>-68.59</v>
      </c>
      <c r="K1178">
        <v>-68.59</v>
      </c>
      <c r="L1178">
        <v>0</v>
      </c>
      <c r="M1178">
        <v>18050124</v>
      </c>
      <c r="N1178" t="s">
        <v>30</v>
      </c>
      <c r="O1178">
        <v>24</v>
      </c>
      <c r="P1178">
        <v>8</v>
      </c>
      <c r="Q1178">
        <v>5964</v>
      </c>
    </row>
    <row r="1179" spans="1:17" x14ac:dyDescent="0.25">
      <c r="A1179" t="s">
        <v>275</v>
      </c>
      <c r="B1179" t="s">
        <v>351</v>
      </c>
      <c r="C1179" t="s">
        <v>13</v>
      </c>
      <c r="D1179" t="s">
        <v>14</v>
      </c>
      <c r="E1179" t="s">
        <v>3</v>
      </c>
      <c r="F1179" t="s">
        <v>16</v>
      </c>
      <c r="G1179">
        <v>3.9245100000000002</v>
      </c>
      <c r="H1179">
        <v>632301.9</v>
      </c>
      <c r="I1179">
        <v>3674413.68</v>
      </c>
      <c r="J1179">
        <v>-68.59</v>
      </c>
      <c r="K1179">
        <v>-68.59</v>
      </c>
      <c r="L1179">
        <v>0</v>
      </c>
      <c r="M1179">
        <v>18043024</v>
      </c>
      <c r="N1179" t="s">
        <v>30</v>
      </c>
      <c r="O1179">
        <v>24</v>
      </c>
      <c r="P1179">
        <v>8</v>
      </c>
      <c r="Q1179">
        <v>5964</v>
      </c>
    </row>
    <row r="1180" spans="1:17" x14ac:dyDescent="0.25">
      <c r="A1180" t="s">
        <v>275</v>
      </c>
      <c r="B1180" t="s">
        <v>351</v>
      </c>
      <c r="C1180" t="s">
        <v>13</v>
      </c>
      <c r="D1180" t="s">
        <v>14</v>
      </c>
      <c r="E1180" t="s">
        <v>3</v>
      </c>
      <c r="F1180" t="s">
        <v>17</v>
      </c>
      <c r="G1180">
        <v>3.84707</v>
      </c>
      <c r="H1180">
        <v>632301.9</v>
      </c>
      <c r="I1180">
        <v>3674413.68</v>
      </c>
      <c r="J1180">
        <v>-68.59</v>
      </c>
      <c r="K1180">
        <v>-68.59</v>
      </c>
      <c r="L1180">
        <v>0</v>
      </c>
      <c r="M1180">
        <v>18052524</v>
      </c>
      <c r="N1180" t="s">
        <v>30</v>
      </c>
      <c r="O1180">
        <v>24</v>
      </c>
      <c r="P1180">
        <v>8</v>
      </c>
      <c r="Q1180">
        <v>5964</v>
      </c>
    </row>
    <row r="1181" spans="1:17" x14ac:dyDescent="0.25">
      <c r="A1181" t="s">
        <v>275</v>
      </c>
      <c r="B1181" t="s">
        <v>351</v>
      </c>
      <c r="C1181" t="s">
        <v>13</v>
      </c>
      <c r="D1181" t="s">
        <v>14</v>
      </c>
      <c r="E1181" t="s">
        <v>3</v>
      </c>
      <c r="F1181" t="s">
        <v>18</v>
      </c>
      <c r="G1181">
        <v>3.7780399999999998</v>
      </c>
      <c r="H1181">
        <v>632301.9</v>
      </c>
      <c r="I1181">
        <v>3674437.38</v>
      </c>
      <c r="J1181">
        <v>-68.569999999999993</v>
      </c>
      <c r="K1181">
        <v>-68.569999999999993</v>
      </c>
      <c r="L1181">
        <v>0</v>
      </c>
      <c r="M1181">
        <v>18041624</v>
      </c>
      <c r="N1181" t="s">
        <v>30</v>
      </c>
      <c r="O1181">
        <v>24</v>
      </c>
      <c r="P1181">
        <v>8</v>
      </c>
      <c r="Q1181">
        <v>5964</v>
      </c>
    </row>
    <row r="1182" spans="1:17" x14ac:dyDescent="0.25">
      <c r="A1182" t="s">
        <v>275</v>
      </c>
      <c r="B1182" t="s">
        <v>351</v>
      </c>
      <c r="C1182" t="s">
        <v>13</v>
      </c>
      <c r="D1182" t="s">
        <v>14</v>
      </c>
      <c r="E1182" t="s">
        <v>271</v>
      </c>
      <c r="F1182" t="s">
        <v>4</v>
      </c>
      <c r="G1182">
        <v>4.3371300000000002</v>
      </c>
      <c r="H1182">
        <v>632156.48</v>
      </c>
      <c r="I1182">
        <v>3674295.19</v>
      </c>
      <c r="J1182">
        <v>-68.760000000000005</v>
      </c>
      <c r="K1182">
        <v>-68.760000000000005</v>
      </c>
      <c r="L1182">
        <v>0</v>
      </c>
      <c r="M1182">
        <v>18122824</v>
      </c>
      <c r="N1182" t="s">
        <v>30</v>
      </c>
      <c r="O1182">
        <v>24</v>
      </c>
      <c r="P1182">
        <v>8</v>
      </c>
      <c r="Q1182">
        <v>5964</v>
      </c>
    </row>
    <row r="1183" spans="1:17" x14ac:dyDescent="0.25">
      <c r="A1183" t="s">
        <v>275</v>
      </c>
      <c r="B1183" t="s">
        <v>351</v>
      </c>
      <c r="C1183" t="s">
        <v>13</v>
      </c>
      <c r="D1183" t="s">
        <v>14</v>
      </c>
      <c r="E1183" t="s">
        <v>271</v>
      </c>
      <c r="F1183" t="s">
        <v>6</v>
      </c>
      <c r="G1183">
        <v>4.1380100000000004</v>
      </c>
      <c r="H1183">
        <v>632301.9</v>
      </c>
      <c r="I1183">
        <v>3674437.38</v>
      </c>
      <c r="J1183">
        <v>-68.569999999999993</v>
      </c>
      <c r="K1183">
        <v>-68.569999999999993</v>
      </c>
      <c r="L1183">
        <v>0</v>
      </c>
      <c r="M1183">
        <v>18052624</v>
      </c>
      <c r="N1183" t="s">
        <v>30</v>
      </c>
      <c r="O1183">
        <v>24</v>
      </c>
      <c r="P1183">
        <v>8</v>
      </c>
      <c r="Q1183">
        <v>5964</v>
      </c>
    </row>
    <row r="1184" spans="1:17" x14ac:dyDescent="0.25">
      <c r="A1184" t="s">
        <v>275</v>
      </c>
      <c r="B1184" t="s">
        <v>351</v>
      </c>
      <c r="C1184" t="s">
        <v>13</v>
      </c>
      <c r="D1184" t="s">
        <v>14</v>
      </c>
      <c r="E1184" t="s">
        <v>271</v>
      </c>
      <c r="F1184" t="s">
        <v>15</v>
      </c>
      <c r="G1184">
        <v>4.0691899999999999</v>
      </c>
      <c r="H1184">
        <v>632301.9</v>
      </c>
      <c r="I1184">
        <v>3674413.68</v>
      </c>
      <c r="J1184">
        <v>-68.59</v>
      </c>
      <c r="K1184">
        <v>-68.59</v>
      </c>
      <c r="L1184">
        <v>0</v>
      </c>
      <c r="M1184">
        <v>18050124</v>
      </c>
      <c r="N1184" t="s">
        <v>30</v>
      </c>
      <c r="O1184">
        <v>24</v>
      </c>
      <c r="P1184">
        <v>8</v>
      </c>
      <c r="Q1184">
        <v>5964</v>
      </c>
    </row>
    <row r="1185" spans="1:17" x14ac:dyDescent="0.25">
      <c r="A1185" t="s">
        <v>275</v>
      </c>
      <c r="B1185" t="s">
        <v>351</v>
      </c>
      <c r="C1185" t="s">
        <v>13</v>
      </c>
      <c r="D1185" t="s">
        <v>14</v>
      </c>
      <c r="E1185" t="s">
        <v>271</v>
      </c>
      <c r="F1185" t="s">
        <v>16</v>
      </c>
      <c r="G1185">
        <v>3.9230100000000001</v>
      </c>
      <c r="H1185">
        <v>632301.9</v>
      </c>
      <c r="I1185">
        <v>3674413.68</v>
      </c>
      <c r="J1185">
        <v>-68.59</v>
      </c>
      <c r="K1185">
        <v>-68.59</v>
      </c>
      <c r="L1185">
        <v>0</v>
      </c>
      <c r="M1185">
        <v>18043024</v>
      </c>
      <c r="N1185" t="s">
        <v>30</v>
      </c>
      <c r="O1185">
        <v>24</v>
      </c>
      <c r="P1185">
        <v>8</v>
      </c>
      <c r="Q1185">
        <v>5964</v>
      </c>
    </row>
    <row r="1186" spans="1:17" x14ac:dyDescent="0.25">
      <c r="A1186" t="s">
        <v>275</v>
      </c>
      <c r="B1186" t="s">
        <v>351</v>
      </c>
      <c r="C1186" t="s">
        <v>13</v>
      </c>
      <c r="D1186" t="s">
        <v>14</v>
      </c>
      <c r="E1186" t="s">
        <v>271</v>
      </c>
      <c r="F1186" t="s">
        <v>17</v>
      </c>
      <c r="G1186">
        <v>3.8410099999999998</v>
      </c>
      <c r="H1186">
        <v>632301.9</v>
      </c>
      <c r="I1186">
        <v>3674413.68</v>
      </c>
      <c r="J1186">
        <v>-68.59</v>
      </c>
      <c r="K1186">
        <v>-68.59</v>
      </c>
      <c r="L1186">
        <v>0</v>
      </c>
      <c r="M1186">
        <v>18052524</v>
      </c>
      <c r="N1186" t="s">
        <v>30</v>
      </c>
      <c r="O1186">
        <v>24</v>
      </c>
      <c r="P1186">
        <v>8</v>
      </c>
      <c r="Q1186">
        <v>5964</v>
      </c>
    </row>
    <row r="1187" spans="1:17" x14ac:dyDescent="0.25">
      <c r="A1187" t="s">
        <v>275</v>
      </c>
      <c r="B1187" t="s">
        <v>351</v>
      </c>
      <c r="C1187" t="s">
        <v>13</v>
      </c>
      <c r="D1187" t="s">
        <v>14</v>
      </c>
      <c r="E1187" t="s">
        <v>271</v>
      </c>
      <c r="F1187" t="s">
        <v>18</v>
      </c>
      <c r="G1187">
        <v>3.7710699999999999</v>
      </c>
      <c r="H1187">
        <v>632301.9</v>
      </c>
      <c r="I1187">
        <v>3674437.38</v>
      </c>
      <c r="J1187">
        <v>-68.569999999999993</v>
      </c>
      <c r="K1187">
        <v>-68.569999999999993</v>
      </c>
      <c r="L1187">
        <v>0</v>
      </c>
      <c r="M1187">
        <v>18041624</v>
      </c>
      <c r="N1187" t="s">
        <v>30</v>
      </c>
      <c r="O1187">
        <v>24</v>
      </c>
      <c r="P1187">
        <v>8</v>
      </c>
      <c r="Q1187">
        <v>5964</v>
      </c>
    </row>
    <row r="1188" spans="1:17" x14ac:dyDescent="0.25">
      <c r="A1188" t="s">
        <v>275</v>
      </c>
      <c r="B1188" t="s">
        <v>351</v>
      </c>
      <c r="C1188" t="s">
        <v>13</v>
      </c>
      <c r="D1188" t="s">
        <v>14</v>
      </c>
      <c r="E1188" t="s">
        <v>277</v>
      </c>
      <c r="F1188" t="s">
        <v>4</v>
      </c>
      <c r="G1188">
        <v>0.37375999999999998</v>
      </c>
      <c r="H1188">
        <v>632011.06999999995</v>
      </c>
      <c r="I1188">
        <v>3674674.37</v>
      </c>
      <c r="J1188">
        <v>-69.02</v>
      </c>
      <c r="K1188">
        <v>-69.02</v>
      </c>
      <c r="L1188">
        <v>0</v>
      </c>
      <c r="M1188">
        <v>18072824</v>
      </c>
      <c r="N1188" t="s">
        <v>30</v>
      </c>
      <c r="O1188">
        <v>24</v>
      </c>
      <c r="P1188">
        <v>8</v>
      </c>
      <c r="Q1188">
        <v>5964</v>
      </c>
    </row>
    <row r="1189" spans="1:17" x14ac:dyDescent="0.25">
      <c r="A1189" t="s">
        <v>275</v>
      </c>
      <c r="B1189" t="s">
        <v>351</v>
      </c>
      <c r="C1189" t="s">
        <v>13</v>
      </c>
      <c r="D1189" t="s">
        <v>14</v>
      </c>
      <c r="E1189" t="s">
        <v>277</v>
      </c>
      <c r="F1189" t="s">
        <v>6</v>
      </c>
      <c r="G1189">
        <v>0.3498</v>
      </c>
      <c r="H1189">
        <v>632000</v>
      </c>
      <c r="I1189">
        <v>3674675</v>
      </c>
      <c r="J1189">
        <v>-69</v>
      </c>
      <c r="K1189">
        <v>-69</v>
      </c>
      <c r="L1189">
        <v>0</v>
      </c>
      <c r="M1189">
        <v>18062324</v>
      </c>
      <c r="N1189" t="s">
        <v>30</v>
      </c>
      <c r="O1189">
        <v>24</v>
      </c>
      <c r="P1189">
        <v>8</v>
      </c>
      <c r="Q1189">
        <v>5964</v>
      </c>
    </row>
    <row r="1190" spans="1:17" x14ac:dyDescent="0.25">
      <c r="A1190" t="s">
        <v>275</v>
      </c>
      <c r="B1190" t="s">
        <v>351</v>
      </c>
      <c r="C1190" t="s">
        <v>13</v>
      </c>
      <c r="D1190" t="s">
        <v>14</v>
      </c>
      <c r="E1190" t="s">
        <v>277</v>
      </c>
      <c r="F1190" t="s">
        <v>15</v>
      </c>
      <c r="G1190">
        <v>0.32386999999999999</v>
      </c>
      <c r="H1190">
        <v>632000</v>
      </c>
      <c r="I1190">
        <v>3674675</v>
      </c>
      <c r="J1190">
        <v>-69</v>
      </c>
      <c r="K1190">
        <v>-69</v>
      </c>
      <c r="L1190">
        <v>0</v>
      </c>
      <c r="M1190">
        <v>18080724</v>
      </c>
      <c r="N1190" t="s">
        <v>30</v>
      </c>
      <c r="O1190">
        <v>24</v>
      </c>
      <c r="P1190">
        <v>8</v>
      </c>
      <c r="Q1190">
        <v>5964</v>
      </c>
    </row>
    <row r="1191" spans="1:17" x14ac:dyDescent="0.25">
      <c r="A1191" t="s">
        <v>275</v>
      </c>
      <c r="B1191" t="s">
        <v>351</v>
      </c>
      <c r="C1191" t="s">
        <v>13</v>
      </c>
      <c r="D1191" t="s">
        <v>14</v>
      </c>
      <c r="E1191" t="s">
        <v>277</v>
      </c>
      <c r="F1191" t="s">
        <v>16</v>
      </c>
      <c r="G1191">
        <v>0.29979</v>
      </c>
      <c r="H1191">
        <v>631986.82999999996</v>
      </c>
      <c r="I1191">
        <v>3674674.37</v>
      </c>
      <c r="J1191">
        <v>-68.98</v>
      </c>
      <c r="K1191">
        <v>-68.98</v>
      </c>
      <c r="L1191">
        <v>0</v>
      </c>
      <c r="M1191">
        <v>18071724</v>
      </c>
      <c r="N1191" t="s">
        <v>30</v>
      </c>
      <c r="O1191">
        <v>24</v>
      </c>
      <c r="P1191">
        <v>8</v>
      </c>
      <c r="Q1191">
        <v>5964</v>
      </c>
    </row>
    <row r="1192" spans="1:17" x14ac:dyDescent="0.25">
      <c r="A1192" t="s">
        <v>275</v>
      </c>
      <c r="B1192" t="s">
        <v>351</v>
      </c>
      <c r="C1192" t="s">
        <v>13</v>
      </c>
      <c r="D1192" t="s">
        <v>14</v>
      </c>
      <c r="E1192" t="s">
        <v>277</v>
      </c>
      <c r="F1192" t="s">
        <v>17</v>
      </c>
      <c r="G1192">
        <v>0.27045999999999998</v>
      </c>
      <c r="H1192">
        <v>632000</v>
      </c>
      <c r="I1192">
        <v>3674675</v>
      </c>
      <c r="J1192">
        <v>-69</v>
      </c>
      <c r="K1192">
        <v>-69</v>
      </c>
      <c r="L1192">
        <v>0</v>
      </c>
      <c r="M1192">
        <v>18071824</v>
      </c>
      <c r="N1192" t="s">
        <v>30</v>
      </c>
      <c r="O1192">
        <v>24</v>
      </c>
      <c r="P1192">
        <v>8</v>
      </c>
      <c r="Q1192">
        <v>5964</v>
      </c>
    </row>
    <row r="1193" spans="1:17" x14ac:dyDescent="0.25">
      <c r="A1193" t="s">
        <v>275</v>
      </c>
      <c r="B1193" t="s">
        <v>351</v>
      </c>
      <c r="C1193" t="s">
        <v>13</v>
      </c>
      <c r="D1193" t="s">
        <v>14</v>
      </c>
      <c r="E1193" t="s">
        <v>277</v>
      </c>
      <c r="F1193" t="s">
        <v>18</v>
      </c>
      <c r="G1193">
        <v>0.25224000000000002</v>
      </c>
      <c r="H1193">
        <v>631986.82999999996</v>
      </c>
      <c r="I1193">
        <v>3674674.37</v>
      </c>
      <c r="J1193">
        <v>-68.98</v>
      </c>
      <c r="K1193">
        <v>-68.98</v>
      </c>
      <c r="L1193">
        <v>0</v>
      </c>
      <c r="M1193">
        <v>18072724</v>
      </c>
      <c r="N1193" t="s">
        <v>30</v>
      </c>
      <c r="O1193">
        <v>24</v>
      </c>
      <c r="P1193">
        <v>8</v>
      </c>
      <c r="Q1193">
        <v>5964</v>
      </c>
    </row>
    <row r="1194" spans="1:17" x14ac:dyDescent="0.25">
      <c r="A1194" t="s">
        <v>275</v>
      </c>
      <c r="B1194" t="s">
        <v>351</v>
      </c>
      <c r="C1194" t="s">
        <v>13</v>
      </c>
      <c r="D1194" t="s">
        <v>14</v>
      </c>
      <c r="E1194" t="s">
        <v>272</v>
      </c>
      <c r="F1194" t="s">
        <v>4</v>
      </c>
      <c r="G1194">
        <v>0.14333000000000001</v>
      </c>
      <c r="H1194">
        <v>632011.06999999995</v>
      </c>
      <c r="I1194">
        <v>3674674.37</v>
      </c>
      <c r="J1194">
        <v>-69.02</v>
      </c>
      <c r="K1194">
        <v>-69.02</v>
      </c>
      <c r="L1194">
        <v>0</v>
      </c>
      <c r="M1194">
        <v>18072824</v>
      </c>
      <c r="N1194" t="s">
        <v>30</v>
      </c>
      <c r="O1194">
        <v>24</v>
      </c>
      <c r="P1194">
        <v>8</v>
      </c>
      <c r="Q1194">
        <v>5964</v>
      </c>
    </row>
    <row r="1195" spans="1:17" x14ac:dyDescent="0.25">
      <c r="A1195" t="s">
        <v>275</v>
      </c>
      <c r="B1195" t="s">
        <v>351</v>
      </c>
      <c r="C1195" t="s">
        <v>13</v>
      </c>
      <c r="D1195" t="s">
        <v>14</v>
      </c>
      <c r="E1195" t="s">
        <v>272</v>
      </c>
      <c r="F1195" t="s">
        <v>6</v>
      </c>
      <c r="G1195">
        <v>0.13255</v>
      </c>
      <c r="H1195">
        <v>632000</v>
      </c>
      <c r="I1195">
        <v>3674675</v>
      </c>
      <c r="J1195">
        <v>-69</v>
      </c>
      <c r="K1195">
        <v>-69</v>
      </c>
      <c r="L1195">
        <v>0</v>
      </c>
      <c r="M1195">
        <v>18062324</v>
      </c>
      <c r="N1195" t="s">
        <v>30</v>
      </c>
      <c r="O1195">
        <v>24</v>
      </c>
      <c r="P1195">
        <v>8</v>
      </c>
      <c r="Q1195">
        <v>5964</v>
      </c>
    </row>
    <row r="1196" spans="1:17" x14ac:dyDescent="0.25">
      <c r="A1196" t="s">
        <v>275</v>
      </c>
      <c r="B1196" t="s">
        <v>351</v>
      </c>
      <c r="C1196" t="s">
        <v>13</v>
      </c>
      <c r="D1196" t="s">
        <v>14</v>
      </c>
      <c r="E1196" t="s">
        <v>272</v>
      </c>
      <c r="F1196" t="s">
        <v>15</v>
      </c>
      <c r="G1196">
        <v>0.11922000000000001</v>
      </c>
      <c r="H1196">
        <v>632011.06999999995</v>
      </c>
      <c r="I1196">
        <v>3674674.37</v>
      </c>
      <c r="J1196">
        <v>-69.02</v>
      </c>
      <c r="K1196">
        <v>-69.02</v>
      </c>
      <c r="L1196">
        <v>0</v>
      </c>
      <c r="M1196">
        <v>18080724</v>
      </c>
      <c r="N1196" t="s">
        <v>30</v>
      </c>
      <c r="O1196">
        <v>24</v>
      </c>
      <c r="P1196">
        <v>8</v>
      </c>
      <c r="Q1196">
        <v>5964</v>
      </c>
    </row>
    <row r="1197" spans="1:17" x14ac:dyDescent="0.25">
      <c r="A1197" t="s">
        <v>275</v>
      </c>
      <c r="B1197" t="s">
        <v>351</v>
      </c>
      <c r="C1197" t="s">
        <v>13</v>
      </c>
      <c r="D1197" t="s">
        <v>14</v>
      </c>
      <c r="E1197" t="s">
        <v>272</v>
      </c>
      <c r="F1197" t="s">
        <v>16</v>
      </c>
      <c r="G1197">
        <v>0.11365</v>
      </c>
      <c r="H1197">
        <v>632000</v>
      </c>
      <c r="I1197">
        <v>3674675</v>
      </c>
      <c r="J1197">
        <v>-69</v>
      </c>
      <c r="K1197">
        <v>-69</v>
      </c>
      <c r="L1197">
        <v>0</v>
      </c>
      <c r="M1197">
        <v>18071724</v>
      </c>
      <c r="N1197" t="s">
        <v>30</v>
      </c>
      <c r="O1197">
        <v>24</v>
      </c>
      <c r="P1197">
        <v>8</v>
      </c>
      <c r="Q1197">
        <v>5964</v>
      </c>
    </row>
    <row r="1198" spans="1:17" x14ac:dyDescent="0.25">
      <c r="A1198" t="s">
        <v>275</v>
      </c>
      <c r="B1198" t="s">
        <v>351</v>
      </c>
      <c r="C1198" t="s">
        <v>13</v>
      </c>
      <c r="D1198" t="s">
        <v>14</v>
      </c>
      <c r="E1198" t="s">
        <v>272</v>
      </c>
      <c r="F1198" t="s">
        <v>17</v>
      </c>
      <c r="G1198">
        <v>0.10324999999999999</v>
      </c>
      <c r="H1198">
        <v>632011.06999999995</v>
      </c>
      <c r="I1198">
        <v>3674674.37</v>
      </c>
      <c r="J1198">
        <v>-69.02</v>
      </c>
      <c r="K1198">
        <v>-69.02</v>
      </c>
      <c r="L1198">
        <v>0</v>
      </c>
      <c r="M1198">
        <v>18071824</v>
      </c>
      <c r="N1198" t="s">
        <v>30</v>
      </c>
      <c r="O1198">
        <v>24</v>
      </c>
      <c r="P1198">
        <v>8</v>
      </c>
      <c r="Q1198">
        <v>5964</v>
      </c>
    </row>
    <row r="1199" spans="1:17" x14ac:dyDescent="0.25">
      <c r="A1199" t="s">
        <v>275</v>
      </c>
      <c r="B1199" t="s">
        <v>351</v>
      </c>
      <c r="C1199" t="s">
        <v>13</v>
      </c>
      <c r="D1199" t="s">
        <v>14</v>
      </c>
      <c r="E1199" t="s">
        <v>272</v>
      </c>
      <c r="F1199" t="s">
        <v>18</v>
      </c>
      <c r="G1199">
        <v>8.9719999999999994E-2</v>
      </c>
      <c r="H1199">
        <v>632011.06999999995</v>
      </c>
      <c r="I1199">
        <v>3674674.37</v>
      </c>
      <c r="J1199">
        <v>-69.02</v>
      </c>
      <c r="K1199">
        <v>-69.02</v>
      </c>
      <c r="L1199">
        <v>0</v>
      </c>
      <c r="M1199">
        <v>18080924</v>
      </c>
      <c r="N1199" t="s">
        <v>30</v>
      </c>
      <c r="O1199">
        <v>24</v>
      </c>
      <c r="P1199">
        <v>8</v>
      </c>
      <c r="Q1199">
        <v>5964</v>
      </c>
    </row>
    <row r="1200" spans="1:17" x14ac:dyDescent="0.25">
      <c r="A1200" t="s">
        <v>275</v>
      </c>
      <c r="B1200" t="s">
        <v>351</v>
      </c>
      <c r="C1200" t="s">
        <v>13</v>
      </c>
      <c r="D1200" t="s">
        <v>14</v>
      </c>
      <c r="E1200" t="s">
        <v>273</v>
      </c>
      <c r="F1200" t="s">
        <v>4</v>
      </c>
      <c r="G1200">
        <v>0.13044</v>
      </c>
      <c r="H1200">
        <v>632000</v>
      </c>
      <c r="I1200">
        <v>3674675</v>
      </c>
      <c r="J1200">
        <v>-69</v>
      </c>
      <c r="K1200">
        <v>-69</v>
      </c>
      <c r="L1200">
        <v>0</v>
      </c>
      <c r="M1200">
        <v>18072824</v>
      </c>
      <c r="N1200" t="s">
        <v>30</v>
      </c>
      <c r="O1200">
        <v>24</v>
      </c>
      <c r="P1200">
        <v>8</v>
      </c>
      <c r="Q1200">
        <v>5964</v>
      </c>
    </row>
    <row r="1201" spans="1:17" x14ac:dyDescent="0.25">
      <c r="A1201" t="s">
        <v>275</v>
      </c>
      <c r="B1201" t="s">
        <v>351</v>
      </c>
      <c r="C1201" t="s">
        <v>13</v>
      </c>
      <c r="D1201" t="s">
        <v>14</v>
      </c>
      <c r="E1201" t="s">
        <v>273</v>
      </c>
      <c r="F1201" t="s">
        <v>6</v>
      </c>
      <c r="G1201">
        <v>0.12256</v>
      </c>
      <c r="H1201">
        <v>632000</v>
      </c>
      <c r="I1201">
        <v>3674675</v>
      </c>
      <c r="J1201">
        <v>-69</v>
      </c>
      <c r="K1201">
        <v>-69</v>
      </c>
      <c r="L1201">
        <v>0</v>
      </c>
      <c r="M1201">
        <v>18062324</v>
      </c>
      <c r="N1201" t="s">
        <v>30</v>
      </c>
      <c r="O1201">
        <v>24</v>
      </c>
      <c r="P1201">
        <v>8</v>
      </c>
      <c r="Q1201">
        <v>5964</v>
      </c>
    </row>
    <row r="1202" spans="1:17" x14ac:dyDescent="0.25">
      <c r="A1202" t="s">
        <v>275</v>
      </c>
      <c r="B1202" t="s">
        <v>351</v>
      </c>
      <c r="C1202" t="s">
        <v>13</v>
      </c>
      <c r="D1202" t="s">
        <v>14</v>
      </c>
      <c r="E1202" t="s">
        <v>273</v>
      </c>
      <c r="F1202" t="s">
        <v>15</v>
      </c>
      <c r="G1202">
        <v>0.10939</v>
      </c>
      <c r="H1202">
        <v>632000</v>
      </c>
      <c r="I1202">
        <v>3674675</v>
      </c>
      <c r="J1202">
        <v>-69</v>
      </c>
      <c r="K1202">
        <v>-69</v>
      </c>
      <c r="L1202">
        <v>0</v>
      </c>
      <c r="M1202">
        <v>18080724</v>
      </c>
      <c r="N1202" t="s">
        <v>30</v>
      </c>
      <c r="O1202">
        <v>24</v>
      </c>
      <c r="P1202">
        <v>8</v>
      </c>
      <c r="Q1202">
        <v>5964</v>
      </c>
    </row>
    <row r="1203" spans="1:17" x14ac:dyDescent="0.25">
      <c r="A1203" t="s">
        <v>275</v>
      </c>
      <c r="B1203" t="s">
        <v>351</v>
      </c>
      <c r="C1203" t="s">
        <v>13</v>
      </c>
      <c r="D1203" t="s">
        <v>14</v>
      </c>
      <c r="E1203" t="s">
        <v>273</v>
      </c>
      <c r="F1203" t="s">
        <v>16</v>
      </c>
      <c r="G1203">
        <v>0.10575</v>
      </c>
      <c r="H1203">
        <v>631986.82999999996</v>
      </c>
      <c r="I1203">
        <v>3674674.37</v>
      </c>
      <c r="J1203">
        <v>-68.98</v>
      </c>
      <c r="K1203">
        <v>-68.98</v>
      </c>
      <c r="L1203">
        <v>0</v>
      </c>
      <c r="M1203">
        <v>18071724</v>
      </c>
      <c r="N1203" t="s">
        <v>30</v>
      </c>
      <c r="O1203">
        <v>24</v>
      </c>
      <c r="P1203">
        <v>8</v>
      </c>
      <c r="Q1203">
        <v>5964</v>
      </c>
    </row>
    <row r="1204" spans="1:17" x14ac:dyDescent="0.25">
      <c r="A1204" t="s">
        <v>275</v>
      </c>
      <c r="B1204" t="s">
        <v>351</v>
      </c>
      <c r="C1204" t="s">
        <v>13</v>
      </c>
      <c r="D1204" t="s">
        <v>14</v>
      </c>
      <c r="E1204" t="s">
        <v>273</v>
      </c>
      <c r="F1204" t="s">
        <v>17</v>
      </c>
      <c r="G1204">
        <v>9.5519999999999994E-2</v>
      </c>
      <c r="H1204">
        <v>632000</v>
      </c>
      <c r="I1204">
        <v>3674675</v>
      </c>
      <c r="J1204">
        <v>-69</v>
      </c>
      <c r="K1204">
        <v>-69</v>
      </c>
      <c r="L1204">
        <v>0</v>
      </c>
      <c r="M1204">
        <v>18071824</v>
      </c>
      <c r="N1204" t="s">
        <v>30</v>
      </c>
      <c r="O1204">
        <v>24</v>
      </c>
      <c r="P1204">
        <v>8</v>
      </c>
      <c r="Q1204">
        <v>5964</v>
      </c>
    </row>
    <row r="1205" spans="1:17" x14ac:dyDescent="0.25">
      <c r="A1205" t="s">
        <v>275</v>
      </c>
      <c r="B1205" t="s">
        <v>351</v>
      </c>
      <c r="C1205" t="s">
        <v>13</v>
      </c>
      <c r="D1205" t="s">
        <v>14</v>
      </c>
      <c r="E1205" t="s">
        <v>273</v>
      </c>
      <c r="F1205" t="s">
        <v>18</v>
      </c>
      <c r="G1205">
        <v>9.0090000000000003E-2</v>
      </c>
      <c r="H1205">
        <v>632011.06999999995</v>
      </c>
      <c r="I1205">
        <v>3674674.37</v>
      </c>
      <c r="J1205">
        <v>-69.02</v>
      </c>
      <c r="K1205">
        <v>-69.02</v>
      </c>
      <c r="L1205">
        <v>0</v>
      </c>
      <c r="M1205">
        <v>18071724</v>
      </c>
      <c r="N1205" t="s">
        <v>30</v>
      </c>
      <c r="O1205">
        <v>24</v>
      </c>
      <c r="P1205">
        <v>8</v>
      </c>
      <c r="Q1205">
        <v>5964</v>
      </c>
    </row>
    <row r="1206" spans="1:17" x14ac:dyDescent="0.25">
      <c r="A1206" t="s">
        <v>275</v>
      </c>
      <c r="B1206" t="s">
        <v>351</v>
      </c>
      <c r="C1206" t="s">
        <v>13</v>
      </c>
      <c r="D1206" t="s">
        <v>14</v>
      </c>
      <c r="E1206" t="s">
        <v>274</v>
      </c>
      <c r="F1206" t="s">
        <v>4</v>
      </c>
      <c r="G1206">
        <v>9.4350000000000003E-2</v>
      </c>
      <c r="H1206">
        <v>632000</v>
      </c>
      <c r="I1206">
        <v>3674675</v>
      </c>
      <c r="J1206">
        <v>-69</v>
      </c>
      <c r="K1206">
        <v>-69</v>
      </c>
      <c r="L1206">
        <v>0</v>
      </c>
      <c r="M1206">
        <v>18072824</v>
      </c>
      <c r="N1206" t="s">
        <v>30</v>
      </c>
      <c r="O1206">
        <v>24</v>
      </c>
      <c r="P1206">
        <v>8</v>
      </c>
      <c r="Q1206">
        <v>5964</v>
      </c>
    </row>
    <row r="1207" spans="1:17" x14ac:dyDescent="0.25">
      <c r="A1207" t="s">
        <v>275</v>
      </c>
      <c r="B1207" t="s">
        <v>351</v>
      </c>
      <c r="C1207" t="s">
        <v>13</v>
      </c>
      <c r="D1207" t="s">
        <v>14</v>
      </c>
      <c r="E1207" t="s">
        <v>274</v>
      </c>
      <c r="F1207" t="s">
        <v>6</v>
      </c>
      <c r="G1207">
        <v>8.7929999999999994E-2</v>
      </c>
      <c r="H1207">
        <v>631986.82999999996</v>
      </c>
      <c r="I1207">
        <v>3674674.37</v>
      </c>
      <c r="J1207">
        <v>-68.98</v>
      </c>
      <c r="K1207">
        <v>-68.98</v>
      </c>
      <c r="L1207">
        <v>0</v>
      </c>
      <c r="M1207">
        <v>18080724</v>
      </c>
      <c r="N1207" t="s">
        <v>30</v>
      </c>
      <c r="O1207">
        <v>24</v>
      </c>
      <c r="P1207">
        <v>8</v>
      </c>
      <c r="Q1207">
        <v>5964</v>
      </c>
    </row>
    <row r="1208" spans="1:17" x14ac:dyDescent="0.25">
      <c r="A1208" t="s">
        <v>275</v>
      </c>
      <c r="B1208" t="s">
        <v>351</v>
      </c>
      <c r="C1208" t="s">
        <v>13</v>
      </c>
      <c r="D1208" t="s">
        <v>14</v>
      </c>
      <c r="E1208" t="s">
        <v>274</v>
      </c>
      <c r="F1208" t="s">
        <v>15</v>
      </c>
      <c r="G1208">
        <v>8.1269999999999995E-2</v>
      </c>
      <c r="H1208">
        <v>631986.82999999996</v>
      </c>
      <c r="I1208">
        <v>3674674.37</v>
      </c>
      <c r="J1208">
        <v>-68.98</v>
      </c>
      <c r="K1208">
        <v>-68.98</v>
      </c>
      <c r="L1208">
        <v>0</v>
      </c>
      <c r="M1208">
        <v>18062324</v>
      </c>
      <c r="N1208" t="s">
        <v>30</v>
      </c>
      <c r="O1208">
        <v>24</v>
      </c>
      <c r="P1208">
        <v>8</v>
      </c>
      <c r="Q1208">
        <v>5964</v>
      </c>
    </row>
    <row r="1209" spans="1:17" x14ac:dyDescent="0.25">
      <c r="A1209" t="s">
        <v>275</v>
      </c>
      <c r="B1209" t="s">
        <v>351</v>
      </c>
      <c r="C1209" t="s">
        <v>13</v>
      </c>
      <c r="D1209" t="s">
        <v>14</v>
      </c>
      <c r="E1209" t="s">
        <v>274</v>
      </c>
      <c r="F1209" t="s">
        <v>16</v>
      </c>
      <c r="G1209">
        <v>7.1679999999999994E-2</v>
      </c>
      <c r="H1209">
        <v>631975</v>
      </c>
      <c r="I1209">
        <v>3674675</v>
      </c>
      <c r="J1209">
        <v>-68.89</v>
      </c>
      <c r="K1209">
        <v>-68.89</v>
      </c>
      <c r="L1209">
        <v>0</v>
      </c>
      <c r="M1209">
        <v>18071724</v>
      </c>
      <c r="N1209" t="s">
        <v>30</v>
      </c>
      <c r="O1209">
        <v>24</v>
      </c>
      <c r="P1209">
        <v>8</v>
      </c>
      <c r="Q1209">
        <v>5964</v>
      </c>
    </row>
    <row r="1210" spans="1:17" x14ac:dyDescent="0.25">
      <c r="A1210" t="s">
        <v>275</v>
      </c>
      <c r="B1210" t="s">
        <v>351</v>
      </c>
      <c r="C1210" t="s">
        <v>13</v>
      </c>
      <c r="D1210" t="s">
        <v>14</v>
      </c>
      <c r="E1210" t="s">
        <v>274</v>
      </c>
      <c r="F1210" t="s">
        <v>17</v>
      </c>
      <c r="G1210">
        <v>6.6680000000000003E-2</v>
      </c>
      <c r="H1210">
        <v>631986.82999999996</v>
      </c>
      <c r="I1210">
        <v>3674674.37</v>
      </c>
      <c r="J1210">
        <v>-68.98</v>
      </c>
      <c r="K1210">
        <v>-68.98</v>
      </c>
      <c r="L1210">
        <v>0</v>
      </c>
      <c r="M1210">
        <v>18071824</v>
      </c>
      <c r="N1210" t="s">
        <v>30</v>
      </c>
      <c r="O1210">
        <v>24</v>
      </c>
      <c r="P1210">
        <v>8</v>
      </c>
      <c r="Q1210">
        <v>5964</v>
      </c>
    </row>
    <row r="1211" spans="1:17" x14ac:dyDescent="0.25">
      <c r="A1211" t="s">
        <v>275</v>
      </c>
      <c r="B1211" t="s">
        <v>351</v>
      </c>
      <c r="C1211" t="s">
        <v>13</v>
      </c>
      <c r="D1211" t="s">
        <v>14</v>
      </c>
      <c r="E1211" t="s">
        <v>274</v>
      </c>
      <c r="F1211" t="s">
        <v>18</v>
      </c>
      <c r="G1211">
        <v>6.2600000000000003E-2</v>
      </c>
      <c r="H1211">
        <v>632301.9</v>
      </c>
      <c r="I1211">
        <v>3674555.88</v>
      </c>
      <c r="J1211">
        <v>-68.75</v>
      </c>
      <c r="K1211">
        <v>-68.75</v>
      </c>
      <c r="L1211">
        <v>0</v>
      </c>
      <c r="M1211">
        <v>18061724</v>
      </c>
      <c r="N1211" t="s">
        <v>30</v>
      </c>
      <c r="O1211">
        <v>24</v>
      </c>
      <c r="P1211">
        <v>8</v>
      </c>
      <c r="Q1211">
        <v>5964</v>
      </c>
    </row>
    <row r="1212" spans="1:17" x14ac:dyDescent="0.25">
      <c r="A1212" t="s">
        <v>275</v>
      </c>
      <c r="B1212" t="s">
        <v>351</v>
      </c>
      <c r="C1212" t="s">
        <v>13</v>
      </c>
      <c r="D1212" t="s">
        <v>14</v>
      </c>
      <c r="E1212" t="s">
        <v>278</v>
      </c>
      <c r="F1212" t="s">
        <v>4</v>
      </c>
      <c r="G1212">
        <v>4.2090000000000002E-2</v>
      </c>
      <c r="H1212">
        <v>632301.9</v>
      </c>
      <c r="I1212">
        <v>3674532.18</v>
      </c>
      <c r="J1212">
        <v>-68.72</v>
      </c>
      <c r="K1212">
        <v>-68.72</v>
      </c>
      <c r="L1212">
        <v>0</v>
      </c>
      <c r="M1212">
        <v>18050224</v>
      </c>
      <c r="N1212" t="s">
        <v>30</v>
      </c>
      <c r="O1212">
        <v>24</v>
      </c>
      <c r="P1212">
        <v>8</v>
      </c>
      <c r="Q1212">
        <v>5964</v>
      </c>
    </row>
    <row r="1213" spans="1:17" x14ac:dyDescent="0.25">
      <c r="A1213" t="s">
        <v>275</v>
      </c>
      <c r="B1213" t="s">
        <v>351</v>
      </c>
      <c r="C1213" t="s">
        <v>13</v>
      </c>
      <c r="D1213" t="s">
        <v>14</v>
      </c>
      <c r="E1213" t="s">
        <v>278</v>
      </c>
      <c r="F1213" t="s">
        <v>6</v>
      </c>
      <c r="G1213">
        <v>3.6139999999999999E-2</v>
      </c>
      <c r="H1213">
        <v>632301.9</v>
      </c>
      <c r="I1213">
        <v>3674508.48</v>
      </c>
      <c r="J1213">
        <v>-68.69</v>
      </c>
      <c r="K1213">
        <v>-68.69</v>
      </c>
      <c r="L1213">
        <v>0</v>
      </c>
      <c r="M1213">
        <v>18043024</v>
      </c>
      <c r="N1213" t="s">
        <v>30</v>
      </c>
      <c r="O1213">
        <v>24</v>
      </c>
      <c r="P1213">
        <v>8</v>
      </c>
      <c r="Q1213">
        <v>5964</v>
      </c>
    </row>
    <row r="1214" spans="1:17" x14ac:dyDescent="0.25">
      <c r="A1214" t="s">
        <v>275</v>
      </c>
      <c r="B1214" t="s">
        <v>351</v>
      </c>
      <c r="C1214" t="s">
        <v>13</v>
      </c>
      <c r="D1214" t="s">
        <v>14</v>
      </c>
      <c r="E1214" t="s">
        <v>278</v>
      </c>
      <c r="F1214" t="s">
        <v>15</v>
      </c>
      <c r="G1214">
        <v>3.5479999999999998E-2</v>
      </c>
      <c r="H1214">
        <v>632301.9</v>
      </c>
      <c r="I1214">
        <v>3674508.48</v>
      </c>
      <c r="J1214">
        <v>-68.69</v>
      </c>
      <c r="K1214">
        <v>-68.69</v>
      </c>
      <c r="L1214">
        <v>0</v>
      </c>
      <c r="M1214">
        <v>18050124</v>
      </c>
      <c r="N1214" t="s">
        <v>30</v>
      </c>
      <c r="O1214">
        <v>24</v>
      </c>
      <c r="P1214">
        <v>8</v>
      </c>
      <c r="Q1214">
        <v>5964</v>
      </c>
    </row>
    <row r="1215" spans="1:17" x14ac:dyDescent="0.25">
      <c r="A1215" t="s">
        <v>275</v>
      </c>
      <c r="B1215" t="s">
        <v>351</v>
      </c>
      <c r="C1215" t="s">
        <v>13</v>
      </c>
      <c r="D1215" t="s">
        <v>14</v>
      </c>
      <c r="E1215" t="s">
        <v>278</v>
      </c>
      <c r="F1215" t="s">
        <v>16</v>
      </c>
      <c r="G1215">
        <v>3.3029999999999997E-2</v>
      </c>
      <c r="H1215">
        <v>632301.9</v>
      </c>
      <c r="I1215">
        <v>3674508.48</v>
      </c>
      <c r="J1215">
        <v>-68.69</v>
      </c>
      <c r="K1215">
        <v>-68.69</v>
      </c>
      <c r="L1215">
        <v>0</v>
      </c>
      <c r="M1215">
        <v>18051324</v>
      </c>
      <c r="N1215" t="s">
        <v>30</v>
      </c>
      <c r="O1215">
        <v>24</v>
      </c>
      <c r="P1215">
        <v>8</v>
      </c>
      <c r="Q1215">
        <v>5964</v>
      </c>
    </row>
    <row r="1216" spans="1:17" x14ac:dyDescent="0.25">
      <c r="A1216" t="s">
        <v>275</v>
      </c>
      <c r="B1216" t="s">
        <v>351</v>
      </c>
      <c r="C1216" t="s">
        <v>13</v>
      </c>
      <c r="D1216" t="s">
        <v>14</v>
      </c>
      <c r="E1216" t="s">
        <v>278</v>
      </c>
      <c r="F1216" t="s">
        <v>17</v>
      </c>
      <c r="G1216">
        <v>3.1910000000000001E-2</v>
      </c>
      <c r="H1216">
        <v>632301.9</v>
      </c>
      <c r="I1216">
        <v>3674532.18</v>
      </c>
      <c r="J1216">
        <v>-68.72</v>
      </c>
      <c r="K1216">
        <v>-68.72</v>
      </c>
      <c r="L1216">
        <v>0</v>
      </c>
      <c r="M1216">
        <v>18061724</v>
      </c>
      <c r="N1216" t="s">
        <v>30</v>
      </c>
      <c r="O1216">
        <v>24</v>
      </c>
      <c r="P1216">
        <v>8</v>
      </c>
      <c r="Q1216">
        <v>5964</v>
      </c>
    </row>
    <row r="1217" spans="1:17" x14ac:dyDescent="0.25">
      <c r="A1217" t="s">
        <v>275</v>
      </c>
      <c r="B1217" t="s">
        <v>351</v>
      </c>
      <c r="C1217" t="s">
        <v>13</v>
      </c>
      <c r="D1217" t="s">
        <v>14</v>
      </c>
      <c r="E1217" t="s">
        <v>278</v>
      </c>
      <c r="F1217" t="s">
        <v>18</v>
      </c>
      <c r="G1217">
        <v>3.1199999999999999E-2</v>
      </c>
      <c r="H1217">
        <v>632301.9</v>
      </c>
      <c r="I1217">
        <v>3674532.18</v>
      </c>
      <c r="J1217">
        <v>-68.72</v>
      </c>
      <c r="K1217">
        <v>-68.72</v>
      </c>
      <c r="L1217">
        <v>0</v>
      </c>
      <c r="M1217">
        <v>18051324</v>
      </c>
      <c r="N1217" t="s">
        <v>30</v>
      </c>
      <c r="O1217">
        <v>24</v>
      </c>
      <c r="P1217">
        <v>8</v>
      </c>
      <c r="Q1217">
        <v>5964</v>
      </c>
    </row>
    <row r="1218" spans="1:17" x14ac:dyDescent="0.25">
      <c r="A1218" t="s">
        <v>275</v>
      </c>
      <c r="B1218" t="s">
        <v>351</v>
      </c>
      <c r="C1218" t="s">
        <v>13</v>
      </c>
      <c r="D1218" t="s">
        <v>14</v>
      </c>
      <c r="E1218" t="s">
        <v>7</v>
      </c>
      <c r="F1218" t="s">
        <v>4</v>
      </c>
      <c r="G1218">
        <v>4.4611400000000003</v>
      </c>
      <c r="H1218">
        <v>632156.48</v>
      </c>
      <c r="I1218">
        <v>3674295.19</v>
      </c>
      <c r="J1218">
        <v>-68.760000000000005</v>
      </c>
      <c r="K1218">
        <v>-68.760000000000005</v>
      </c>
      <c r="L1218">
        <v>0</v>
      </c>
      <c r="M1218">
        <v>18122824</v>
      </c>
      <c r="N1218" t="s">
        <v>30</v>
      </c>
      <c r="O1218">
        <v>24</v>
      </c>
      <c r="P1218">
        <v>8</v>
      </c>
      <c r="Q1218">
        <v>5964</v>
      </c>
    </row>
    <row r="1219" spans="1:17" x14ac:dyDescent="0.25">
      <c r="A1219" t="s">
        <v>275</v>
      </c>
      <c r="B1219" t="s">
        <v>351</v>
      </c>
      <c r="C1219" t="s">
        <v>13</v>
      </c>
      <c r="D1219" t="s">
        <v>14</v>
      </c>
      <c r="E1219" t="s">
        <v>7</v>
      </c>
      <c r="F1219" t="s">
        <v>6</v>
      </c>
      <c r="G1219">
        <v>4.1432599999999997</v>
      </c>
      <c r="H1219">
        <v>632301.9</v>
      </c>
      <c r="I1219">
        <v>3674437.38</v>
      </c>
      <c r="J1219">
        <v>-68.569999999999993</v>
      </c>
      <c r="K1219">
        <v>-68.569999999999993</v>
      </c>
      <c r="L1219">
        <v>0</v>
      </c>
      <c r="M1219">
        <v>18052624</v>
      </c>
      <c r="N1219" t="s">
        <v>30</v>
      </c>
      <c r="O1219">
        <v>24</v>
      </c>
      <c r="P1219">
        <v>8</v>
      </c>
      <c r="Q1219">
        <v>5964</v>
      </c>
    </row>
    <row r="1220" spans="1:17" x14ac:dyDescent="0.25">
      <c r="A1220" t="s">
        <v>275</v>
      </c>
      <c r="B1220" t="s">
        <v>351</v>
      </c>
      <c r="C1220" t="s">
        <v>13</v>
      </c>
      <c r="D1220" t="s">
        <v>14</v>
      </c>
      <c r="E1220" t="s">
        <v>7</v>
      </c>
      <c r="F1220" t="s">
        <v>15</v>
      </c>
      <c r="G1220">
        <v>4.0705099999999996</v>
      </c>
      <c r="H1220">
        <v>632301.9</v>
      </c>
      <c r="I1220">
        <v>3674413.68</v>
      </c>
      <c r="J1220">
        <v>-68.59</v>
      </c>
      <c r="K1220">
        <v>-68.59</v>
      </c>
      <c r="L1220">
        <v>0</v>
      </c>
      <c r="M1220">
        <v>18050124</v>
      </c>
      <c r="N1220" t="s">
        <v>30</v>
      </c>
      <c r="O1220">
        <v>24</v>
      </c>
      <c r="P1220">
        <v>8</v>
      </c>
      <c r="Q1220">
        <v>5964</v>
      </c>
    </row>
    <row r="1221" spans="1:17" x14ac:dyDescent="0.25">
      <c r="A1221" t="s">
        <v>275</v>
      </c>
      <c r="B1221" t="s">
        <v>351</v>
      </c>
      <c r="C1221" t="s">
        <v>13</v>
      </c>
      <c r="D1221" t="s">
        <v>14</v>
      </c>
      <c r="E1221" t="s">
        <v>7</v>
      </c>
      <c r="F1221" t="s">
        <v>16</v>
      </c>
      <c r="G1221">
        <v>3.9245100000000002</v>
      </c>
      <c r="H1221">
        <v>632301.9</v>
      </c>
      <c r="I1221">
        <v>3674413.68</v>
      </c>
      <c r="J1221">
        <v>-68.59</v>
      </c>
      <c r="K1221">
        <v>-68.59</v>
      </c>
      <c r="L1221">
        <v>0</v>
      </c>
      <c r="M1221">
        <v>18043024</v>
      </c>
      <c r="N1221" t="s">
        <v>30</v>
      </c>
      <c r="O1221">
        <v>24</v>
      </c>
      <c r="P1221">
        <v>8</v>
      </c>
      <c r="Q1221">
        <v>5964</v>
      </c>
    </row>
    <row r="1222" spans="1:17" x14ac:dyDescent="0.25">
      <c r="A1222" t="s">
        <v>275</v>
      </c>
      <c r="B1222" t="s">
        <v>351</v>
      </c>
      <c r="C1222" t="s">
        <v>13</v>
      </c>
      <c r="D1222" t="s">
        <v>14</v>
      </c>
      <c r="E1222" t="s">
        <v>7</v>
      </c>
      <c r="F1222" t="s">
        <v>17</v>
      </c>
      <c r="G1222">
        <v>3.84707</v>
      </c>
      <c r="H1222">
        <v>632301.9</v>
      </c>
      <c r="I1222">
        <v>3674413.68</v>
      </c>
      <c r="J1222">
        <v>-68.59</v>
      </c>
      <c r="K1222">
        <v>-68.59</v>
      </c>
      <c r="L1222">
        <v>0</v>
      </c>
      <c r="M1222">
        <v>18052524</v>
      </c>
      <c r="N1222" t="s">
        <v>30</v>
      </c>
      <c r="O1222">
        <v>24</v>
      </c>
      <c r="P1222">
        <v>8</v>
      </c>
      <c r="Q1222">
        <v>5964</v>
      </c>
    </row>
    <row r="1223" spans="1:17" x14ac:dyDescent="0.25">
      <c r="A1223" t="s">
        <v>275</v>
      </c>
      <c r="B1223" t="s">
        <v>351</v>
      </c>
      <c r="C1223" t="s">
        <v>13</v>
      </c>
      <c r="D1223" t="s">
        <v>14</v>
      </c>
      <c r="E1223" t="s">
        <v>7</v>
      </c>
      <c r="F1223" t="s">
        <v>18</v>
      </c>
      <c r="G1223">
        <v>3.7780399999999998</v>
      </c>
      <c r="H1223">
        <v>632301.9</v>
      </c>
      <c r="I1223">
        <v>3674437.38</v>
      </c>
      <c r="J1223">
        <v>-68.569999999999993</v>
      </c>
      <c r="K1223">
        <v>-68.569999999999993</v>
      </c>
      <c r="L1223">
        <v>0</v>
      </c>
      <c r="M1223">
        <v>18041624</v>
      </c>
      <c r="N1223" t="s">
        <v>30</v>
      </c>
      <c r="O1223">
        <v>24</v>
      </c>
      <c r="P1223">
        <v>8</v>
      </c>
      <c r="Q1223">
        <v>5964</v>
      </c>
    </row>
    <row r="1224" spans="1:17" x14ac:dyDescent="0.25">
      <c r="A1224" t="s">
        <v>275</v>
      </c>
      <c r="B1224" t="s">
        <v>352</v>
      </c>
      <c r="C1224" t="s">
        <v>13</v>
      </c>
      <c r="D1224" t="s">
        <v>12</v>
      </c>
      <c r="E1224" t="s">
        <v>3</v>
      </c>
      <c r="F1224" t="s">
        <v>4</v>
      </c>
      <c r="G1224">
        <v>0.70726999999999995</v>
      </c>
      <c r="H1224">
        <v>632301.9</v>
      </c>
      <c r="I1224">
        <v>3674437.38</v>
      </c>
      <c r="J1224">
        <v>-68.569999999999993</v>
      </c>
      <c r="K1224">
        <v>-68.569999999999993</v>
      </c>
      <c r="L1224">
        <v>0</v>
      </c>
      <c r="M1224" t="s">
        <v>106</v>
      </c>
      <c r="N1224" t="s">
        <v>30</v>
      </c>
      <c r="O1224">
        <v>24</v>
      </c>
      <c r="P1224">
        <v>8</v>
      </c>
      <c r="Q1224">
        <v>5964</v>
      </c>
    </row>
    <row r="1225" spans="1:17" x14ac:dyDescent="0.25">
      <c r="A1225" t="s">
        <v>275</v>
      </c>
      <c r="B1225" t="s">
        <v>352</v>
      </c>
      <c r="C1225" t="s">
        <v>13</v>
      </c>
      <c r="D1225" t="s">
        <v>12</v>
      </c>
      <c r="E1225" t="s">
        <v>271</v>
      </c>
      <c r="F1225" t="s">
        <v>4</v>
      </c>
      <c r="G1225">
        <v>0.70645000000000002</v>
      </c>
      <c r="H1225">
        <v>632301.9</v>
      </c>
      <c r="I1225">
        <v>3674437.38</v>
      </c>
      <c r="J1225">
        <v>-68.569999999999993</v>
      </c>
      <c r="K1225">
        <v>-68.569999999999993</v>
      </c>
      <c r="L1225">
        <v>0</v>
      </c>
      <c r="M1225" t="s">
        <v>106</v>
      </c>
      <c r="N1225" t="s">
        <v>30</v>
      </c>
      <c r="O1225">
        <v>24</v>
      </c>
      <c r="P1225">
        <v>8</v>
      </c>
      <c r="Q1225">
        <v>5964</v>
      </c>
    </row>
    <row r="1226" spans="1:17" x14ac:dyDescent="0.25">
      <c r="A1226" t="s">
        <v>275</v>
      </c>
      <c r="B1226" t="s">
        <v>352</v>
      </c>
      <c r="C1226" t="s">
        <v>13</v>
      </c>
      <c r="D1226" t="s">
        <v>12</v>
      </c>
      <c r="E1226" t="s">
        <v>277</v>
      </c>
      <c r="F1226" t="s">
        <v>4</v>
      </c>
      <c r="G1226">
        <v>2.7799999999999999E-3</v>
      </c>
      <c r="H1226">
        <v>632301.9</v>
      </c>
      <c r="I1226">
        <v>3674555.88</v>
      </c>
      <c r="J1226">
        <v>-68.75</v>
      </c>
      <c r="K1226">
        <v>-68.75</v>
      </c>
      <c r="L1226">
        <v>0</v>
      </c>
      <c r="M1226" t="s">
        <v>106</v>
      </c>
      <c r="N1226" t="s">
        <v>30</v>
      </c>
      <c r="O1226">
        <v>24</v>
      </c>
      <c r="P1226">
        <v>8</v>
      </c>
      <c r="Q1226">
        <v>5964</v>
      </c>
    </row>
    <row r="1227" spans="1:17" x14ac:dyDescent="0.25">
      <c r="A1227" t="s">
        <v>275</v>
      </c>
      <c r="B1227" t="s">
        <v>352</v>
      </c>
      <c r="C1227" t="s">
        <v>13</v>
      </c>
      <c r="D1227" t="s">
        <v>12</v>
      </c>
      <c r="E1227" t="s">
        <v>272</v>
      </c>
      <c r="F1227" t="s">
        <v>4</v>
      </c>
      <c r="G1227">
        <v>8.0000000000000004E-4</v>
      </c>
      <c r="H1227">
        <v>632000</v>
      </c>
      <c r="I1227">
        <v>3674675</v>
      </c>
      <c r="J1227">
        <v>-69</v>
      </c>
      <c r="K1227">
        <v>-69</v>
      </c>
      <c r="L1227">
        <v>0</v>
      </c>
      <c r="M1227" t="s">
        <v>106</v>
      </c>
      <c r="N1227" t="s">
        <v>30</v>
      </c>
      <c r="O1227">
        <v>24</v>
      </c>
      <c r="P1227">
        <v>8</v>
      </c>
      <c r="Q1227">
        <v>5964</v>
      </c>
    </row>
    <row r="1228" spans="1:17" x14ac:dyDescent="0.25">
      <c r="A1228" t="s">
        <v>275</v>
      </c>
      <c r="B1228" t="s">
        <v>352</v>
      </c>
      <c r="C1228" t="s">
        <v>13</v>
      </c>
      <c r="D1228" t="s">
        <v>12</v>
      </c>
      <c r="E1228" t="s">
        <v>273</v>
      </c>
      <c r="F1228" t="s">
        <v>4</v>
      </c>
      <c r="G1228">
        <v>7.6000000000000004E-4</v>
      </c>
      <c r="H1228">
        <v>632000</v>
      </c>
      <c r="I1228">
        <v>3674675</v>
      </c>
      <c r="J1228">
        <v>-69</v>
      </c>
      <c r="K1228">
        <v>-69</v>
      </c>
      <c r="L1228">
        <v>0</v>
      </c>
      <c r="M1228" t="s">
        <v>106</v>
      </c>
      <c r="N1228" t="s">
        <v>30</v>
      </c>
      <c r="O1228">
        <v>24</v>
      </c>
      <c r="P1228">
        <v>8</v>
      </c>
      <c r="Q1228">
        <v>5964</v>
      </c>
    </row>
    <row r="1229" spans="1:17" x14ac:dyDescent="0.25">
      <c r="A1229" t="s">
        <v>275</v>
      </c>
      <c r="B1229" t="s">
        <v>352</v>
      </c>
      <c r="C1229" t="s">
        <v>13</v>
      </c>
      <c r="D1229" t="s">
        <v>12</v>
      </c>
      <c r="E1229" t="s">
        <v>274</v>
      </c>
      <c r="F1229" t="s">
        <v>4</v>
      </c>
      <c r="G1229">
        <v>7.3999999999999999E-4</v>
      </c>
      <c r="H1229">
        <v>632301.9</v>
      </c>
      <c r="I1229">
        <v>3674579.58</v>
      </c>
      <c r="J1229">
        <v>-68.739999999999995</v>
      </c>
      <c r="K1229">
        <v>-68.739999999999995</v>
      </c>
      <c r="L1229">
        <v>0</v>
      </c>
      <c r="M1229" t="s">
        <v>106</v>
      </c>
      <c r="N1229" t="s">
        <v>30</v>
      </c>
      <c r="O1229">
        <v>24</v>
      </c>
      <c r="P1229">
        <v>8</v>
      </c>
      <c r="Q1229">
        <v>5964</v>
      </c>
    </row>
    <row r="1230" spans="1:17" x14ac:dyDescent="0.25">
      <c r="A1230" t="s">
        <v>275</v>
      </c>
      <c r="B1230" t="s">
        <v>352</v>
      </c>
      <c r="C1230" t="s">
        <v>13</v>
      </c>
      <c r="D1230" t="s">
        <v>12</v>
      </c>
      <c r="E1230" t="s">
        <v>278</v>
      </c>
      <c r="F1230" t="s">
        <v>4</v>
      </c>
      <c r="G1230">
        <v>1.08E-3</v>
      </c>
      <c r="H1230">
        <v>632301.9</v>
      </c>
      <c r="I1230">
        <v>3674532.18</v>
      </c>
      <c r="J1230">
        <v>-68.72</v>
      </c>
      <c r="K1230">
        <v>-68.72</v>
      </c>
      <c r="L1230">
        <v>0</v>
      </c>
      <c r="M1230" t="s">
        <v>106</v>
      </c>
      <c r="N1230" t="s">
        <v>30</v>
      </c>
      <c r="O1230">
        <v>24</v>
      </c>
      <c r="P1230">
        <v>8</v>
      </c>
      <c r="Q1230">
        <v>5964</v>
      </c>
    </row>
    <row r="1231" spans="1:17" x14ac:dyDescent="0.25">
      <c r="A1231" t="s">
        <v>275</v>
      </c>
      <c r="B1231" t="s">
        <v>352</v>
      </c>
      <c r="C1231" t="s">
        <v>13</v>
      </c>
      <c r="D1231" t="s">
        <v>12</v>
      </c>
      <c r="E1231" t="s">
        <v>7</v>
      </c>
      <c r="F1231" t="s">
        <v>4</v>
      </c>
      <c r="G1231">
        <v>0.70726999999999995</v>
      </c>
      <c r="H1231">
        <v>632301.9</v>
      </c>
      <c r="I1231">
        <v>3674437.38</v>
      </c>
      <c r="J1231">
        <v>-68.569999999999993</v>
      </c>
      <c r="K1231">
        <v>-68.569999999999993</v>
      </c>
      <c r="L1231">
        <v>0</v>
      </c>
      <c r="M1231" t="s">
        <v>106</v>
      </c>
      <c r="N1231" t="s">
        <v>30</v>
      </c>
      <c r="O1231">
        <v>24</v>
      </c>
      <c r="P1231">
        <v>8</v>
      </c>
      <c r="Q1231">
        <v>5964</v>
      </c>
    </row>
    <row r="1232" spans="1:17" x14ac:dyDescent="0.25">
      <c r="A1232" t="s">
        <v>275</v>
      </c>
      <c r="B1232" t="s">
        <v>353</v>
      </c>
      <c r="C1232" t="s">
        <v>24</v>
      </c>
      <c r="D1232" t="s">
        <v>25</v>
      </c>
      <c r="E1232" t="s">
        <v>3</v>
      </c>
      <c r="F1232" t="s">
        <v>4</v>
      </c>
      <c r="G1232">
        <v>2.73306</v>
      </c>
      <c r="H1232">
        <v>632156.48</v>
      </c>
      <c r="I1232">
        <v>3674295.19</v>
      </c>
      <c r="J1232">
        <v>-68.760000000000005</v>
      </c>
      <c r="K1232">
        <v>-68.760000000000005</v>
      </c>
      <c r="L1232">
        <v>0</v>
      </c>
      <c r="M1232" t="s">
        <v>106</v>
      </c>
      <c r="N1232" t="s">
        <v>30</v>
      </c>
      <c r="O1232">
        <v>24</v>
      </c>
      <c r="P1232">
        <v>8</v>
      </c>
      <c r="Q1232">
        <v>5964</v>
      </c>
    </row>
    <row r="1233" spans="1:17" x14ac:dyDescent="0.25">
      <c r="A1233" t="s">
        <v>275</v>
      </c>
      <c r="B1233" t="s">
        <v>353</v>
      </c>
      <c r="C1233" t="s">
        <v>24</v>
      </c>
      <c r="D1233" t="s">
        <v>25</v>
      </c>
      <c r="E1233" t="s">
        <v>271</v>
      </c>
      <c r="F1233" t="s">
        <v>4</v>
      </c>
      <c r="G1233">
        <v>2.6090499999999999</v>
      </c>
      <c r="H1233">
        <v>632156.48</v>
      </c>
      <c r="I1233">
        <v>3674295.19</v>
      </c>
      <c r="J1233">
        <v>-68.760000000000005</v>
      </c>
      <c r="K1233">
        <v>-68.760000000000005</v>
      </c>
      <c r="L1233">
        <v>0</v>
      </c>
      <c r="M1233" t="s">
        <v>106</v>
      </c>
      <c r="N1233" t="s">
        <v>30</v>
      </c>
      <c r="O1233">
        <v>24</v>
      </c>
      <c r="P1233">
        <v>8</v>
      </c>
      <c r="Q1233">
        <v>5964</v>
      </c>
    </row>
    <row r="1234" spans="1:17" x14ac:dyDescent="0.25">
      <c r="A1234" t="s">
        <v>275</v>
      </c>
      <c r="B1234" t="s">
        <v>353</v>
      </c>
      <c r="C1234" t="s">
        <v>24</v>
      </c>
      <c r="D1234" t="s">
        <v>25</v>
      </c>
      <c r="E1234" t="s">
        <v>277</v>
      </c>
      <c r="F1234" t="s">
        <v>4</v>
      </c>
      <c r="G1234">
        <v>0.37375999999999998</v>
      </c>
      <c r="H1234">
        <v>632011.06999999995</v>
      </c>
      <c r="I1234">
        <v>3674674.37</v>
      </c>
      <c r="J1234">
        <v>-69.02</v>
      </c>
      <c r="K1234">
        <v>-69.02</v>
      </c>
      <c r="L1234">
        <v>0</v>
      </c>
      <c r="M1234" t="s">
        <v>106</v>
      </c>
      <c r="N1234" t="s">
        <v>30</v>
      </c>
      <c r="O1234">
        <v>24</v>
      </c>
      <c r="P1234">
        <v>8</v>
      </c>
      <c r="Q1234">
        <v>5964</v>
      </c>
    </row>
    <row r="1235" spans="1:17" x14ac:dyDescent="0.25">
      <c r="A1235" t="s">
        <v>275</v>
      </c>
      <c r="B1235" t="s">
        <v>353</v>
      </c>
      <c r="C1235" t="s">
        <v>24</v>
      </c>
      <c r="D1235" t="s">
        <v>25</v>
      </c>
      <c r="E1235" t="s">
        <v>272</v>
      </c>
      <c r="F1235" t="s">
        <v>4</v>
      </c>
      <c r="G1235">
        <v>0.14333000000000001</v>
      </c>
      <c r="H1235">
        <v>632011.06999999995</v>
      </c>
      <c r="I1235">
        <v>3674674.37</v>
      </c>
      <c r="J1235">
        <v>-69.02</v>
      </c>
      <c r="K1235">
        <v>-69.02</v>
      </c>
      <c r="L1235">
        <v>0</v>
      </c>
      <c r="M1235" t="s">
        <v>106</v>
      </c>
      <c r="N1235" t="s">
        <v>30</v>
      </c>
      <c r="O1235">
        <v>24</v>
      </c>
      <c r="P1235">
        <v>8</v>
      </c>
      <c r="Q1235">
        <v>5964</v>
      </c>
    </row>
    <row r="1236" spans="1:17" x14ac:dyDescent="0.25">
      <c r="A1236" t="s">
        <v>275</v>
      </c>
      <c r="B1236" t="s">
        <v>353</v>
      </c>
      <c r="C1236" t="s">
        <v>24</v>
      </c>
      <c r="D1236" t="s">
        <v>25</v>
      </c>
      <c r="E1236" t="s">
        <v>273</v>
      </c>
      <c r="F1236" t="s">
        <v>4</v>
      </c>
      <c r="G1236">
        <v>0.13044</v>
      </c>
      <c r="H1236">
        <v>632000</v>
      </c>
      <c r="I1236">
        <v>3674675</v>
      </c>
      <c r="J1236">
        <v>-69</v>
      </c>
      <c r="K1236">
        <v>-69</v>
      </c>
      <c r="L1236">
        <v>0</v>
      </c>
      <c r="M1236" t="s">
        <v>106</v>
      </c>
      <c r="N1236" t="s">
        <v>30</v>
      </c>
      <c r="O1236">
        <v>24</v>
      </c>
      <c r="P1236">
        <v>8</v>
      </c>
      <c r="Q1236">
        <v>5964</v>
      </c>
    </row>
    <row r="1237" spans="1:17" x14ac:dyDescent="0.25">
      <c r="A1237" t="s">
        <v>275</v>
      </c>
      <c r="B1237" t="s">
        <v>353</v>
      </c>
      <c r="C1237" t="s">
        <v>24</v>
      </c>
      <c r="D1237" t="s">
        <v>25</v>
      </c>
      <c r="E1237" t="s">
        <v>274</v>
      </c>
      <c r="F1237" t="s">
        <v>4</v>
      </c>
      <c r="G1237">
        <v>9.4350000000000003E-2</v>
      </c>
      <c r="H1237">
        <v>632000</v>
      </c>
      <c r="I1237">
        <v>3674675</v>
      </c>
      <c r="J1237">
        <v>-69</v>
      </c>
      <c r="K1237">
        <v>-69</v>
      </c>
      <c r="L1237">
        <v>0</v>
      </c>
      <c r="M1237" t="s">
        <v>106</v>
      </c>
      <c r="N1237" t="s">
        <v>30</v>
      </c>
      <c r="O1237">
        <v>24</v>
      </c>
      <c r="P1237">
        <v>8</v>
      </c>
      <c r="Q1237">
        <v>5964</v>
      </c>
    </row>
    <row r="1238" spans="1:17" x14ac:dyDescent="0.25">
      <c r="A1238" t="s">
        <v>275</v>
      </c>
      <c r="B1238" t="s">
        <v>353</v>
      </c>
      <c r="C1238" t="s">
        <v>24</v>
      </c>
      <c r="D1238" t="s">
        <v>25</v>
      </c>
      <c r="E1238" t="s">
        <v>278</v>
      </c>
      <c r="F1238" t="s">
        <v>4</v>
      </c>
      <c r="G1238">
        <v>4.2090000000000002E-2</v>
      </c>
      <c r="H1238">
        <v>632301.9</v>
      </c>
      <c r="I1238">
        <v>3674532.18</v>
      </c>
      <c r="J1238">
        <v>-68.72</v>
      </c>
      <c r="K1238">
        <v>-68.72</v>
      </c>
      <c r="L1238">
        <v>0</v>
      </c>
      <c r="M1238" t="s">
        <v>106</v>
      </c>
      <c r="N1238" t="s">
        <v>30</v>
      </c>
      <c r="O1238">
        <v>24</v>
      </c>
      <c r="P1238">
        <v>8</v>
      </c>
      <c r="Q1238">
        <v>5964</v>
      </c>
    </row>
    <row r="1239" spans="1:17" x14ac:dyDescent="0.25">
      <c r="A1239" t="s">
        <v>275</v>
      </c>
      <c r="B1239" t="s">
        <v>353</v>
      </c>
      <c r="C1239" t="s">
        <v>24</v>
      </c>
      <c r="D1239" t="s">
        <v>25</v>
      </c>
      <c r="E1239" t="s">
        <v>7</v>
      </c>
      <c r="F1239" t="s">
        <v>4</v>
      </c>
      <c r="G1239">
        <v>2.73306</v>
      </c>
      <c r="H1239">
        <v>632156.48</v>
      </c>
      <c r="I1239">
        <v>3674295.19</v>
      </c>
      <c r="J1239">
        <v>-68.760000000000005</v>
      </c>
      <c r="K1239">
        <v>-68.760000000000005</v>
      </c>
      <c r="L1239">
        <v>0</v>
      </c>
      <c r="M1239" t="s">
        <v>106</v>
      </c>
      <c r="N1239" t="s">
        <v>30</v>
      </c>
      <c r="O1239">
        <v>24</v>
      </c>
      <c r="P1239">
        <v>8</v>
      </c>
      <c r="Q1239">
        <v>5964</v>
      </c>
    </row>
    <row r="1240" spans="1:17" x14ac:dyDescent="0.25">
      <c r="A1240" t="s">
        <v>275</v>
      </c>
      <c r="B1240" t="s">
        <v>353</v>
      </c>
      <c r="C1240" t="s">
        <v>24</v>
      </c>
      <c r="D1240" t="s">
        <v>26</v>
      </c>
      <c r="E1240" t="s">
        <v>3</v>
      </c>
      <c r="F1240" t="s">
        <v>4</v>
      </c>
      <c r="G1240">
        <v>2.1989899999999998</v>
      </c>
      <c r="H1240">
        <v>632301.9</v>
      </c>
      <c r="I1240">
        <v>3674437.38</v>
      </c>
      <c r="J1240">
        <v>-68.569999999999993</v>
      </c>
      <c r="K1240">
        <v>-68.569999999999993</v>
      </c>
      <c r="L1240">
        <v>0</v>
      </c>
      <c r="M1240" t="s">
        <v>106</v>
      </c>
      <c r="N1240" t="s">
        <v>30</v>
      </c>
      <c r="O1240">
        <v>24</v>
      </c>
      <c r="P1240">
        <v>8</v>
      </c>
      <c r="Q1240">
        <v>5964</v>
      </c>
    </row>
    <row r="1241" spans="1:17" x14ac:dyDescent="0.25">
      <c r="A1241" t="s">
        <v>275</v>
      </c>
      <c r="B1241" t="s">
        <v>353</v>
      </c>
      <c r="C1241" t="s">
        <v>24</v>
      </c>
      <c r="D1241" t="s">
        <v>26</v>
      </c>
      <c r="E1241" t="s">
        <v>271</v>
      </c>
      <c r="F1241" t="s">
        <v>4</v>
      </c>
      <c r="G1241">
        <v>2.18384</v>
      </c>
      <c r="H1241">
        <v>632301.9</v>
      </c>
      <c r="I1241">
        <v>3674437.38</v>
      </c>
      <c r="J1241">
        <v>-68.569999999999993</v>
      </c>
      <c r="K1241">
        <v>-68.569999999999993</v>
      </c>
      <c r="L1241">
        <v>0</v>
      </c>
      <c r="M1241" t="s">
        <v>106</v>
      </c>
      <c r="N1241" t="s">
        <v>30</v>
      </c>
      <c r="O1241">
        <v>24</v>
      </c>
      <c r="P1241">
        <v>8</v>
      </c>
      <c r="Q1241">
        <v>5964</v>
      </c>
    </row>
    <row r="1242" spans="1:17" x14ac:dyDescent="0.25">
      <c r="A1242" t="s">
        <v>275</v>
      </c>
      <c r="B1242" t="s">
        <v>353</v>
      </c>
      <c r="C1242" t="s">
        <v>24</v>
      </c>
      <c r="D1242" t="s">
        <v>26</v>
      </c>
      <c r="E1242" t="s">
        <v>277</v>
      </c>
      <c r="F1242" t="s">
        <v>4</v>
      </c>
      <c r="G1242">
        <v>0.21671000000000001</v>
      </c>
      <c r="H1242">
        <v>632000</v>
      </c>
      <c r="I1242">
        <v>3674675</v>
      </c>
      <c r="J1242">
        <v>-69</v>
      </c>
      <c r="K1242">
        <v>-69</v>
      </c>
      <c r="L1242">
        <v>0</v>
      </c>
      <c r="M1242" t="s">
        <v>106</v>
      </c>
      <c r="N1242" t="s">
        <v>30</v>
      </c>
      <c r="O1242">
        <v>24</v>
      </c>
      <c r="P1242">
        <v>8</v>
      </c>
      <c r="Q1242">
        <v>5964</v>
      </c>
    </row>
    <row r="1243" spans="1:17" x14ac:dyDescent="0.25">
      <c r="A1243" t="s">
        <v>275</v>
      </c>
      <c r="B1243" t="s">
        <v>353</v>
      </c>
      <c r="C1243" t="s">
        <v>24</v>
      </c>
      <c r="D1243" t="s">
        <v>26</v>
      </c>
      <c r="E1243" t="s">
        <v>272</v>
      </c>
      <c r="F1243" t="s">
        <v>4</v>
      </c>
      <c r="G1243">
        <v>7.9729999999999995E-2</v>
      </c>
      <c r="H1243">
        <v>632000</v>
      </c>
      <c r="I1243">
        <v>3674675</v>
      </c>
      <c r="J1243">
        <v>-69</v>
      </c>
      <c r="K1243">
        <v>-69</v>
      </c>
      <c r="L1243">
        <v>0</v>
      </c>
      <c r="M1243" t="s">
        <v>106</v>
      </c>
      <c r="N1243" t="s">
        <v>30</v>
      </c>
      <c r="O1243">
        <v>24</v>
      </c>
      <c r="P1243">
        <v>8</v>
      </c>
      <c r="Q1243">
        <v>5964</v>
      </c>
    </row>
    <row r="1244" spans="1:17" x14ac:dyDescent="0.25">
      <c r="A1244" t="s">
        <v>275</v>
      </c>
      <c r="B1244" t="s">
        <v>353</v>
      </c>
      <c r="C1244" t="s">
        <v>24</v>
      </c>
      <c r="D1244" t="s">
        <v>26</v>
      </c>
      <c r="E1244" t="s">
        <v>273</v>
      </c>
      <c r="F1244" t="s">
        <v>4</v>
      </c>
      <c r="G1244">
        <v>7.596E-2</v>
      </c>
      <c r="H1244">
        <v>632011.06999999995</v>
      </c>
      <c r="I1244">
        <v>3674674.37</v>
      </c>
      <c r="J1244">
        <v>-69.02</v>
      </c>
      <c r="K1244">
        <v>-69.02</v>
      </c>
      <c r="L1244">
        <v>0</v>
      </c>
      <c r="M1244" t="s">
        <v>106</v>
      </c>
      <c r="N1244" t="s">
        <v>30</v>
      </c>
      <c r="O1244">
        <v>24</v>
      </c>
      <c r="P1244">
        <v>8</v>
      </c>
      <c r="Q1244">
        <v>5964</v>
      </c>
    </row>
    <row r="1245" spans="1:17" x14ac:dyDescent="0.25">
      <c r="A1245" t="s">
        <v>275</v>
      </c>
      <c r="B1245" t="s">
        <v>353</v>
      </c>
      <c r="C1245" t="s">
        <v>24</v>
      </c>
      <c r="D1245" t="s">
        <v>26</v>
      </c>
      <c r="E1245" t="s">
        <v>274</v>
      </c>
      <c r="F1245" t="s">
        <v>4</v>
      </c>
      <c r="G1245">
        <v>5.9020000000000003E-2</v>
      </c>
      <c r="H1245">
        <v>632301.9</v>
      </c>
      <c r="I1245">
        <v>3674555.88</v>
      </c>
      <c r="J1245">
        <v>-68.75</v>
      </c>
      <c r="K1245">
        <v>-68.75</v>
      </c>
      <c r="L1245">
        <v>0</v>
      </c>
      <c r="M1245" t="s">
        <v>106</v>
      </c>
      <c r="N1245" t="s">
        <v>30</v>
      </c>
      <c r="O1245">
        <v>24</v>
      </c>
      <c r="P1245">
        <v>8</v>
      </c>
      <c r="Q1245">
        <v>5964</v>
      </c>
    </row>
    <row r="1246" spans="1:17" x14ac:dyDescent="0.25">
      <c r="A1246" t="s">
        <v>275</v>
      </c>
      <c r="B1246" t="s">
        <v>353</v>
      </c>
      <c r="C1246" t="s">
        <v>24</v>
      </c>
      <c r="D1246" t="s">
        <v>26</v>
      </c>
      <c r="E1246" t="s">
        <v>278</v>
      </c>
      <c r="F1246" t="s">
        <v>4</v>
      </c>
      <c r="G1246">
        <v>3.0460000000000001E-2</v>
      </c>
      <c r="H1246">
        <v>632301.9</v>
      </c>
      <c r="I1246">
        <v>3674532.18</v>
      </c>
      <c r="J1246">
        <v>-68.72</v>
      </c>
      <c r="K1246">
        <v>-68.72</v>
      </c>
      <c r="L1246">
        <v>0</v>
      </c>
      <c r="M1246" t="s">
        <v>106</v>
      </c>
      <c r="N1246" t="s">
        <v>30</v>
      </c>
      <c r="O1246">
        <v>24</v>
      </c>
      <c r="P1246">
        <v>8</v>
      </c>
      <c r="Q1246">
        <v>5964</v>
      </c>
    </row>
    <row r="1247" spans="1:17" x14ac:dyDescent="0.25">
      <c r="A1247" t="s">
        <v>275</v>
      </c>
      <c r="B1247" t="s">
        <v>353</v>
      </c>
      <c r="C1247" t="s">
        <v>24</v>
      </c>
      <c r="D1247" t="s">
        <v>26</v>
      </c>
      <c r="E1247" t="s">
        <v>7</v>
      </c>
      <c r="F1247" t="s">
        <v>4</v>
      </c>
      <c r="G1247">
        <v>2.1989899999999998</v>
      </c>
      <c r="H1247">
        <v>632301.9</v>
      </c>
      <c r="I1247">
        <v>3674437.38</v>
      </c>
      <c r="J1247">
        <v>-68.569999999999993</v>
      </c>
      <c r="K1247">
        <v>-68.569999999999993</v>
      </c>
      <c r="L1247">
        <v>0</v>
      </c>
      <c r="M1247" t="s">
        <v>106</v>
      </c>
      <c r="N1247" t="s">
        <v>30</v>
      </c>
      <c r="O1247">
        <v>24</v>
      </c>
      <c r="P1247">
        <v>8</v>
      </c>
      <c r="Q1247">
        <v>5964</v>
      </c>
    </row>
    <row r="1248" spans="1:17" x14ac:dyDescent="0.25">
      <c r="A1248" t="s">
        <v>275</v>
      </c>
      <c r="B1248" t="s">
        <v>354</v>
      </c>
      <c r="C1248" t="s">
        <v>24</v>
      </c>
      <c r="D1248" t="s">
        <v>12</v>
      </c>
      <c r="E1248" t="s">
        <v>3</v>
      </c>
      <c r="F1248" t="s">
        <v>4</v>
      </c>
      <c r="G1248">
        <v>0.42579</v>
      </c>
      <c r="H1248">
        <v>632301.9</v>
      </c>
      <c r="I1248">
        <v>3674437.38</v>
      </c>
      <c r="J1248">
        <v>-68.569999999999993</v>
      </c>
      <c r="K1248">
        <v>-68.569999999999993</v>
      </c>
      <c r="L1248">
        <v>0</v>
      </c>
      <c r="M1248" t="s">
        <v>106</v>
      </c>
      <c r="N1248" t="s">
        <v>30</v>
      </c>
      <c r="O1248">
        <v>24</v>
      </c>
      <c r="P1248">
        <v>8</v>
      </c>
      <c r="Q1248">
        <v>5964</v>
      </c>
    </row>
    <row r="1249" spans="1:17" x14ac:dyDescent="0.25">
      <c r="A1249" t="s">
        <v>275</v>
      </c>
      <c r="B1249" t="s">
        <v>354</v>
      </c>
      <c r="C1249" t="s">
        <v>24</v>
      </c>
      <c r="D1249" t="s">
        <v>12</v>
      </c>
      <c r="E1249" t="s">
        <v>271</v>
      </c>
      <c r="F1249" t="s">
        <v>4</v>
      </c>
      <c r="G1249">
        <v>0.42498000000000002</v>
      </c>
      <c r="H1249">
        <v>632301.9</v>
      </c>
      <c r="I1249">
        <v>3674437.38</v>
      </c>
      <c r="J1249">
        <v>-68.569999999999993</v>
      </c>
      <c r="K1249">
        <v>-68.569999999999993</v>
      </c>
      <c r="L1249">
        <v>0</v>
      </c>
      <c r="M1249" t="s">
        <v>106</v>
      </c>
      <c r="N1249" t="s">
        <v>30</v>
      </c>
      <c r="O1249">
        <v>24</v>
      </c>
      <c r="P1249">
        <v>8</v>
      </c>
      <c r="Q1249">
        <v>5964</v>
      </c>
    </row>
    <row r="1250" spans="1:17" x14ac:dyDescent="0.25">
      <c r="A1250" t="s">
        <v>275</v>
      </c>
      <c r="B1250" t="s">
        <v>354</v>
      </c>
      <c r="C1250" t="s">
        <v>24</v>
      </c>
      <c r="D1250" t="s">
        <v>12</v>
      </c>
      <c r="E1250" t="s">
        <v>277</v>
      </c>
      <c r="F1250" t="s">
        <v>4</v>
      </c>
      <c r="G1250">
        <v>2.7799999999999999E-3</v>
      </c>
      <c r="H1250">
        <v>632301.9</v>
      </c>
      <c r="I1250">
        <v>3674555.88</v>
      </c>
      <c r="J1250">
        <v>-68.75</v>
      </c>
      <c r="K1250">
        <v>-68.75</v>
      </c>
      <c r="L1250">
        <v>0</v>
      </c>
      <c r="M1250" t="s">
        <v>106</v>
      </c>
      <c r="N1250" t="s">
        <v>30</v>
      </c>
      <c r="O1250">
        <v>24</v>
      </c>
      <c r="P1250">
        <v>8</v>
      </c>
      <c r="Q1250">
        <v>5964</v>
      </c>
    </row>
    <row r="1251" spans="1:17" x14ac:dyDescent="0.25">
      <c r="A1251" t="s">
        <v>275</v>
      </c>
      <c r="B1251" t="s">
        <v>354</v>
      </c>
      <c r="C1251" t="s">
        <v>24</v>
      </c>
      <c r="D1251" t="s">
        <v>12</v>
      </c>
      <c r="E1251" t="s">
        <v>272</v>
      </c>
      <c r="F1251" t="s">
        <v>4</v>
      </c>
      <c r="G1251">
        <v>8.0000000000000004E-4</v>
      </c>
      <c r="H1251">
        <v>632000</v>
      </c>
      <c r="I1251">
        <v>3674675</v>
      </c>
      <c r="J1251">
        <v>-69</v>
      </c>
      <c r="K1251">
        <v>-69</v>
      </c>
      <c r="L1251">
        <v>0</v>
      </c>
      <c r="M1251" t="s">
        <v>106</v>
      </c>
      <c r="N1251" t="s">
        <v>30</v>
      </c>
      <c r="O1251">
        <v>24</v>
      </c>
      <c r="P1251">
        <v>8</v>
      </c>
      <c r="Q1251">
        <v>5964</v>
      </c>
    </row>
    <row r="1252" spans="1:17" x14ac:dyDescent="0.25">
      <c r="A1252" t="s">
        <v>275</v>
      </c>
      <c r="B1252" t="s">
        <v>354</v>
      </c>
      <c r="C1252" t="s">
        <v>24</v>
      </c>
      <c r="D1252" t="s">
        <v>12</v>
      </c>
      <c r="E1252" t="s">
        <v>273</v>
      </c>
      <c r="F1252" t="s">
        <v>4</v>
      </c>
      <c r="G1252">
        <v>7.6000000000000004E-4</v>
      </c>
      <c r="H1252">
        <v>632000</v>
      </c>
      <c r="I1252">
        <v>3674675</v>
      </c>
      <c r="J1252">
        <v>-69</v>
      </c>
      <c r="K1252">
        <v>-69</v>
      </c>
      <c r="L1252">
        <v>0</v>
      </c>
      <c r="M1252" t="s">
        <v>106</v>
      </c>
      <c r="N1252" t="s">
        <v>30</v>
      </c>
      <c r="O1252">
        <v>24</v>
      </c>
      <c r="P1252">
        <v>8</v>
      </c>
      <c r="Q1252">
        <v>5964</v>
      </c>
    </row>
    <row r="1253" spans="1:17" x14ac:dyDescent="0.25">
      <c r="A1253" t="s">
        <v>275</v>
      </c>
      <c r="B1253" t="s">
        <v>354</v>
      </c>
      <c r="C1253" t="s">
        <v>24</v>
      </c>
      <c r="D1253" t="s">
        <v>12</v>
      </c>
      <c r="E1253" t="s">
        <v>274</v>
      </c>
      <c r="F1253" t="s">
        <v>4</v>
      </c>
      <c r="G1253">
        <v>7.3999999999999999E-4</v>
      </c>
      <c r="H1253">
        <v>632301.9</v>
      </c>
      <c r="I1253">
        <v>3674579.58</v>
      </c>
      <c r="J1253">
        <v>-68.739999999999995</v>
      </c>
      <c r="K1253">
        <v>-68.739999999999995</v>
      </c>
      <c r="L1253">
        <v>0</v>
      </c>
      <c r="M1253" t="s">
        <v>106</v>
      </c>
      <c r="N1253" t="s">
        <v>30</v>
      </c>
      <c r="O1253">
        <v>24</v>
      </c>
      <c r="P1253">
        <v>8</v>
      </c>
      <c r="Q1253">
        <v>5964</v>
      </c>
    </row>
    <row r="1254" spans="1:17" x14ac:dyDescent="0.25">
      <c r="A1254" t="s">
        <v>275</v>
      </c>
      <c r="B1254" t="s">
        <v>354</v>
      </c>
      <c r="C1254" t="s">
        <v>24</v>
      </c>
      <c r="D1254" t="s">
        <v>12</v>
      </c>
      <c r="E1254" t="s">
        <v>278</v>
      </c>
      <c r="F1254" t="s">
        <v>4</v>
      </c>
      <c r="G1254">
        <v>1.08E-3</v>
      </c>
      <c r="H1254">
        <v>632301.9</v>
      </c>
      <c r="I1254">
        <v>3674532.18</v>
      </c>
      <c r="J1254">
        <v>-68.72</v>
      </c>
      <c r="K1254">
        <v>-68.72</v>
      </c>
      <c r="L1254">
        <v>0</v>
      </c>
      <c r="M1254" t="s">
        <v>106</v>
      </c>
      <c r="N1254" t="s">
        <v>30</v>
      </c>
      <c r="O1254">
        <v>24</v>
      </c>
      <c r="P1254">
        <v>8</v>
      </c>
      <c r="Q1254">
        <v>5964</v>
      </c>
    </row>
    <row r="1255" spans="1:17" x14ac:dyDescent="0.25">
      <c r="A1255" t="s">
        <v>275</v>
      </c>
      <c r="B1255" t="s">
        <v>354</v>
      </c>
      <c r="C1255" t="s">
        <v>24</v>
      </c>
      <c r="D1255" t="s">
        <v>12</v>
      </c>
      <c r="E1255" t="s">
        <v>7</v>
      </c>
      <c r="F1255" t="s">
        <v>4</v>
      </c>
      <c r="G1255">
        <v>0.42579</v>
      </c>
      <c r="H1255">
        <v>632301.9</v>
      </c>
      <c r="I1255">
        <v>3674437.38</v>
      </c>
      <c r="J1255">
        <v>-68.569999999999993</v>
      </c>
      <c r="K1255">
        <v>-68.569999999999993</v>
      </c>
      <c r="L1255">
        <v>0</v>
      </c>
      <c r="M1255" t="s">
        <v>106</v>
      </c>
      <c r="N1255" t="s">
        <v>30</v>
      </c>
      <c r="O1255">
        <v>24</v>
      </c>
      <c r="P1255">
        <v>8</v>
      </c>
      <c r="Q1255">
        <v>5964</v>
      </c>
    </row>
    <row r="1256" spans="1:17" x14ac:dyDescent="0.25">
      <c r="A1256" t="s">
        <v>275</v>
      </c>
      <c r="B1256" t="s">
        <v>355</v>
      </c>
      <c r="C1256" t="s">
        <v>19</v>
      </c>
      <c r="D1256" t="s">
        <v>21</v>
      </c>
      <c r="E1256" t="s">
        <v>3</v>
      </c>
      <c r="F1256" t="s">
        <v>4</v>
      </c>
      <c r="G1256">
        <v>7.3999999999999999E-4</v>
      </c>
      <c r="H1256">
        <v>632025</v>
      </c>
      <c r="I1256">
        <v>3674675</v>
      </c>
      <c r="J1256">
        <v>-69.02</v>
      </c>
      <c r="K1256">
        <v>-69.02</v>
      </c>
      <c r="L1256">
        <v>0</v>
      </c>
      <c r="M1256" t="s">
        <v>106</v>
      </c>
      <c r="N1256" t="s">
        <v>30</v>
      </c>
      <c r="O1256">
        <v>10</v>
      </c>
      <c r="P1256">
        <v>7</v>
      </c>
      <c r="Q1256">
        <v>5964</v>
      </c>
    </row>
    <row r="1257" spans="1:17" x14ac:dyDescent="0.25">
      <c r="A1257" t="s">
        <v>275</v>
      </c>
      <c r="B1257" t="s">
        <v>355</v>
      </c>
      <c r="C1257" t="s">
        <v>19</v>
      </c>
      <c r="D1257" t="s">
        <v>21</v>
      </c>
      <c r="E1257" t="s">
        <v>277</v>
      </c>
      <c r="F1257" t="s">
        <v>4</v>
      </c>
      <c r="G1257">
        <v>7.3999999999999999E-4</v>
      </c>
      <c r="H1257">
        <v>632025</v>
      </c>
      <c r="I1257">
        <v>3674675</v>
      </c>
      <c r="J1257">
        <v>-69.02</v>
      </c>
      <c r="K1257">
        <v>-69.02</v>
      </c>
      <c r="L1257">
        <v>0</v>
      </c>
      <c r="M1257" t="s">
        <v>106</v>
      </c>
      <c r="N1257" t="s">
        <v>30</v>
      </c>
      <c r="O1257">
        <v>10</v>
      </c>
      <c r="P1257">
        <v>7</v>
      </c>
      <c r="Q1257">
        <v>5964</v>
      </c>
    </row>
    <row r="1258" spans="1:17" x14ac:dyDescent="0.25">
      <c r="A1258" t="s">
        <v>275</v>
      </c>
      <c r="B1258" t="s">
        <v>355</v>
      </c>
      <c r="C1258" t="s">
        <v>19</v>
      </c>
      <c r="D1258" t="s">
        <v>21</v>
      </c>
      <c r="E1258" t="s">
        <v>272</v>
      </c>
      <c r="F1258" t="s">
        <v>4</v>
      </c>
      <c r="G1258">
        <v>2.9999999999999997E-4</v>
      </c>
      <c r="H1258">
        <v>632035.30000000005</v>
      </c>
      <c r="I1258">
        <v>3674674.37</v>
      </c>
      <c r="J1258">
        <v>-69.040000000000006</v>
      </c>
      <c r="K1258">
        <v>-69.040000000000006</v>
      </c>
      <c r="L1258">
        <v>0</v>
      </c>
      <c r="M1258" t="s">
        <v>106</v>
      </c>
      <c r="N1258" t="s">
        <v>30</v>
      </c>
      <c r="O1258">
        <v>10</v>
      </c>
      <c r="P1258">
        <v>7</v>
      </c>
      <c r="Q1258">
        <v>5964</v>
      </c>
    </row>
    <row r="1259" spans="1:17" x14ac:dyDescent="0.25">
      <c r="A1259" t="s">
        <v>275</v>
      </c>
      <c r="B1259" t="s">
        <v>355</v>
      </c>
      <c r="C1259" t="s">
        <v>19</v>
      </c>
      <c r="D1259" t="s">
        <v>21</v>
      </c>
      <c r="E1259" t="s">
        <v>273</v>
      </c>
      <c r="F1259" t="s">
        <v>4</v>
      </c>
      <c r="G1259">
        <v>2.9E-4</v>
      </c>
      <c r="H1259">
        <v>632083.78</v>
      </c>
      <c r="I1259">
        <v>3674674.37</v>
      </c>
      <c r="J1259">
        <v>-69.09</v>
      </c>
      <c r="K1259">
        <v>-69.09</v>
      </c>
      <c r="L1259">
        <v>0</v>
      </c>
      <c r="M1259" t="s">
        <v>106</v>
      </c>
      <c r="N1259" t="s">
        <v>30</v>
      </c>
      <c r="O1259">
        <v>10</v>
      </c>
      <c r="P1259">
        <v>7</v>
      </c>
      <c r="Q1259">
        <v>5964</v>
      </c>
    </row>
    <row r="1260" spans="1:17" x14ac:dyDescent="0.25">
      <c r="A1260" t="s">
        <v>275</v>
      </c>
      <c r="B1260" t="s">
        <v>355</v>
      </c>
      <c r="C1260" t="s">
        <v>19</v>
      </c>
      <c r="D1260" t="s">
        <v>21</v>
      </c>
      <c r="E1260" t="s">
        <v>274</v>
      </c>
      <c r="F1260" t="s">
        <v>4</v>
      </c>
      <c r="G1260">
        <v>1.9000000000000001E-4</v>
      </c>
      <c r="H1260">
        <v>632035.30000000005</v>
      </c>
      <c r="I1260">
        <v>3674674.37</v>
      </c>
      <c r="J1260">
        <v>-69.040000000000006</v>
      </c>
      <c r="K1260">
        <v>-69.040000000000006</v>
      </c>
      <c r="L1260">
        <v>0</v>
      </c>
      <c r="M1260" t="s">
        <v>106</v>
      </c>
      <c r="N1260" t="s">
        <v>30</v>
      </c>
      <c r="O1260">
        <v>10</v>
      </c>
      <c r="P1260">
        <v>7</v>
      </c>
      <c r="Q1260">
        <v>5964</v>
      </c>
    </row>
    <row r="1261" spans="1:17" x14ac:dyDescent="0.25">
      <c r="A1261" t="s">
        <v>275</v>
      </c>
      <c r="B1261" t="s">
        <v>355</v>
      </c>
      <c r="C1261" t="s">
        <v>19</v>
      </c>
      <c r="D1261" t="s">
        <v>21</v>
      </c>
      <c r="E1261" t="s">
        <v>278</v>
      </c>
      <c r="F1261" t="s">
        <v>4</v>
      </c>
      <c r="G1261">
        <v>1E-4</v>
      </c>
      <c r="H1261">
        <v>632301.9</v>
      </c>
      <c r="I1261">
        <v>3674508.48</v>
      </c>
      <c r="J1261">
        <v>-68.69</v>
      </c>
      <c r="K1261">
        <v>-68.69</v>
      </c>
      <c r="L1261">
        <v>0</v>
      </c>
      <c r="M1261" t="s">
        <v>106</v>
      </c>
      <c r="N1261" t="s">
        <v>30</v>
      </c>
      <c r="O1261">
        <v>10</v>
      </c>
      <c r="P1261">
        <v>7</v>
      </c>
      <c r="Q1261">
        <v>5964</v>
      </c>
    </row>
    <row r="1262" spans="1:17" x14ac:dyDescent="0.25">
      <c r="A1262" t="s">
        <v>275</v>
      </c>
      <c r="B1262" t="s">
        <v>355</v>
      </c>
      <c r="C1262" t="s">
        <v>19</v>
      </c>
      <c r="D1262" t="s">
        <v>21</v>
      </c>
      <c r="E1262" t="s">
        <v>7</v>
      </c>
      <c r="F1262" t="s">
        <v>4</v>
      </c>
      <c r="G1262">
        <v>7.3999999999999999E-4</v>
      </c>
      <c r="H1262">
        <v>632025</v>
      </c>
      <c r="I1262">
        <v>3674675</v>
      </c>
      <c r="J1262">
        <v>-69.02</v>
      </c>
      <c r="K1262">
        <v>-69.02</v>
      </c>
      <c r="L1262">
        <v>0</v>
      </c>
      <c r="M1262" t="s">
        <v>106</v>
      </c>
      <c r="N1262" t="s">
        <v>30</v>
      </c>
      <c r="O1262">
        <v>10</v>
      </c>
      <c r="P1262">
        <v>7</v>
      </c>
      <c r="Q1262">
        <v>5964</v>
      </c>
    </row>
    <row r="1263" spans="1:17" x14ac:dyDescent="0.25">
      <c r="A1263" t="s">
        <v>275</v>
      </c>
      <c r="B1263" t="s">
        <v>355</v>
      </c>
      <c r="C1263" t="s">
        <v>19</v>
      </c>
      <c r="D1263" t="s">
        <v>27</v>
      </c>
      <c r="E1263" t="s">
        <v>3</v>
      </c>
      <c r="F1263" t="s">
        <v>4</v>
      </c>
      <c r="G1263">
        <v>7.2000000000000005E-4</v>
      </c>
      <c r="H1263">
        <v>632025</v>
      </c>
      <c r="I1263">
        <v>3674675</v>
      </c>
      <c r="J1263">
        <v>-69.02</v>
      </c>
      <c r="K1263">
        <v>-69.02</v>
      </c>
      <c r="L1263">
        <v>0</v>
      </c>
      <c r="M1263" t="s">
        <v>106</v>
      </c>
      <c r="N1263" t="s">
        <v>30</v>
      </c>
      <c r="O1263">
        <v>10</v>
      </c>
      <c r="P1263">
        <v>7</v>
      </c>
      <c r="Q1263">
        <v>5964</v>
      </c>
    </row>
    <row r="1264" spans="1:17" x14ac:dyDescent="0.25">
      <c r="A1264" t="s">
        <v>275</v>
      </c>
      <c r="B1264" t="s">
        <v>355</v>
      </c>
      <c r="C1264" t="s">
        <v>19</v>
      </c>
      <c r="D1264" t="s">
        <v>27</v>
      </c>
      <c r="E1264" t="s">
        <v>277</v>
      </c>
      <c r="F1264" t="s">
        <v>4</v>
      </c>
      <c r="G1264">
        <v>7.2000000000000005E-4</v>
      </c>
      <c r="H1264">
        <v>632025</v>
      </c>
      <c r="I1264">
        <v>3674675</v>
      </c>
      <c r="J1264">
        <v>-69.02</v>
      </c>
      <c r="K1264">
        <v>-69.02</v>
      </c>
      <c r="L1264">
        <v>0</v>
      </c>
      <c r="M1264" t="s">
        <v>106</v>
      </c>
      <c r="N1264" t="s">
        <v>30</v>
      </c>
      <c r="O1264">
        <v>10</v>
      </c>
      <c r="P1264">
        <v>7</v>
      </c>
      <c r="Q1264">
        <v>5964</v>
      </c>
    </row>
    <row r="1265" spans="1:17" x14ac:dyDescent="0.25">
      <c r="A1265" t="s">
        <v>275</v>
      </c>
      <c r="B1265" t="s">
        <v>355</v>
      </c>
      <c r="C1265" t="s">
        <v>19</v>
      </c>
      <c r="D1265" t="s">
        <v>27</v>
      </c>
      <c r="E1265" t="s">
        <v>272</v>
      </c>
      <c r="F1265" t="s">
        <v>4</v>
      </c>
      <c r="G1265">
        <v>2.7999999999999998E-4</v>
      </c>
      <c r="H1265">
        <v>632025</v>
      </c>
      <c r="I1265">
        <v>3674675</v>
      </c>
      <c r="J1265">
        <v>-69.02</v>
      </c>
      <c r="K1265">
        <v>-69.02</v>
      </c>
      <c r="L1265">
        <v>0</v>
      </c>
      <c r="M1265" t="s">
        <v>106</v>
      </c>
      <c r="N1265" t="s">
        <v>30</v>
      </c>
      <c r="O1265">
        <v>10</v>
      </c>
      <c r="P1265">
        <v>7</v>
      </c>
      <c r="Q1265">
        <v>5964</v>
      </c>
    </row>
    <row r="1266" spans="1:17" x14ac:dyDescent="0.25">
      <c r="A1266" t="s">
        <v>275</v>
      </c>
      <c r="B1266" t="s">
        <v>355</v>
      </c>
      <c r="C1266" t="s">
        <v>19</v>
      </c>
      <c r="D1266" t="s">
        <v>27</v>
      </c>
      <c r="E1266" t="s">
        <v>273</v>
      </c>
      <c r="F1266" t="s">
        <v>4</v>
      </c>
      <c r="G1266">
        <v>2.7999999999999998E-4</v>
      </c>
      <c r="H1266">
        <v>632035.30000000005</v>
      </c>
      <c r="I1266">
        <v>3674674.37</v>
      </c>
      <c r="J1266">
        <v>-69.040000000000006</v>
      </c>
      <c r="K1266">
        <v>-69.040000000000006</v>
      </c>
      <c r="L1266">
        <v>0</v>
      </c>
      <c r="M1266" t="s">
        <v>106</v>
      </c>
      <c r="N1266" t="s">
        <v>30</v>
      </c>
      <c r="O1266">
        <v>10</v>
      </c>
      <c r="P1266">
        <v>7</v>
      </c>
      <c r="Q1266">
        <v>5964</v>
      </c>
    </row>
    <row r="1267" spans="1:17" x14ac:dyDescent="0.25">
      <c r="A1267" t="s">
        <v>275</v>
      </c>
      <c r="B1267" t="s">
        <v>355</v>
      </c>
      <c r="C1267" t="s">
        <v>19</v>
      </c>
      <c r="D1267" t="s">
        <v>27</v>
      </c>
      <c r="E1267" t="s">
        <v>274</v>
      </c>
      <c r="F1267" t="s">
        <v>4</v>
      </c>
      <c r="G1267">
        <v>1.8000000000000001E-4</v>
      </c>
      <c r="H1267">
        <v>632025</v>
      </c>
      <c r="I1267">
        <v>3674675</v>
      </c>
      <c r="J1267">
        <v>-69.02</v>
      </c>
      <c r="K1267">
        <v>-69.02</v>
      </c>
      <c r="L1267">
        <v>0</v>
      </c>
      <c r="M1267" t="s">
        <v>106</v>
      </c>
      <c r="N1267" t="s">
        <v>30</v>
      </c>
      <c r="O1267">
        <v>10</v>
      </c>
      <c r="P1267">
        <v>7</v>
      </c>
      <c r="Q1267">
        <v>5964</v>
      </c>
    </row>
    <row r="1268" spans="1:17" x14ac:dyDescent="0.25">
      <c r="A1268" t="s">
        <v>275</v>
      </c>
      <c r="B1268" t="s">
        <v>355</v>
      </c>
      <c r="C1268" t="s">
        <v>19</v>
      </c>
      <c r="D1268" t="s">
        <v>27</v>
      </c>
      <c r="E1268" t="s">
        <v>278</v>
      </c>
      <c r="F1268" t="s">
        <v>4</v>
      </c>
      <c r="G1268">
        <v>1E-4</v>
      </c>
      <c r="H1268">
        <v>632301.9</v>
      </c>
      <c r="I1268">
        <v>3674508.48</v>
      </c>
      <c r="J1268">
        <v>-68.69</v>
      </c>
      <c r="K1268">
        <v>-68.69</v>
      </c>
      <c r="L1268">
        <v>0</v>
      </c>
      <c r="M1268" t="s">
        <v>106</v>
      </c>
      <c r="N1268" t="s">
        <v>30</v>
      </c>
      <c r="O1268">
        <v>10</v>
      </c>
      <c r="P1268">
        <v>7</v>
      </c>
      <c r="Q1268">
        <v>5964</v>
      </c>
    </row>
    <row r="1269" spans="1:17" x14ac:dyDescent="0.25">
      <c r="A1269" t="s">
        <v>275</v>
      </c>
      <c r="B1269" t="s">
        <v>355</v>
      </c>
      <c r="C1269" t="s">
        <v>19</v>
      </c>
      <c r="D1269" t="s">
        <v>27</v>
      </c>
      <c r="E1269" t="s">
        <v>7</v>
      </c>
      <c r="F1269" t="s">
        <v>4</v>
      </c>
      <c r="G1269">
        <v>7.2000000000000005E-4</v>
      </c>
      <c r="H1269">
        <v>632025</v>
      </c>
      <c r="I1269">
        <v>3674675</v>
      </c>
      <c r="J1269">
        <v>-69.02</v>
      </c>
      <c r="K1269">
        <v>-69.02</v>
      </c>
      <c r="L1269">
        <v>0</v>
      </c>
      <c r="M1269" t="s">
        <v>106</v>
      </c>
      <c r="N1269" t="s">
        <v>30</v>
      </c>
      <c r="O1269">
        <v>10</v>
      </c>
      <c r="P1269">
        <v>7</v>
      </c>
      <c r="Q1269">
        <v>5964</v>
      </c>
    </row>
    <row r="1270" spans="1:17" x14ac:dyDescent="0.25">
      <c r="A1270" t="s">
        <v>275</v>
      </c>
      <c r="B1270" t="s">
        <v>356</v>
      </c>
      <c r="C1270" t="s">
        <v>19</v>
      </c>
      <c r="D1270" t="s">
        <v>20</v>
      </c>
      <c r="E1270" t="s">
        <v>3</v>
      </c>
      <c r="F1270" t="s">
        <v>4</v>
      </c>
      <c r="G1270">
        <v>2.2000000000000001E-4</v>
      </c>
      <c r="H1270">
        <v>632011.06999999995</v>
      </c>
      <c r="I1270">
        <v>3674674.37</v>
      </c>
      <c r="J1270">
        <v>-69.02</v>
      </c>
      <c r="K1270">
        <v>-69.02</v>
      </c>
      <c r="L1270">
        <v>0</v>
      </c>
      <c r="M1270">
        <v>18072821</v>
      </c>
      <c r="N1270" t="s">
        <v>30</v>
      </c>
      <c r="O1270">
        <v>10</v>
      </c>
      <c r="P1270">
        <v>7</v>
      </c>
      <c r="Q1270">
        <v>5964</v>
      </c>
    </row>
    <row r="1271" spans="1:17" x14ac:dyDescent="0.25">
      <c r="A1271" t="s">
        <v>275</v>
      </c>
      <c r="B1271" t="s">
        <v>356</v>
      </c>
      <c r="C1271" t="s">
        <v>19</v>
      </c>
      <c r="D1271" t="s">
        <v>20</v>
      </c>
      <c r="E1271" t="s">
        <v>3</v>
      </c>
      <c r="F1271" t="s">
        <v>6</v>
      </c>
      <c r="G1271">
        <v>2.1000000000000001E-4</v>
      </c>
      <c r="H1271">
        <v>632011.06999999995</v>
      </c>
      <c r="I1271">
        <v>3674674.37</v>
      </c>
      <c r="J1271">
        <v>-69.02</v>
      </c>
      <c r="K1271">
        <v>-69.02</v>
      </c>
      <c r="L1271">
        <v>0</v>
      </c>
      <c r="M1271">
        <v>18080721</v>
      </c>
      <c r="N1271" t="s">
        <v>30</v>
      </c>
      <c r="O1271">
        <v>10</v>
      </c>
      <c r="P1271">
        <v>7</v>
      </c>
      <c r="Q1271">
        <v>5964</v>
      </c>
    </row>
    <row r="1272" spans="1:17" x14ac:dyDescent="0.25">
      <c r="A1272" t="s">
        <v>275</v>
      </c>
      <c r="B1272" t="s">
        <v>356</v>
      </c>
      <c r="C1272" t="s">
        <v>19</v>
      </c>
      <c r="D1272" t="s">
        <v>20</v>
      </c>
      <c r="E1272" t="s">
        <v>277</v>
      </c>
      <c r="F1272" t="s">
        <v>4</v>
      </c>
      <c r="G1272">
        <v>2.2000000000000001E-4</v>
      </c>
      <c r="H1272">
        <v>632011.06999999995</v>
      </c>
      <c r="I1272">
        <v>3674674.37</v>
      </c>
      <c r="J1272">
        <v>-69.02</v>
      </c>
      <c r="K1272">
        <v>-69.02</v>
      </c>
      <c r="L1272">
        <v>0</v>
      </c>
      <c r="M1272">
        <v>18072821</v>
      </c>
      <c r="N1272" t="s">
        <v>30</v>
      </c>
      <c r="O1272">
        <v>10</v>
      </c>
      <c r="P1272">
        <v>7</v>
      </c>
      <c r="Q1272">
        <v>5964</v>
      </c>
    </row>
    <row r="1273" spans="1:17" x14ac:dyDescent="0.25">
      <c r="A1273" t="s">
        <v>275</v>
      </c>
      <c r="B1273" t="s">
        <v>356</v>
      </c>
      <c r="C1273" t="s">
        <v>19</v>
      </c>
      <c r="D1273" t="s">
        <v>20</v>
      </c>
      <c r="E1273" t="s">
        <v>277</v>
      </c>
      <c r="F1273" t="s">
        <v>6</v>
      </c>
      <c r="G1273">
        <v>2.1000000000000001E-4</v>
      </c>
      <c r="H1273">
        <v>632011.06999999995</v>
      </c>
      <c r="I1273">
        <v>3674674.37</v>
      </c>
      <c r="J1273">
        <v>-69.02</v>
      </c>
      <c r="K1273">
        <v>-69.02</v>
      </c>
      <c r="L1273">
        <v>0</v>
      </c>
      <c r="M1273">
        <v>18080721</v>
      </c>
      <c r="N1273" t="s">
        <v>30</v>
      </c>
      <c r="O1273">
        <v>10</v>
      </c>
      <c r="P1273">
        <v>7</v>
      </c>
      <c r="Q1273">
        <v>5964</v>
      </c>
    </row>
    <row r="1274" spans="1:17" x14ac:dyDescent="0.25">
      <c r="A1274" t="s">
        <v>275</v>
      </c>
      <c r="B1274" t="s">
        <v>356</v>
      </c>
      <c r="C1274" t="s">
        <v>19</v>
      </c>
      <c r="D1274" t="s">
        <v>20</v>
      </c>
      <c r="E1274" t="s">
        <v>272</v>
      </c>
      <c r="F1274" t="s">
        <v>4</v>
      </c>
      <c r="G1274">
        <v>8.0000000000000007E-5</v>
      </c>
      <c r="H1274">
        <v>632011.06999999995</v>
      </c>
      <c r="I1274">
        <v>3674674.37</v>
      </c>
      <c r="J1274">
        <v>-69.02</v>
      </c>
      <c r="K1274">
        <v>-69.02</v>
      </c>
      <c r="L1274">
        <v>0</v>
      </c>
      <c r="M1274">
        <v>18080721</v>
      </c>
      <c r="N1274" t="s">
        <v>30</v>
      </c>
      <c r="O1274">
        <v>10</v>
      </c>
      <c r="P1274">
        <v>7</v>
      </c>
      <c r="Q1274">
        <v>5964</v>
      </c>
    </row>
    <row r="1275" spans="1:17" x14ac:dyDescent="0.25">
      <c r="A1275" t="s">
        <v>275</v>
      </c>
      <c r="B1275" t="s">
        <v>356</v>
      </c>
      <c r="C1275" t="s">
        <v>19</v>
      </c>
      <c r="D1275" t="s">
        <v>20</v>
      </c>
      <c r="E1275" t="s">
        <v>272</v>
      </c>
      <c r="F1275" t="s">
        <v>6</v>
      </c>
      <c r="G1275">
        <v>8.0000000000000007E-5</v>
      </c>
      <c r="H1275">
        <v>632011.06999999995</v>
      </c>
      <c r="I1275">
        <v>3674674.37</v>
      </c>
      <c r="J1275">
        <v>-69.02</v>
      </c>
      <c r="K1275">
        <v>-69.02</v>
      </c>
      <c r="L1275">
        <v>0</v>
      </c>
      <c r="M1275">
        <v>18072821</v>
      </c>
      <c r="N1275" t="s">
        <v>30</v>
      </c>
      <c r="O1275">
        <v>10</v>
      </c>
      <c r="P1275">
        <v>7</v>
      </c>
      <c r="Q1275">
        <v>5964</v>
      </c>
    </row>
    <row r="1276" spans="1:17" x14ac:dyDescent="0.25">
      <c r="A1276" t="s">
        <v>275</v>
      </c>
      <c r="B1276" t="s">
        <v>356</v>
      </c>
      <c r="C1276" t="s">
        <v>19</v>
      </c>
      <c r="D1276" t="s">
        <v>20</v>
      </c>
      <c r="E1276" t="s">
        <v>273</v>
      </c>
      <c r="F1276" t="s">
        <v>4</v>
      </c>
      <c r="G1276">
        <v>8.0000000000000007E-5</v>
      </c>
      <c r="H1276">
        <v>632050</v>
      </c>
      <c r="I1276">
        <v>3674675</v>
      </c>
      <c r="J1276">
        <v>-69.08</v>
      </c>
      <c r="K1276">
        <v>-69.08</v>
      </c>
      <c r="L1276">
        <v>0</v>
      </c>
      <c r="M1276">
        <v>18082021</v>
      </c>
      <c r="N1276" t="s">
        <v>30</v>
      </c>
      <c r="O1276">
        <v>10</v>
      </c>
      <c r="P1276">
        <v>7</v>
      </c>
      <c r="Q1276">
        <v>5964</v>
      </c>
    </row>
    <row r="1277" spans="1:17" x14ac:dyDescent="0.25">
      <c r="A1277" t="s">
        <v>275</v>
      </c>
      <c r="B1277" t="s">
        <v>356</v>
      </c>
      <c r="C1277" t="s">
        <v>19</v>
      </c>
      <c r="D1277" t="s">
        <v>20</v>
      </c>
      <c r="E1277" t="s">
        <v>273</v>
      </c>
      <c r="F1277" t="s">
        <v>6</v>
      </c>
      <c r="G1277">
        <v>6.9999999999999994E-5</v>
      </c>
      <c r="H1277">
        <v>632035.30000000005</v>
      </c>
      <c r="I1277">
        <v>3674674.37</v>
      </c>
      <c r="J1277">
        <v>-69.040000000000006</v>
      </c>
      <c r="K1277">
        <v>-69.040000000000006</v>
      </c>
      <c r="L1277">
        <v>0</v>
      </c>
      <c r="M1277">
        <v>18091921</v>
      </c>
      <c r="N1277" t="s">
        <v>30</v>
      </c>
      <c r="O1277">
        <v>10</v>
      </c>
      <c r="P1277">
        <v>7</v>
      </c>
      <c r="Q1277">
        <v>5964</v>
      </c>
    </row>
    <row r="1278" spans="1:17" x14ac:dyDescent="0.25">
      <c r="A1278" t="s">
        <v>275</v>
      </c>
      <c r="B1278" t="s">
        <v>356</v>
      </c>
      <c r="C1278" t="s">
        <v>19</v>
      </c>
      <c r="D1278" t="s">
        <v>20</v>
      </c>
      <c r="E1278" t="s">
        <v>274</v>
      </c>
      <c r="F1278" t="s">
        <v>4</v>
      </c>
      <c r="G1278">
        <v>6.0000000000000002E-5</v>
      </c>
      <c r="H1278">
        <v>632000</v>
      </c>
      <c r="I1278">
        <v>3674675</v>
      </c>
      <c r="J1278">
        <v>-69</v>
      </c>
      <c r="K1278">
        <v>-69</v>
      </c>
      <c r="L1278">
        <v>0</v>
      </c>
      <c r="M1278">
        <v>18072821</v>
      </c>
      <c r="N1278" t="s">
        <v>30</v>
      </c>
      <c r="O1278">
        <v>10</v>
      </c>
      <c r="P1278">
        <v>7</v>
      </c>
      <c r="Q1278">
        <v>5964</v>
      </c>
    </row>
    <row r="1279" spans="1:17" x14ac:dyDescent="0.25">
      <c r="A1279" t="s">
        <v>275</v>
      </c>
      <c r="B1279" t="s">
        <v>356</v>
      </c>
      <c r="C1279" t="s">
        <v>19</v>
      </c>
      <c r="D1279" t="s">
        <v>20</v>
      </c>
      <c r="E1279" t="s">
        <v>274</v>
      </c>
      <c r="F1279" t="s">
        <v>6</v>
      </c>
      <c r="G1279">
        <v>6.0000000000000002E-5</v>
      </c>
      <c r="H1279">
        <v>632000</v>
      </c>
      <c r="I1279">
        <v>3674675</v>
      </c>
      <c r="J1279">
        <v>-69</v>
      </c>
      <c r="K1279">
        <v>-69</v>
      </c>
      <c r="L1279">
        <v>0</v>
      </c>
      <c r="M1279">
        <v>18080721</v>
      </c>
      <c r="N1279" t="s">
        <v>30</v>
      </c>
      <c r="O1279">
        <v>10</v>
      </c>
      <c r="P1279">
        <v>7</v>
      </c>
      <c r="Q1279">
        <v>5964</v>
      </c>
    </row>
    <row r="1280" spans="1:17" x14ac:dyDescent="0.25">
      <c r="A1280" t="s">
        <v>275</v>
      </c>
      <c r="B1280" t="s">
        <v>356</v>
      </c>
      <c r="C1280" t="s">
        <v>19</v>
      </c>
      <c r="D1280" t="s">
        <v>20</v>
      </c>
      <c r="E1280" t="s">
        <v>278</v>
      </c>
      <c r="F1280" t="s">
        <v>4</v>
      </c>
      <c r="G1280">
        <v>3.0000000000000001E-5</v>
      </c>
      <c r="H1280">
        <v>632301.9</v>
      </c>
      <c r="I1280">
        <v>3674508.48</v>
      </c>
      <c r="J1280">
        <v>-68.69</v>
      </c>
      <c r="K1280">
        <v>-68.69</v>
      </c>
      <c r="L1280">
        <v>0</v>
      </c>
      <c r="M1280">
        <v>18061324</v>
      </c>
      <c r="N1280" t="s">
        <v>30</v>
      </c>
      <c r="O1280">
        <v>10</v>
      </c>
      <c r="P1280">
        <v>7</v>
      </c>
      <c r="Q1280">
        <v>5964</v>
      </c>
    </row>
    <row r="1281" spans="1:17" x14ac:dyDescent="0.25">
      <c r="A1281" t="s">
        <v>275</v>
      </c>
      <c r="B1281" t="s">
        <v>356</v>
      </c>
      <c r="C1281" t="s">
        <v>19</v>
      </c>
      <c r="D1281" t="s">
        <v>20</v>
      </c>
      <c r="E1281" t="s">
        <v>278</v>
      </c>
      <c r="F1281" t="s">
        <v>6</v>
      </c>
      <c r="G1281">
        <v>3.0000000000000001E-5</v>
      </c>
      <c r="H1281">
        <v>632301.9</v>
      </c>
      <c r="I1281">
        <v>3674508.48</v>
      </c>
      <c r="J1281">
        <v>-68.69</v>
      </c>
      <c r="K1281">
        <v>-68.69</v>
      </c>
      <c r="L1281">
        <v>0</v>
      </c>
      <c r="M1281">
        <v>18052206</v>
      </c>
      <c r="N1281" t="s">
        <v>30</v>
      </c>
      <c r="O1281">
        <v>10</v>
      </c>
      <c r="P1281">
        <v>7</v>
      </c>
      <c r="Q1281">
        <v>5964</v>
      </c>
    </row>
    <row r="1282" spans="1:17" x14ac:dyDescent="0.25">
      <c r="A1282" t="s">
        <v>275</v>
      </c>
      <c r="B1282" t="s">
        <v>356</v>
      </c>
      <c r="C1282" t="s">
        <v>19</v>
      </c>
      <c r="D1282" t="s">
        <v>20</v>
      </c>
      <c r="E1282" t="s">
        <v>7</v>
      </c>
      <c r="F1282" t="s">
        <v>4</v>
      </c>
      <c r="G1282">
        <v>2.2000000000000001E-4</v>
      </c>
      <c r="H1282">
        <v>632011.06999999995</v>
      </c>
      <c r="I1282">
        <v>3674674.37</v>
      </c>
      <c r="J1282">
        <v>-69.02</v>
      </c>
      <c r="K1282">
        <v>-69.02</v>
      </c>
      <c r="L1282">
        <v>0</v>
      </c>
      <c r="M1282">
        <v>18072821</v>
      </c>
      <c r="N1282" t="s">
        <v>30</v>
      </c>
      <c r="O1282">
        <v>10</v>
      </c>
      <c r="P1282">
        <v>7</v>
      </c>
      <c r="Q1282">
        <v>5964</v>
      </c>
    </row>
    <row r="1283" spans="1:17" x14ac:dyDescent="0.25">
      <c r="A1283" t="s">
        <v>275</v>
      </c>
      <c r="B1283" t="s">
        <v>356</v>
      </c>
      <c r="C1283" t="s">
        <v>19</v>
      </c>
      <c r="D1283" t="s">
        <v>20</v>
      </c>
      <c r="E1283" t="s">
        <v>7</v>
      </c>
      <c r="F1283" t="s">
        <v>6</v>
      </c>
      <c r="G1283">
        <v>2.1000000000000001E-4</v>
      </c>
      <c r="H1283">
        <v>632011.06999999995</v>
      </c>
      <c r="I1283">
        <v>3674674.37</v>
      </c>
      <c r="J1283">
        <v>-69.02</v>
      </c>
      <c r="K1283">
        <v>-69.02</v>
      </c>
      <c r="L1283">
        <v>0</v>
      </c>
      <c r="M1283">
        <v>18080721</v>
      </c>
      <c r="N1283" t="s">
        <v>30</v>
      </c>
      <c r="O1283">
        <v>10</v>
      </c>
      <c r="P1283">
        <v>7</v>
      </c>
      <c r="Q1283">
        <v>5964</v>
      </c>
    </row>
    <row r="1284" spans="1:17" x14ac:dyDescent="0.25">
      <c r="A1284" t="s">
        <v>275</v>
      </c>
      <c r="B1284" t="s">
        <v>357</v>
      </c>
      <c r="C1284" t="s">
        <v>19</v>
      </c>
      <c r="D1284" t="s">
        <v>14</v>
      </c>
      <c r="E1284" t="s">
        <v>3</v>
      </c>
      <c r="F1284" t="s">
        <v>4</v>
      </c>
      <c r="G1284">
        <v>2.0000000000000002E-5</v>
      </c>
      <c r="H1284">
        <v>632011.06999999995</v>
      </c>
      <c r="I1284">
        <v>3674674.37</v>
      </c>
      <c r="J1284">
        <v>-69.02</v>
      </c>
      <c r="K1284">
        <v>-69.02</v>
      </c>
      <c r="L1284">
        <v>0</v>
      </c>
      <c r="M1284">
        <v>18072824</v>
      </c>
      <c r="N1284" t="s">
        <v>30</v>
      </c>
      <c r="O1284">
        <v>10</v>
      </c>
      <c r="P1284">
        <v>7</v>
      </c>
      <c r="Q1284">
        <v>5964</v>
      </c>
    </row>
    <row r="1285" spans="1:17" x14ac:dyDescent="0.25">
      <c r="A1285" t="s">
        <v>275</v>
      </c>
      <c r="B1285" t="s">
        <v>357</v>
      </c>
      <c r="C1285" t="s">
        <v>19</v>
      </c>
      <c r="D1285" t="s">
        <v>14</v>
      </c>
      <c r="E1285" t="s">
        <v>3</v>
      </c>
      <c r="F1285" t="s">
        <v>6</v>
      </c>
      <c r="G1285">
        <v>2.0000000000000002E-5</v>
      </c>
      <c r="H1285">
        <v>632000</v>
      </c>
      <c r="I1285">
        <v>3674675</v>
      </c>
      <c r="J1285">
        <v>-69</v>
      </c>
      <c r="K1285">
        <v>-69</v>
      </c>
      <c r="L1285">
        <v>0</v>
      </c>
      <c r="M1285">
        <v>18062324</v>
      </c>
      <c r="N1285" t="s">
        <v>30</v>
      </c>
      <c r="O1285">
        <v>10</v>
      </c>
      <c r="P1285">
        <v>7</v>
      </c>
      <c r="Q1285">
        <v>5964</v>
      </c>
    </row>
    <row r="1286" spans="1:17" x14ac:dyDescent="0.25">
      <c r="A1286" t="s">
        <v>275</v>
      </c>
      <c r="B1286" t="s">
        <v>357</v>
      </c>
      <c r="C1286" t="s">
        <v>19</v>
      </c>
      <c r="D1286" t="s">
        <v>14</v>
      </c>
      <c r="E1286" t="s">
        <v>277</v>
      </c>
      <c r="F1286" t="s">
        <v>4</v>
      </c>
      <c r="G1286">
        <v>2.0000000000000002E-5</v>
      </c>
      <c r="H1286">
        <v>632011.06999999995</v>
      </c>
      <c r="I1286">
        <v>3674674.37</v>
      </c>
      <c r="J1286">
        <v>-69.02</v>
      </c>
      <c r="K1286">
        <v>-69.02</v>
      </c>
      <c r="L1286">
        <v>0</v>
      </c>
      <c r="M1286">
        <v>18072824</v>
      </c>
      <c r="N1286" t="s">
        <v>30</v>
      </c>
      <c r="O1286">
        <v>10</v>
      </c>
      <c r="P1286">
        <v>7</v>
      </c>
      <c r="Q1286">
        <v>5964</v>
      </c>
    </row>
    <row r="1287" spans="1:17" x14ac:dyDescent="0.25">
      <c r="A1287" t="s">
        <v>275</v>
      </c>
      <c r="B1287" t="s">
        <v>357</v>
      </c>
      <c r="C1287" t="s">
        <v>19</v>
      </c>
      <c r="D1287" t="s">
        <v>14</v>
      </c>
      <c r="E1287" t="s">
        <v>277</v>
      </c>
      <c r="F1287" t="s">
        <v>6</v>
      </c>
      <c r="G1287">
        <v>2.0000000000000002E-5</v>
      </c>
      <c r="H1287">
        <v>632000</v>
      </c>
      <c r="I1287">
        <v>3674675</v>
      </c>
      <c r="J1287">
        <v>-69</v>
      </c>
      <c r="K1287">
        <v>-69</v>
      </c>
      <c r="L1287">
        <v>0</v>
      </c>
      <c r="M1287">
        <v>18062324</v>
      </c>
      <c r="N1287" t="s">
        <v>30</v>
      </c>
      <c r="O1287">
        <v>10</v>
      </c>
      <c r="P1287">
        <v>7</v>
      </c>
      <c r="Q1287">
        <v>5964</v>
      </c>
    </row>
    <row r="1288" spans="1:17" x14ac:dyDescent="0.25">
      <c r="A1288" t="s">
        <v>275</v>
      </c>
      <c r="B1288" t="s">
        <v>357</v>
      </c>
      <c r="C1288" t="s">
        <v>19</v>
      </c>
      <c r="D1288" t="s">
        <v>14</v>
      </c>
      <c r="E1288" t="s">
        <v>272</v>
      </c>
      <c r="F1288" t="s">
        <v>4</v>
      </c>
      <c r="G1288">
        <v>1.0000000000000001E-5</v>
      </c>
      <c r="H1288">
        <v>632011.06999999995</v>
      </c>
      <c r="I1288">
        <v>3674674.37</v>
      </c>
      <c r="J1288">
        <v>-69.02</v>
      </c>
      <c r="K1288">
        <v>-69.02</v>
      </c>
      <c r="L1288">
        <v>0</v>
      </c>
      <c r="M1288">
        <v>18072824</v>
      </c>
      <c r="N1288" t="s">
        <v>30</v>
      </c>
      <c r="O1288">
        <v>10</v>
      </c>
      <c r="P1288">
        <v>7</v>
      </c>
      <c r="Q1288">
        <v>5964</v>
      </c>
    </row>
    <row r="1289" spans="1:17" x14ac:dyDescent="0.25">
      <c r="A1289" t="s">
        <v>275</v>
      </c>
      <c r="B1289" t="s">
        <v>357</v>
      </c>
      <c r="C1289" t="s">
        <v>19</v>
      </c>
      <c r="D1289" t="s">
        <v>14</v>
      </c>
      <c r="E1289" t="s">
        <v>272</v>
      </c>
      <c r="F1289" t="s">
        <v>6</v>
      </c>
      <c r="G1289">
        <v>1.0000000000000001E-5</v>
      </c>
      <c r="H1289">
        <v>632000</v>
      </c>
      <c r="I1289">
        <v>3674675</v>
      </c>
      <c r="J1289">
        <v>-69</v>
      </c>
      <c r="K1289">
        <v>-69</v>
      </c>
      <c r="L1289">
        <v>0</v>
      </c>
      <c r="M1289">
        <v>18062324</v>
      </c>
      <c r="N1289" t="s">
        <v>30</v>
      </c>
      <c r="O1289">
        <v>10</v>
      </c>
      <c r="P1289">
        <v>7</v>
      </c>
      <c r="Q1289">
        <v>5964</v>
      </c>
    </row>
    <row r="1290" spans="1:17" x14ac:dyDescent="0.25">
      <c r="A1290" t="s">
        <v>275</v>
      </c>
      <c r="B1290" t="s">
        <v>357</v>
      </c>
      <c r="C1290" t="s">
        <v>19</v>
      </c>
      <c r="D1290" t="s">
        <v>14</v>
      </c>
      <c r="E1290" t="s">
        <v>273</v>
      </c>
      <c r="F1290" t="s">
        <v>4</v>
      </c>
      <c r="G1290">
        <v>1.0000000000000001E-5</v>
      </c>
      <c r="H1290">
        <v>632000</v>
      </c>
      <c r="I1290">
        <v>3674675</v>
      </c>
      <c r="J1290">
        <v>-69</v>
      </c>
      <c r="K1290">
        <v>-69</v>
      </c>
      <c r="L1290">
        <v>0</v>
      </c>
      <c r="M1290">
        <v>18072824</v>
      </c>
      <c r="N1290" t="s">
        <v>30</v>
      </c>
      <c r="O1290">
        <v>10</v>
      </c>
      <c r="P1290">
        <v>7</v>
      </c>
      <c r="Q1290">
        <v>5964</v>
      </c>
    </row>
    <row r="1291" spans="1:17" x14ac:dyDescent="0.25">
      <c r="A1291" t="s">
        <v>275</v>
      </c>
      <c r="B1291" t="s">
        <v>357</v>
      </c>
      <c r="C1291" t="s">
        <v>19</v>
      </c>
      <c r="D1291" t="s">
        <v>14</v>
      </c>
      <c r="E1291" t="s">
        <v>273</v>
      </c>
      <c r="F1291" t="s">
        <v>6</v>
      </c>
      <c r="G1291">
        <v>1.0000000000000001E-5</v>
      </c>
      <c r="H1291">
        <v>632000</v>
      </c>
      <c r="I1291">
        <v>3674675</v>
      </c>
      <c r="J1291">
        <v>-69</v>
      </c>
      <c r="K1291">
        <v>-69</v>
      </c>
      <c r="L1291">
        <v>0</v>
      </c>
      <c r="M1291">
        <v>18062324</v>
      </c>
      <c r="N1291" t="s">
        <v>30</v>
      </c>
      <c r="O1291">
        <v>10</v>
      </c>
      <c r="P1291">
        <v>7</v>
      </c>
      <c r="Q1291">
        <v>5964</v>
      </c>
    </row>
    <row r="1292" spans="1:17" x14ac:dyDescent="0.25">
      <c r="A1292" t="s">
        <v>275</v>
      </c>
      <c r="B1292" t="s">
        <v>357</v>
      </c>
      <c r="C1292" t="s">
        <v>19</v>
      </c>
      <c r="D1292" t="s">
        <v>14</v>
      </c>
      <c r="E1292" t="s">
        <v>274</v>
      </c>
      <c r="F1292" t="s">
        <v>4</v>
      </c>
      <c r="G1292">
        <v>1.0000000000000001E-5</v>
      </c>
      <c r="H1292">
        <v>632000</v>
      </c>
      <c r="I1292">
        <v>3674675</v>
      </c>
      <c r="J1292">
        <v>-69</v>
      </c>
      <c r="K1292">
        <v>-69</v>
      </c>
      <c r="L1292">
        <v>0</v>
      </c>
      <c r="M1292">
        <v>18072824</v>
      </c>
      <c r="N1292" t="s">
        <v>30</v>
      </c>
      <c r="O1292">
        <v>10</v>
      </c>
      <c r="P1292">
        <v>7</v>
      </c>
      <c r="Q1292">
        <v>5964</v>
      </c>
    </row>
    <row r="1293" spans="1:17" x14ac:dyDescent="0.25">
      <c r="A1293" t="s">
        <v>275</v>
      </c>
      <c r="B1293" t="s">
        <v>357</v>
      </c>
      <c r="C1293" t="s">
        <v>19</v>
      </c>
      <c r="D1293" t="s">
        <v>14</v>
      </c>
      <c r="E1293" t="s">
        <v>274</v>
      </c>
      <c r="F1293" t="s">
        <v>6</v>
      </c>
      <c r="G1293">
        <v>1.0000000000000001E-5</v>
      </c>
      <c r="H1293">
        <v>631986.82999999996</v>
      </c>
      <c r="I1293">
        <v>3674674.37</v>
      </c>
      <c r="J1293">
        <v>-68.98</v>
      </c>
      <c r="K1293">
        <v>-68.98</v>
      </c>
      <c r="L1293">
        <v>0</v>
      </c>
      <c r="M1293">
        <v>18080724</v>
      </c>
      <c r="N1293" t="s">
        <v>30</v>
      </c>
      <c r="O1293">
        <v>10</v>
      </c>
      <c r="P1293">
        <v>7</v>
      </c>
      <c r="Q1293">
        <v>5964</v>
      </c>
    </row>
    <row r="1294" spans="1:17" x14ac:dyDescent="0.25">
      <c r="A1294" t="s">
        <v>275</v>
      </c>
      <c r="B1294" t="s">
        <v>357</v>
      </c>
      <c r="C1294" t="s">
        <v>19</v>
      </c>
      <c r="D1294" t="s">
        <v>14</v>
      </c>
      <c r="E1294" t="s">
        <v>278</v>
      </c>
      <c r="F1294" t="s">
        <v>4</v>
      </c>
      <c r="G1294">
        <v>0</v>
      </c>
      <c r="H1294">
        <v>632301.9</v>
      </c>
      <c r="I1294">
        <v>3674532.18</v>
      </c>
      <c r="J1294">
        <v>-68.72</v>
      </c>
      <c r="K1294">
        <v>-68.72</v>
      </c>
      <c r="L1294">
        <v>0</v>
      </c>
      <c r="M1294">
        <v>18050224</v>
      </c>
      <c r="N1294" t="s">
        <v>30</v>
      </c>
      <c r="O1294">
        <v>10</v>
      </c>
      <c r="P1294">
        <v>7</v>
      </c>
      <c r="Q1294">
        <v>5964</v>
      </c>
    </row>
    <row r="1295" spans="1:17" x14ac:dyDescent="0.25">
      <c r="A1295" t="s">
        <v>275</v>
      </c>
      <c r="B1295" t="s">
        <v>357</v>
      </c>
      <c r="C1295" t="s">
        <v>19</v>
      </c>
      <c r="D1295" t="s">
        <v>14</v>
      </c>
      <c r="E1295" t="s">
        <v>278</v>
      </c>
      <c r="F1295" t="s">
        <v>6</v>
      </c>
      <c r="G1295">
        <v>0</v>
      </c>
      <c r="H1295">
        <v>632301.9</v>
      </c>
      <c r="I1295">
        <v>3674508.48</v>
      </c>
      <c r="J1295">
        <v>-68.69</v>
      </c>
      <c r="K1295">
        <v>-68.69</v>
      </c>
      <c r="L1295">
        <v>0</v>
      </c>
      <c r="M1295">
        <v>18043024</v>
      </c>
      <c r="N1295" t="s">
        <v>30</v>
      </c>
      <c r="O1295">
        <v>10</v>
      </c>
      <c r="P1295">
        <v>7</v>
      </c>
      <c r="Q1295">
        <v>5964</v>
      </c>
    </row>
    <row r="1296" spans="1:17" x14ac:dyDescent="0.25">
      <c r="A1296" t="s">
        <v>275</v>
      </c>
      <c r="B1296" t="s">
        <v>357</v>
      </c>
      <c r="C1296" t="s">
        <v>19</v>
      </c>
      <c r="D1296" t="s">
        <v>14</v>
      </c>
      <c r="E1296" t="s">
        <v>7</v>
      </c>
      <c r="F1296" t="s">
        <v>4</v>
      </c>
      <c r="G1296">
        <v>2.0000000000000002E-5</v>
      </c>
      <c r="H1296">
        <v>632011.06999999995</v>
      </c>
      <c r="I1296">
        <v>3674674.37</v>
      </c>
      <c r="J1296">
        <v>-69.02</v>
      </c>
      <c r="K1296">
        <v>-69.02</v>
      </c>
      <c r="L1296">
        <v>0</v>
      </c>
      <c r="M1296">
        <v>18072824</v>
      </c>
      <c r="N1296" t="s">
        <v>30</v>
      </c>
      <c r="O1296">
        <v>10</v>
      </c>
      <c r="P1296">
        <v>7</v>
      </c>
      <c r="Q1296">
        <v>5964</v>
      </c>
    </row>
    <row r="1297" spans="1:17" x14ac:dyDescent="0.25">
      <c r="A1297" t="s">
        <v>275</v>
      </c>
      <c r="B1297" t="s">
        <v>357</v>
      </c>
      <c r="C1297" t="s">
        <v>19</v>
      </c>
      <c r="D1297" t="s">
        <v>14</v>
      </c>
      <c r="E1297" t="s">
        <v>7</v>
      </c>
      <c r="F1297" t="s">
        <v>6</v>
      </c>
      <c r="G1297">
        <v>2.0000000000000002E-5</v>
      </c>
      <c r="H1297">
        <v>632000</v>
      </c>
      <c r="I1297">
        <v>3674675</v>
      </c>
      <c r="J1297">
        <v>-69</v>
      </c>
      <c r="K1297">
        <v>-69</v>
      </c>
      <c r="L1297">
        <v>0</v>
      </c>
      <c r="M1297">
        <v>18062324</v>
      </c>
      <c r="N1297" t="s">
        <v>30</v>
      </c>
      <c r="O1297">
        <v>10</v>
      </c>
      <c r="P1297">
        <v>7</v>
      </c>
      <c r="Q1297">
        <v>5964</v>
      </c>
    </row>
    <row r="1298" spans="1:17" x14ac:dyDescent="0.25">
      <c r="A1298" t="s">
        <v>275</v>
      </c>
      <c r="B1298" t="s">
        <v>358</v>
      </c>
      <c r="C1298" t="s">
        <v>19</v>
      </c>
      <c r="D1298" t="s">
        <v>12</v>
      </c>
      <c r="E1298" t="s">
        <v>3</v>
      </c>
      <c r="F1298" t="s">
        <v>4</v>
      </c>
      <c r="G1298">
        <v>0</v>
      </c>
      <c r="H1298">
        <v>632301.9</v>
      </c>
      <c r="I1298">
        <v>3674579.58</v>
      </c>
      <c r="J1298">
        <v>-68.739999999999995</v>
      </c>
      <c r="K1298">
        <v>-68.739999999999995</v>
      </c>
      <c r="L1298">
        <v>0</v>
      </c>
      <c r="M1298" t="s">
        <v>106</v>
      </c>
      <c r="N1298" t="s">
        <v>30</v>
      </c>
      <c r="O1298">
        <v>10</v>
      </c>
      <c r="P1298">
        <v>7</v>
      </c>
      <c r="Q1298">
        <v>5964</v>
      </c>
    </row>
    <row r="1299" spans="1:17" x14ac:dyDescent="0.25">
      <c r="A1299" t="s">
        <v>275</v>
      </c>
      <c r="B1299" t="s">
        <v>358</v>
      </c>
      <c r="C1299" t="s">
        <v>19</v>
      </c>
      <c r="D1299" t="s">
        <v>12</v>
      </c>
      <c r="E1299" t="s">
        <v>277</v>
      </c>
      <c r="F1299" t="s">
        <v>4</v>
      </c>
      <c r="G1299">
        <v>0</v>
      </c>
      <c r="H1299">
        <v>632301.9</v>
      </c>
      <c r="I1299">
        <v>3674579.58</v>
      </c>
      <c r="J1299">
        <v>-68.739999999999995</v>
      </c>
      <c r="K1299">
        <v>-68.739999999999995</v>
      </c>
      <c r="L1299">
        <v>0</v>
      </c>
      <c r="M1299" t="s">
        <v>106</v>
      </c>
      <c r="N1299" t="s">
        <v>30</v>
      </c>
      <c r="O1299">
        <v>10</v>
      </c>
      <c r="P1299">
        <v>7</v>
      </c>
      <c r="Q1299">
        <v>5964</v>
      </c>
    </row>
    <row r="1300" spans="1:17" x14ac:dyDescent="0.25">
      <c r="A1300" t="s">
        <v>275</v>
      </c>
      <c r="B1300" t="s">
        <v>358</v>
      </c>
      <c r="C1300" t="s">
        <v>19</v>
      </c>
      <c r="D1300" t="s">
        <v>12</v>
      </c>
      <c r="E1300" t="s">
        <v>272</v>
      </c>
      <c r="F1300" t="s">
        <v>4</v>
      </c>
      <c r="G1300">
        <v>0</v>
      </c>
      <c r="H1300">
        <v>632000</v>
      </c>
      <c r="I1300">
        <v>3674675</v>
      </c>
      <c r="J1300">
        <v>-69</v>
      </c>
      <c r="K1300">
        <v>-69</v>
      </c>
      <c r="L1300">
        <v>0</v>
      </c>
      <c r="M1300" t="s">
        <v>106</v>
      </c>
      <c r="N1300" t="s">
        <v>30</v>
      </c>
      <c r="O1300">
        <v>10</v>
      </c>
      <c r="P1300">
        <v>7</v>
      </c>
      <c r="Q1300">
        <v>5964</v>
      </c>
    </row>
    <row r="1301" spans="1:17" x14ac:dyDescent="0.25">
      <c r="A1301" t="s">
        <v>275</v>
      </c>
      <c r="B1301" t="s">
        <v>358</v>
      </c>
      <c r="C1301" t="s">
        <v>19</v>
      </c>
      <c r="D1301" t="s">
        <v>12</v>
      </c>
      <c r="E1301" t="s">
        <v>273</v>
      </c>
      <c r="F1301" t="s">
        <v>4</v>
      </c>
      <c r="G1301">
        <v>0</v>
      </c>
      <c r="H1301">
        <v>632000</v>
      </c>
      <c r="I1301">
        <v>3674675</v>
      </c>
      <c r="J1301">
        <v>-69</v>
      </c>
      <c r="K1301">
        <v>-69</v>
      </c>
      <c r="L1301">
        <v>0</v>
      </c>
      <c r="M1301" t="s">
        <v>106</v>
      </c>
      <c r="N1301" t="s">
        <v>30</v>
      </c>
      <c r="O1301">
        <v>10</v>
      </c>
      <c r="P1301">
        <v>7</v>
      </c>
      <c r="Q1301">
        <v>5964</v>
      </c>
    </row>
    <row r="1302" spans="1:17" x14ac:dyDescent="0.25">
      <c r="A1302" t="s">
        <v>275</v>
      </c>
      <c r="B1302" t="s">
        <v>358</v>
      </c>
      <c r="C1302" t="s">
        <v>19</v>
      </c>
      <c r="D1302" t="s">
        <v>12</v>
      </c>
      <c r="E1302" t="s">
        <v>274</v>
      </c>
      <c r="F1302" t="s">
        <v>4</v>
      </c>
      <c r="G1302">
        <v>0</v>
      </c>
      <c r="H1302">
        <v>632301.9</v>
      </c>
      <c r="I1302">
        <v>3674579.58</v>
      </c>
      <c r="J1302">
        <v>-68.739999999999995</v>
      </c>
      <c r="K1302">
        <v>-68.739999999999995</v>
      </c>
      <c r="L1302">
        <v>0</v>
      </c>
      <c r="M1302" t="s">
        <v>106</v>
      </c>
      <c r="N1302" t="s">
        <v>30</v>
      </c>
      <c r="O1302">
        <v>10</v>
      </c>
      <c r="P1302">
        <v>7</v>
      </c>
      <c r="Q1302">
        <v>5964</v>
      </c>
    </row>
    <row r="1303" spans="1:17" x14ac:dyDescent="0.25">
      <c r="A1303" t="s">
        <v>275</v>
      </c>
      <c r="B1303" t="s">
        <v>358</v>
      </c>
      <c r="C1303" t="s">
        <v>19</v>
      </c>
      <c r="D1303" t="s">
        <v>12</v>
      </c>
      <c r="E1303" t="s">
        <v>278</v>
      </c>
      <c r="F1303" t="s">
        <v>4</v>
      </c>
      <c r="G1303">
        <v>0</v>
      </c>
      <c r="H1303">
        <v>632301.9</v>
      </c>
      <c r="I1303">
        <v>3674532.18</v>
      </c>
      <c r="J1303">
        <v>-68.72</v>
      </c>
      <c r="K1303">
        <v>-68.72</v>
      </c>
      <c r="L1303">
        <v>0</v>
      </c>
      <c r="M1303" t="s">
        <v>106</v>
      </c>
      <c r="N1303" t="s">
        <v>30</v>
      </c>
      <c r="O1303">
        <v>10</v>
      </c>
      <c r="P1303">
        <v>7</v>
      </c>
      <c r="Q1303">
        <v>5964</v>
      </c>
    </row>
    <row r="1304" spans="1:17" x14ac:dyDescent="0.25">
      <c r="A1304" t="s">
        <v>275</v>
      </c>
      <c r="B1304" t="s">
        <v>358</v>
      </c>
      <c r="C1304" t="s">
        <v>19</v>
      </c>
      <c r="D1304" t="s">
        <v>12</v>
      </c>
      <c r="E1304" t="s">
        <v>7</v>
      </c>
      <c r="F1304" t="s">
        <v>4</v>
      </c>
      <c r="G1304">
        <v>0</v>
      </c>
      <c r="H1304">
        <v>632301.9</v>
      </c>
      <c r="I1304">
        <v>3674579.58</v>
      </c>
      <c r="J1304">
        <v>-68.739999999999995</v>
      </c>
      <c r="K1304">
        <v>-68.739999999999995</v>
      </c>
      <c r="L1304">
        <v>0</v>
      </c>
      <c r="M1304" t="s">
        <v>106</v>
      </c>
      <c r="N1304" t="s">
        <v>30</v>
      </c>
      <c r="O1304">
        <v>10</v>
      </c>
      <c r="P1304">
        <v>7</v>
      </c>
      <c r="Q1304">
        <v>5964</v>
      </c>
    </row>
    <row r="1305" spans="1:17" x14ac:dyDescent="0.25">
      <c r="A1305" t="s">
        <v>275</v>
      </c>
      <c r="B1305" t="s">
        <v>359</v>
      </c>
      <c r="C1305" t="s">
        <v>1</v>
      </c>
      <c r="D1305" t="s">
        <v>2</v>
      </c>
      <c r="E1305" t="s">
        <v>3</v>
      </c>
      <c r="F1305" t="s">
        <v>4</v>
      </c>
      <c r="G1305">
        <v>1285.89716</v>
      </c>
      <c r="H1305">
        <v>632025</v>
      </c>
      <c r="I1305">
        <v>3674675</v>
      </c>
      <c r="J1305">
        <v>-69.02</v>
      </c>
      <c r="K1305">
        <v>-69.02</v>
      </c>
      <c r="L1305">
        <v>0</v>
      </c>
      <c r="M1305">
        <v>21072122</v>
      </c>
      <c r="N1305" t="s">
        <v>31</v>
      </c>
      <c r="O1305">
        <v>10</v>
      </c>
      <c r="P1305">
        <v>7</v>
      </c>
      <c r="Q1305">
        <v>5964</v>
      </c>
    </row>
    <row r="1306" spans="1:17" x14ac:dyDescent="0.25">
      <c r="A1306" t="s">
        <v>275</v>
      </c>
      <c r="B1306" t="s">
        <v>359</v>
      </c>
      <c r="C1306" t="s">
        <v>1</v>
      </c>
      <c r="D1306" t="s">
        <v>2</v>
      </c>
      <c r="E1306" t="s">
        <v>3</v>
      </c>
      <c r="F1306" t="s">
        <v>6</v>
      </c>
      <c r="G1306">
        <v>1277.9016099999999</v>
      </c>
      <c r="H1306">
        <v>632025</v>
      </c>
      <c r="I1306">
        <v>3674675</v>
      </c>
      <c r="J1306">
        <v>-69.02</v>
      </c>
      <c r="K1306">
        <v>-69.02</v>
      </c>
      <c r="L1306">
        <v>0</v>
      </c>
      <c r="M1306">
        <v>21072319</v>
      </c>
      <c r="N1306" t="s">
        <v>31</v>
      </c>
      <c r="O1306">
        <v>10</v>
      </c>
      <c r="P1306">
        <v>7</v>
      </c>
      <c r="Q1306">
        <v>5964</v>
      </c>
    </row>
    <row r="1307" spans="1:17" x14ac:dyDescent="0.25">
      <c r="A1307" t="s">
        <v>275</v>
      </c>
      <c r="B1307" t="s">
        <v>359</v>
      </c>
      <c r="C1307" t="s">
        <v>1</v>
      </c>
      <c r="D1307" t="s">
        <v>2</v>
      </c>
      <c r="E1307" t="s">
        <v>277</v>
      </c>
      <c r="F1307" t="s">
        <v>4</v>
      </c>
      <c r="G1307">
        <v>1285.89716</v>
      </c>
      <c r="H1307">
        <v>632025</v>
      </c>
      <c r="I1307">
        <v>3674675</v>
      </c>
      <c r="J1307">
        <v>-69.02</v>
      </c>
      <c r="K1307">
        <v>-69.02</v>
      </c>
      <c r="L1307">
        <v>0</v>
      </c>
      <c r="M1307">
        <v>21072122</v>
      </c>
      <c r="N1307" t="s">
        <v>31</v>
      </c>
      <c r="O1307">
        <v>10</v>
      </c>
      <c r="P1307">
        <v>7</v>
      </c>
      <c r="Q1307">
        <v>5964</v>
      </c>
    </row>
    <row r="1308" spans="1:17" x14ac:dyDescent="0.25">
      <c r="A1308" t="s">
        <v>275</v>
      </c>
      <c r="B1308" t="s">
        <v>359</v>
      </c>
      <c r="C1308" t="s">
        <v>1</v>
      </c>
      <c r="D1308" t="s">
        <v>2</v>
      </c>
      <c r="E1308" t="s">
        <v>277</v>
      </c>
      <c r="F1308" t="s">
        <v>6</v>
      </c>
      <c r="G1308">
        <v>1277.9016099999999</v>
      </c>
      <c r="H1308">
        <v>632025</v>
      </c>
      <c r="I1308">
        <v>3674675</v>
      </c>
      <c r="J1308">
        <v>-69.02</v>
      </c>
      <c r="K1308">
        <v>-69.02</v>
      </c>
      <c r="L1308">
        <v>0</v>
      </c>
      <c r="M1308">
        <v>21072319</v>
      </c>
      <c r="N1308" t="s">
        <v>31</v>
      </c>
      <c r="O1308">
        <v>10</v>
      </c>
      <c r="P1308">
        <v>7</v>
      </c>
      <c r="Q1308">
        <v>5964</v>
      </c>
    </row>
    <row r="1309" spans="1:17" x14ac:dyDescent="0.25">
      <c r="A1309" t="s">
        <v>275</v>
      </c>
      <c r="B1309" t="s">
        <v>359</v>
      </c>
      <c r="C1309" t="s">
        <v>1</v>
      </c>
      <c r="D1309" t="s">
        <v>2</v>
      </c>
      <c r="E1309" t="s">
        <v>272</v>
      </c>
      <c r="F1309" t="s">
        <v>4</v>
      </c>
      <c r="G1309">
        <v>533.64904000000001</v>
      </c>
      <c r="H1309">
        <v>632035.30000000005</v>
      </c>
      <c r="I1309">
        <v>3674674.37</v>
      </c>
      <c r="J1309">
        <v>-69.040000000000006</v>
      </c>
      <c r="K1309">
        <v>-69.040000000000006</v>
      </c>
      <c r="L1309">
        <v>0</v>
      </c>
      <c r="M1309">
        <v>21072122</v>
      </c>
      <c r="N1309" t="s">
        <v>31</v>
      </c>
      <c r="O1309">
        <v>10</v>
      </c>
      <c r="P1309">
        <v>7</v>
      </c>
      <c r="Q1309">
        <v>5964</v>
      </c>
    </row>
    <row r="1310" spans="1:17" x14ac:dyDescent="0.25">
      <c r="A1310" t="s">
        <v>275</v>
      </c>
      <c r="B1310" t="s">
        <v>359</v>
      </c>
      <c r="C1310" t="s">
        <v>1</v>
      </c>
      <c r="D1310" t="s">
        <v>2</v>
      </c>
      <c r="E1310" t="s">
        <v>272</v>
      </c>
      <c r="F1310" t="s">
        <v>6</v>
      </c>
      <c r="G1310">
        <v>524.70241999999996</v>
      </c>
      <c r="H1310">
        <v>632035.30000000005</v>
      </c>
      <c r="I1310">
        <v>3674674.37</v>
      </c>
      <c r="J1310">
        <v>-69.040000000000006</v>
      </c>
      <c r="K1310">
        <v>-69.040000000000006</v>
      </c>
      <c r="L1310">
        <v>0</v>
      </c>
      <c r="M1310">
        <v>21080620</v>
      </c>
      <c r="N1310" t="s">
        <v>31</v>
      </c>
      <c r="O1310">
        <v>10</v>
      </c>
      <c r="P1310">
        <v>7</v>
      </c>
      <c r="Q1310">
        <v>5964</v>
      </c>
    </row>
    <row r="1311" spans="1:17" x14ac:dyDescent="0.25">
      <c r="A1311" t="s">
        <v>275</v>
      </c>
      <c r="B1311" t="s">
        <v>359</v>
      </c>
      <c r="C1311" t="s">
        <v>1</v>
      </c>
      <c r="D1311" t="s">
        <v>2</v>
      </c>
      <c r="E1311" t="s">
        <v>273</v>
      </c>
      <c r="F1311" t="s">
        <v>4</v>
      </c>
      <c r="G1311">
        <v>499.30574999999999</v>
      </c>
      <c r="H1311">
        <v>632050</v>
      </c>
      <c r="I1311">
        <v>3674675</v>
      </c>
      <c r="J1311">
        <v>-69.08</v>
      </c>
      <c r="K1311">
        <v>-69.08</v>
      </c>
      <c r="L1311">
        <v>0</v>
      </c>
      <c r="M1311">
        <v>21081021</v>
      </c>
      <c r="N1311" t="s">
        <v>31</v>
      </c>
      <c r="O1311">
        <v>10</v>
      </c>
      <c r="P1311">
        <v>7</v>
      </c>
      <c r="Q1311">
        <v>5964</v>
      </c>
    </row>
    <row r="1312" spans="1:17" x14ac:dyDescent="0.25">
      <c r="A1312" t="s">
        <v>275</v>
      </c>
      <c r="B1312" t="s">
        <v>359</v>
      </c>
      <c r="C1312" t="s">
        <v>1</v>
      </c>
      <c r="D1312" t="s">
        <v>2</v>
      </c>
      <c r="E1312" t="s">
        <v>273</v>
      </c>
      <c r="F1312" t="s">
        <v>6</v>
      </c>
      <c r="G1312">
        <v>498.69808</v>
      </c>
      <c r="H1312">
        <v>632050</v>
      </c>
      <c r="I1312">
        <v>3674675</v>
      </c>
      <c r="J1312">
        <v>-69.08</v>
      </c>
      <c r="K1312">
        <v>-69.08</v>
      </c>
      <c r="L1312">
        <v>0</v>
      </c>
      <c r="M1312">
        <v>21071620</v>
      </c>
      <c r="N1312" t="s">
        <v>31</v>
      </c>
      <c r="O1312">
        <v>10</v>
      </c>
      <c r="P1312">
        <v>7</v>
      </c>
      <c r="Q1312">
        <v>5964</v>
      </c>
    </row>
    <row r="1313" spans="1:17" x14ac:dyDescent="0.25">
      <c r="A1313" t="s">
        <v>275</v>
      </c>
      <c r="B1313" t="s">
        <v>359</v>
      </c>
      <c r="C1313" t="s">
        <v>1</v>
      </c>
      <c r="D1313" t="s">
        <v>2</v>
      </c>
      <c r="E1313" t="s">
        <v>274</v>
      </c>
      <c r="F1313" t="s">
        <v>4</v>
      </c>
      <c r="G1313">
        <v>381.06828999999999</v>
      </c>
      <c r="H1313">
        <v>632156.48</v>
      </c>
      <c r="I1313">
        <v>3674674.37</v>
      </c>
      <c r="J1313">
        <v>-68.849999999999994</v>
      </c>
      <c r="K1313">
        <v>-68.849999999999994</v>
      </c>
      <c r="L1313">
        <v>0</v>
      </c>
      <c r="M1313">
        <v>21052519</v>
      </c>
      <c r="N1313" t="s">
        <v>31</v>
      </c>
      <c r="O1313">
        <v>10</v>
      </c>
      <c r="P1313">
        <v>7</v>
      </c>
      <c r="Q1313">
        <v>5964</v>
      </c>
    </row>
    <row r="1314" spans="1:17" x14ac:dyDescent="0.25">
      <c r="A1314" t="s">
        <v>275</v>
      </c>
      <c r="B1314" t="s">
        <v>359</v>
      </c>
      <c r="C1314" t="s">
        <v>1</v>
      </c>
      <c r="D1314" t="s">
        <v>2</v>
      </c>
      <c r="E1314" t="s">
        <v>274</v>
      </c>
      <c r="F1314" t="s">
        <v>6</v>
      </c>
      <c r="G1314">
        <v>325.95150999999998</v>
      </c>
      <c r="H1314">
        <v>632156.48</v>
      </c>
      <c r="I1314">
        <v>3674674.37</v>
      </c>
      <c r="J1314">
        <v>-68.849999999999994</v>
      </c>
      <c r="K1314">
        <v>-68.849999999999994</v>
      </c>
      <c r="L1314">
        <v>0</v>
      </c>
      <c r="M1314">
        <v>21122606</v>
      </c>
      <c r="N1314" t="s">
        <v>31</v>
      </c>
      <c r="O1314">
        <v>10</v>
      </c>
      <c r="P1314">
        <v>7</v>
      </c>
      <c r="Q1314">
        <v>5964</v>
      </c>
    </row>
    <row r="1315" spans="1:17" x14ac:dyDescent="0.25">
      <c r="A1315" t="s">
        <v>275</v>
      </c>
      <c r="B1315" t="s">
        <v>359</v>
      </c>
      <c r="C1315" t="s">
        <v>1</v>
      </c>
      <c r="D1315" t="s">
        <v>2</v>
      </c>
      <c r="E1315" t="s">
        <v>278</v>
      </c>
      <c r="F1315" t="s">
        <v>4</v>
      </c>
      <c r="G1315">
        <v>15.410399999999999</v>
      </c>
      <c r="H1315">
        <v>632301.9</v>
      </c>
      <c r="I1315">
        <v>3674508.48</v>
      </c>
      <c r="J1315">
        <v>-68.69</v>
      </c>
      <c r="K1315">
        <v>-68.69</v>
      </c>
      <c r="L1315">
        <v>0</v>
      </c>
      <c r="M1315">
        <v>21051422</v>
      </c>
      <c r="N1315" t="s">
        <v>31</v>
      </c>
      <c r="O1315">
        <v>10</v>
      </c>
      <c r="P1315">
        <v>7</v>
      </c>
      <c r="Q1315">
        <v>5964</v>
      </c>
    </row>
    <row r="1316" spans="1:17" x14ac:dyDescent="0.25">
      <c r="A1316" t="s">
        <v>275</v>
      </c>
      <c r="B1316" t="s">
        <v>359</v>
      </c>
      <c r="C1316" t="s">
        <v>1</v>
      </c>
      <c r="D1316" t="s">
        <v>2</v>
      </c>
      <c r="E1316" t="s">
        <v>278</v>
      </c>
      <c r="F1316" t="s">
        <v>6</v>
      </c>
      <c r="G1316">
        <v>15.40428</v>
      </c>
      <c r="H1316">
        <v>632301.9</v>
      </c>
      <c r="I1316">
        <v>3674508.48</v>
      </c>
      <c r="J1316">
        <v>-68.69</v>
      </c>
      <c r="K1316">
        <v>-68.69</v>
      </c>
      <c r="L1316">
        <v>0</v>
      </c>
      <c r="M1316">
        <v>21012520</v>
      </c>
      <c r="N1316" t="s">
        <v>31</v>
      </c>
      <c r="O1316">
        <v>10</v>
      </c>
      <c r="P1316">
        <v>7</v>
      </c>
      <c r="Q1316">
        <v>5964</v>
      </c>
    </row>
    <row r="1317" spans="1:17" x14ac:dyDescent="0.25">
      <c r="A1317" t="s">
        <v>275</v>
      </c>
      <c r="B1317" t="s">
        <v>359</v>
      </c>
      <c r="C1317" t="s">
        <v>1</v>
      </c>
      <c r="D1317" t="s">
        <v>2</v>
      </c>
      <c r="E1317" t="s">
        <v>7</v>
      </c>
      <c r="F1317" t="s">
        <v>4</v>
      </c>
      <c r="G1317">
        <v>1285.89716</v>
      </c>
      <c r="H1317">
        <v>632025</v>
      </c>
      <c r="I1317">
        <v>3674675</v>
      </c>
      <c r="J1317">
        <v>-69.02</v>
      </c>
      <c r="K1317">
        <v>-69.02</v>
      </c>
      <c r="L1317">
        <v>0</v>
      </c>
      <c r="M1317">
        <v>21072122</v>
      </c>
      <c r="N1317" t="s">
        <v>31</v>
      </c>
      <c r="O1317">
        <v>10</v>
      </c>
      <c r="P1317">
        <v>7</v>
      </c>
      <c r="Q1317">
        <v>5964</v>
      </c>
    </row>
    <row r="1318" spans="1:17" x14ac:dyDescent="0.25">
      <c r="A1318" t="s">
        <v>275</v>
      </c>
      <c r="B1318" t="s">
        <v>359</v>
      </c>
      <c r="C1318" t="s">
        <v>1</v>
      </c>
      <c r="D1318" t="s">
        <v>2</v>
      </c>
      <c r="E1318" t="s">
        <v>7</v>
      </c>
      <c r="F1318" t="s">
        <v>6</v>
      </c>
      <c r="G1318">
        <v>1277.9016099999999</v>
      </c>
      <c r="H1318">
        <v>632025</v>
      </c>
      <c r="I1318">
        <v>3674675</v>
      </c>
      <c r="J1318">
        <v>-69.02</v>
      </c>
      <c r="K1318">
        <v>-69.02</v>
      </c>
      <c r="L1318">
        <v>0</v>
      </c>
      <c r="M1318">
        <v>21072319</v>
      </c>
      <c r="N1318" t="s">
        <v>31</v>
      </c>
      <c r="O1318">
        <v>10</v>
      </c>
      <c r="P1318">
        <v>7</v>
      </c>
      <c r="Q1318">
        <v>5964</v>
      </c>
    </row>
    <row r="1319" spans="1:17" x14ac:dyDescent="0.25">
      <c r="A1319" t="s">
        <v>275</v>
      </c>
      <c r="B1319" t="s">
        <v>360</v>
      </c>
      <c r="C1319" t="s">
        <v>1</v>
      </c>
      <c r="D1319" t="s">
        <v>9</v>
      </c>
      <c r="E1319" t="s">
        <v>3</v>
      </c>
      <c r="F1319" t="s">
        <v>4</v>
      </c>
      <c r="G1319">
        <v>114.7252</v>
      </c>
      <c r="H1319">
        <v>632011.06999999995</v>
      </c>
      <c r="I1319">
        <v>3674674.37</v>
      </c>
      <c r="J1319">
        <v>-69.02</v>
      </c>
      <c r="K1319">
        <v>-69.02</v>
      </c>
      <c r="L1319">
        <v>0</v>
      </c>
      <c r="M1319">
        <v>21080824</v>
      </c>
      <c r="N1319" t="s">
        <v>31</v>
      </c>
      <c r="O1319">
        <v>10</v>
      </c>
      <c r="P1319">
        <v>7</v>
      </c>
      <c r="Q1319">
        <v>5964</v>
      </c>
    </row>
    <row r="1320" spans="1:17" x14ac:dyDescent="0.25">
      <c r="A1320" t="s">
        <v>275</v>
      </c>
      <c r="B1320" t="s">
        <v>360</v>
      </c>
      <c r="C1320" t="s">
        <v>1</v>
      </c>
      <c r="D1320" t="s">
        <v>9</v>
      </c>
      <c r="E1320" t="s">
        <v>3</v>
      </c>
      <c r="F1320" t="s">
        <v>6</v>
      </c>
      <c r="G1320">
        <v>103.90496</v>
      </c>
      <c r="H1320">
        <v>632000</v>
      </c>
      <c r="I1320">
        <v>3674675</v>
      </c>
      <c r="J1320">
        <v>-69</v>
      </c>
      <c r="K1320">
        <v>-69</v>
      </c>
      <c r="L1320">
        <v>0</v>
      </c>
      <c r="M1320">
        <v>21062108</v>
      </c>
      <c r="N1320" t="s">
        <v>31</v>
      </c>
      <c r="O1320">
        <v>10</v>
      </c>
      <c r="P1320">
        <v>7</v>
      </c>
      <c r="Q1320">
        <v>5964</v>
      </c>
    </row>
    <row r="1321" spans="1:17" x14ac:dyDescent="0.25">
      <c r="A1321" t="s">
        <v>275</v>
      </c>
      <c r="B1321" t="s">
        <v>360</v>
      </c>
      <c r="C1321" t="s">
        <v>1</v>
      </c>
      <c r="D1321" t="s">
        <v>9</v>
      </c>
      <c r="E1321" t="s">
        <v>277</v>
      </c>
      <c r="F1321" t="s">
        <v>4</v>
      </c>
      <c r="G1321">
        <v>114.7252</v>
      </c>
      <c r="H1321">
        <v>632011.06999999995</v>
      </c>
      <c r="I1321">
        <v>3674674.37</v>
      </c>
      <c r="J1321">
        <v>-69.02</v>
      </c>
      <c r="K1321">
        <v>-69.02</v>
      </c>
      <c r="L1321">
        <v>0</v>
      </c>
      <c r="M1321">
        <v>21080824</v>
      </c>
      <c r="N1321" t="s">
        <v>31</v>
      </c>
      <c r="O1321">
        <v>10</v>
      </c>
      <c r="P1321">
        <v>7</v>
      </c>
      <c r="Q1321">
        <v>5964</v>
      </c>
    </row>
    <row r="1322" spans="1:17" x14ac:dyDescent="0.25">
      <c r="A1322" t="s">
        <v>275</v>
      </c>
      <c r="B1322" t="s">
        <v>360</v>
      </c>
      <c r="C1322" t="s">
        <v>1</v>
      </c>
      <c r="D1322" t="s">
        <v>9</v>
      </c>
      <c r="E1322" t="s">
        <v>277</v>
      </c>
      <c r="F1322" t="s">
        <v>6</v>
      </c>
      <c r="G1322">
        <v>103.90496</v>
      </c>
      <c r="H1322">
        <v>632000</v>
      </c>
      <c r="I1322">
        <v>3674675</v>
      </c>
      <c r="J1322">
        <v>-69</v>
      </c>
      <c r="K1322">
        <v>-69</v>
      </c>
      <c r="L1322">
        <v>0</v>
      </c>
      <c r="M1322">
        <v>21062108</v>
      </c>
      <c r="N1322" t="s">
        <v>31</v>
      </c>
      <c r="O1322">
        <v>10</v>
      </c>
      <c r="P1322">
        <v>7</v>
      </c>
      <c r="Q1322">
        <v>5964</v>
      </c>
    </row>
    <row r="1323" spans="1:17" x14ac:dyDescent="0.25">
      <c r="A1323" t="s">
        <v>275</v>
      </c>
      <c r="B1323" t="s">
        <v>360</v>
      </c>
      <c r="C1323" t="s">
        <v>1</v>
      </c>
      <c r="D1323" t="s">
        <v>9</v>
      </c>
      <c r="E1323" t="s">
        <v>272</v>
      </c>
      <c r="F1323" t="s">
        <v>4</v>
      </c>
      <c r="G1323">
        <v>45.524679999999996</v>
      </c>
      <c r="H1323">
        <v>632011.06999999995</v>
      </c>
      <c r="I1323">
        <v>3674674.37</v>
      </c>
      <c r="J1323">
        <v>-69.02</v>
      </c>
      <c r="K1323">
        <v>-69.02</v>
      </c>
      <c r="L1323">
        <v>0</v>
      </c>
      <c r="M1323">
        <v>21080824</v>
      </c>
      <c r="N1323" t="s">
        <v>31</v>
      </c>
      <c r="O1323">
        <v>10</v>
      </c>
      <c r="P1323">
        <v>7</v>
      </c>
      <c r="Q1323">
        <v>5964</v>
      </c>
    </row>
    <row r="1324" spans="1:17" x14ac:dyDescent="0.25">
      <c r="A1324" t="s">
        <v>275</v>
      </c>
      <c r="B1324" t="s">
        <v>360</v>
      </c>
      <c r="C1324" t="s">
        <v>1</v>
      </c>
      <c r="D1324" t="s">
        <v>9</v>
      </c>
      <c r="E1324" t="s">
        <v>272</v>
      </c>
      <c r="F1324" t="s">
        <v>6</v>
      </c>
      <c r="G1324">
        <v>44.575989999999997</v>
      </c>
      <c r="H1324">
        <v>632011.06999999995</v>
      </c>
      <c r="I1324">
        <v>3674674.37</v>
      </c>
      <c r="J1324">
        <v>-69.02</v>
      </c>
      <c r="K1324">
        <v>-69.02</v>
      </c>
      <c r="L1324">
        <v>0</v>
      </c>
      <c r="M1324">
        <v>21062108</v>
      </c>
      <c r="N1324" t="s">
        <v>31</v>
      </c>
      <c r="O1324">
        <v>10</v>
      </c>
      <c r="P1324">
        <v>7</v>
      </c>
      <c r="Q1324">
        <v>5964</v>
      </c>
    </row>
    <row r="1325" spans="1:17" x14ac:dyDescent="0.25">
      <c r="A1325" t="s">
        <v>275</v>
      </c>
      <c r="B1325" t="s">
        <v>360</v>
      </c>
      <c r="C1325" t="s">
        <v>1</v>
      </c>
      <c r="D1325" t="s">
        <v>9</v>
      </c>
      <c r="E1325" t="s">
        <v>273</v>
      </c>
      <c r="F1325" t="s">
        <v>4</v>
      </c>
      <c r="G1325">
        <v>42.933500000000002</v>
      </c>
      <c r="H1325">
        <v>632011.06999999995</v>
      </c>
      <c r="I1325">
        <v>3674674.37</v>
      </c>
      <c r="J1325">
        <v>-69.02</v>
      </c>
      <c r="K1325">
        <v>-69.02</v>
      </c>
      <c r="L1325">
        <v>0</v>
      </c>
      <c r="M1325">
        <v>21080824</v>
      </c>
      <c r="N1325" t="s">
        <v>31</v>
      </c>
      <c r="O1325">
        <v>10</v>
      </c>
      <c r="P1325">
        <v>7</v>
      </c>
      <c r="Q1325">
        <v>5964</v>
      </c>
    </row>
    <row r="1326" spans="1:17" x14ac:dyDescent="0.25">
      <c r="A1326" t="s">
        <v>275</v>
      </c>
      <c r="B1326" t="s">
        <v>360</v>
      </c>
      <c r="C1326" t="s">
        <v>1</v>
      </c>
      <c r="D1326" t="s">
        <v>9</v>
      </c>
      <c r="E1326" t="s">
        <v>273</v>
      </c>
      <c r="F1326" t="s">
        <v>6</v>
      </c>
      <c r="G1326">
        <v>40.427340000000001</v>
      </c>
      <c r="H1326">
        <v>632000</v>
      </c>
      <c r="I1326">
        <v>3674675</v>
      </c>
      <c r="J1326">
        <v>-69</v>
      </c>
      <c r="K1326">
        <v>-69</v>
      </c>
      <c r="L1326">
        <v>0</v>
      </c>
      <c r="M1326">
        <v>21062108</v>
      </c>
      <c r="N1326" t="s">
        <v>31</v>
      </c>
      <c r="O1326">
        <v>10</v>
      </c>
      <c r="P1326">
        <v>7</v>
      </c>
      <c r="Q1326">
        <v>5964</v>
      </c>
    </row>
    <row r="1327" spans="1:17" x14ac:dyDescent="0.25">
      <c r="A1327" t="s">
        <v>275</v>
      </c>
      <c r="B1327" t="s">
        <v>360</v>
      </c>
      <c r="C1327" t="s">
        <v>1</v>
      </c>
      <c r="D1327" t="s">
        <v>9</v>
      </c>
      <c r="E1327" t="s">
        <v>274</v>
      </c>
      <c r="F1327" t="s">
        <v>4</v>
      </c>
      <c r="G1327">
        <v>27.315000000000001</v>
      </c>
      <c r="H1327">
        <v>632000</v>
      </c>
      <c r="I1327">
        <v>3674675</v>
      </c>
      <c r="J1327">
        <v>-69</v>
      </c>
      <c r="K1327">
        <v>-69</v>
      </c>
      <c r="L1327">
        <v>0</v>
      </c>
      <c r="M1327">
        <v>21080824</v>
      </c>
      <c r="N1327" t="s">
        <v>31</v>
      </c>
      <c r="O1327">
        <v>10</v>
      </c>
      <c r="P1327">
        <v>7</v>
      </c>
      <c r="Q1327">
        <v>5964</v>
      </c>
    </row>
    <row r="1328" spans="1:17" x14ac:dyDescent="0.25">
      <c r="A1328" t="s">
        <v>275</v>
      </c>
      <c r="B1328" t="s">
        <v>360</v>
      </c>
      <c r="C1328" t="s">
        <v>1</v>
      </c>
      <c r="D1328" t="s">
        <v>9</v>
      </c>
      <c r="E1328" t="s">
        <v>274</v>
      </c>
      <c r="F1328" t="s">
        <v>6</v>
      </c>
      <c r="G1328">
        <v>24.845490000000002</v>
      </c>
      <c r="H1328">
        <v>632011.06999999995</v>
      </c>
      <c r="I1328">
        <v>3674674.37</v>
      </c>
      <c r="J1328">
        <v>-69.02</v>
      </c>
      <c r="K1328">
        <v>-69.02</v>
      </c>
      <c r="L1328">
        <v>0</v>
      </c>
      <c r="M1328">
        <v>21071208</v>
      </c>
      <c r="N1328" t="s">
        <v>31</v>
      </c>
      <c r="O1328">
        <v>10</v>
      </c>
      <c r="P1328">
        <v>7</v>
      </c>
      <c r="Q1328">
        <v>5964</v>
      </c>
    </row>
    <row r="1329" spans="1:17" x14ac:dyDescent="0.25">
      <c r="A1329" t="s">
        <v>275</v>
      </c>
      <c r="B1329" t="s">
        <v>360</v>
      </c>
      <c r="C1329" t="s">
        <v>1</v>
      </c>
      <c r="D1329" t="s">
        <v>9</v>
      </c>
      <c r="E1329" t="s">
        <v>278</v>
      </c>
      <c r="F1329" t="s">
        <v>4</v>
      </c>
      <c r="G1329">
        <v>1.3543499999999999</v>
      </c>
      <c r="H1329">
        <v>632301.9</v>
      </c>
      <c r="I1329">
        <v>3674508.48</v>
      </c>
      <c r="J1329">
        <v>-68.69</v>
      </c>
      <c r="K1329">
        <v>-68.69</v>
      </c>
      <c r="L1329">
        <v>0</v>
      </c>
      <c r="M1329">
        <v>21101724</v>
      </c>
      <c r="N1329" t="s">
        <v>31</v>
      </c>
      <c r="O1329">
        <v>10</v>
      </c>
      <c r="P1329">
        <v>7</v>
      </c>
      <c r="Q1329">
        <v>5964</v>
      </c>
    </row>
    <row r="1330" spans="1:17" x14ac:dyDescent="0.25">
      <c r="A1330" t="s">
        <v>275</v>
      </c>
      <c r="B1330" t="s">
        <v>360</v>
      </c>
      <c r="C1330" t="s">
        <v>1</v>
      </c>
      <c r="D1330" t="s">
        <v>9</v>
      </c>
      <c r="E1330" t="s">
        <v>278</v>
      </c>
      <c r="F1330" t="s">
        <v>6</v>
      </c>
      <c r="G1330">
        <v>1.35287</v>
      </c>
      <c r="H1330">
        <v>632301.9</v>
      </c>
      <c r="I1330">
        <v>3674508.48</v>
      </c>
      <c r="J1330">
        <v>-68.69</v>
      </c>
      <c r="K1330">
        <v>-68.69</v>
      </c>
      <c r="L1330">
        <v>0</v>
      </c>
      <c r="M1330">
        <v>21101208</v>
      </c>
      <c r="N1330" t="s">
        <v>31</v>
      </c>
      <c r="O1330">
        <v>10</v>
      </c>
      <c r="P1330">
        <v>7</v>
      </c>
      <c r="Q1330">
        <v>5964</v>
      </c>
    </row>
    <row r="1331" spans="1:17" x14ac:dyDescent="0.25">
      <c r="A1331" t="s">
        <v>275</v>
      </c>
      <c r="B1331" t="s">
        <v>360</v>
      </c>
      <c r="C1331" t="s">
        <v>1</v>
      </c>
      <c r="D1331" t="s">
        <v>9</v>
      </c>
      <c r="E1331" t="s">
        <v>7</v>
      </c>
      <c r="F1331" t="s">
        <v>4</v>
      </c>
      <c r="G1331">
        <v>114.7252</v>
      </c>
      <c r="H1331">
        <v>632011.06999999995</v>
      </c>
      <c r="I1331">
        <v>3674674.37</v>
      </c>
      <c r="J1331">
        <v>-69.02</v>
      </c>
      <c r="K1331">
        <v>-69.02</v>
      </c>
      <c r="L1331">
        <v>0</v>
      </c>
      <c r="M1331">
        <v>21080824</v>
      </c>
      <c r="N1331" t="s">
        <v>31</v>
      </c>
      <c r="O1331">
        <v>10</v>
      </c>
      <c r="P1331">
        <v>7</v>
      </c>
      <c r="Q1331">
        <v>5964</v>
      </c>
    </row>
    <row r="1332" spans="1:17" x14ac:dyDescent="0.25">
      <c r="A1332" t="s">
        <v>275</v>
      </c>
      <c r="B1332" t="s">
        <v>360</v>
      </c>
      <c r="C1332" t="s">
        <v>1</v>
      </c>
      <c r="D1332" t="s">
        <v>9</v>
      </c>
      <c r="E1332" t="s">
        <v>7</v>
      </c>
      <c r="F1332" t="s">
        <v>6</v>
      </c>
      <c r="G1332">
        <v>103.90496</v>
      </c>
      <c r="H1332">
        <v>632000</v>
      </c>
      <c r="I1332">
        <v>3674675</v>
      </c>
      <c r="J1332">
        <v>-69</v>
      </c>
      <c r="K1332">
        <v>-69</v>
      </c>
      <c r="L1332">
        <v>0</v>
      </c>
      <c r="M1332">
        <v>21062108</v>
      </c>
      <c r="N1332" t="s">
        <v>31</v>
      </c>
      <c r="O1332">
        <v>10</v>
      </c>
      <c r="P1332">
        <v>7</v>
      </c>
      <c r="Q1332">
        <v>5964</v>
      </c>
    </row>
    <row r="1333" spans="1:17" x14ac:dyDescent="0.25">
      <c r="A1333" t="s">
        <v>275</v>
      </c>
      <c r="B1333" t="s">
        <v>361</v>
      </c>
      <c r="C1333" t="s">
        <v>10</v>
      </c>
      <c r="D1333" t="s">
        <v>2</v>
      </c>
      <c r="E1333" t="s">
        <v>3</v>
      </c>
      <c r="F1333" t="s">
        <v>4</v>
      </c>
      <c r="G1333">
        <v>424.90652</v>
      </c>
      <c r="H1333">
        <v>632301.9</v>
      </c>
      <c r="I1333">
        <v>3674461.08</v>
      </c>
      <c r="J1333">
        <v>-68.62</v>
      </c>
      <c r="K1333">
        <v>-68.62</v>
      </c>
      <c r="L1333">
        <v>0</v>
      </c>
      <c r="M1333">
        <v>21051523</v>
      </c>
      <c r="N1333" t="s">
        <v>31</v>
      </c>
      <c r="O1333">
        <v>29</v>
      </c>
      <c r="P1333">
        <v>20</v>
      </c>
      <c r="Q1333">
        <v>5964</v>
      </c>
    </row>
    <row r="1334" spans="1:17" x14ac:dyDescent="0.25">
      <c r="A1334" t="s">
        <v>275</v>
      </c>
      <c r="B1334" t="s">
        <v>361</v>
      </c>
      <c r="C1334" t="s">
        <v>10</v>
      </c>
      <c r="D1334" t="s">
        <v>2</v>
      </c>
      <c r="E1334" t="s">
        <v>3</v>
      </c>
      <c r="F1334" t="s">
        <v>6</v>
      </c>
      <c r="G1334">
        <v>315.50689</v>
      </c>
      <c r="H1334">
        <v>632301.9</v>
      </c>
      <c r="I1334">
        <v>3674437.38</v>
      </c>
      <c r="J1334">
        <v>-68.569999999999993</v>
      </c>
      <c r="K1334">
        <v>-68.569999999999993</v>
      </c>
      <c r="L1334">
        <v>0</v>
      </c>
      <c r="M1334">
        <v>21051522</v>
      </c>
      <c r="N1334" t="s">
        <v>31</v>
      </c>
      <c r="O1334">
        <v>29</v>
      </c>
      <c r="P1334">
        <v>20</v>
      </c>
      <c r="Q1334">
        <v>5964</v>
      </c>
    </row>
    <row r="1335" spans="1:17" x14ac:dyDescent="0.25">
      <c r="A1335" t="s">
        <v>275</v>
      </c>
      <c r="B1335" t="s">
        <v>361</v>
      </c>
      <c r="C1335" t="s">
        <v>10</v>
      </c>
      <c r="D1335" t="s">
        <v>2</v>
      </c>
      <c r="E1335" t="s">
        <v>271</v>
      </c>
      <c r="F1335" t="s">
        <v>4</v>
      </c>
      <c r="G1335">
        <v>37.460850000000001</v>
      </c>
      <c r="H1335">
        <v>631841.41</v>
      </c>
      <c r="I1335">
        <v>3674295.19</v>
      </c>
      <c r="J1335">
        <v>-68.7</v>
      </c>
      <c r="K1335">
        <v>-68.7</v>
      </c>
      <c r="L1335">
        <v>0</v>
      </c>
      <c r="M1335">
        <v>21090318</v>
      </c>
      <c r="N1335" t="s">
        <v>31</v>
      </c>
      <c r="O1335">
        <v>29</v>
      </c>
      <c r="P1335">
        <v>20</v>
      </c>
      <c r="Q1335">
        <v>5964</v>
      </c>
    </row>
    <row r="1336" spans="1:17" x14ac:dyDescent="0.25">
      <c r="A1336" t="s">
        <v>275</v>
      </c>
      <c r="B1336" t="s">
        <v>361</v>
      </c>
      <c r="C1336" t="s">
        <v>10</v>
      </c>
      <c r="D1336" t="s">
        <v>2</v>
      </c>
      <c r="E1336" t="s">
        <v>271</v>
      </c>
      <c r="F1336" t="s">
        <v>6</v>
      </c>
      <c r="G1336">
        <v>23.25639</v>
      </c>
      <c r="H1336">
        <v>631944.89</v>
      </c>
      <c r="I1336">
        <v>3674273.56</v>
      </c>
      <c r="J1336">
        <v>-68.63</v>
      </c>
      <c r="K1336">
        <v>-68.63</v>
      </c>
      <c r="L1336">
        <v>0</v>
      </c>
      <c r="M1336">
        <v>21091218</v>
      </c>
      <c r="N1336" t="s">
        <v>31</v>
      </c>
      <c r="O1336">
        <v>29</v>
      </c>
      <c r="P1336">
        <v>20</v>
      </c>
      <c r="Q1336">
        <v>5964</v>
      </c>
    </row>
    <row r="1337" spans="1:17" x14ac:dyDescent="0.25">
      <c r="A1337" t="s">
        <v>275</v>
      </c>
      <c r="B1337" t="s">
        <v>361</v>
      </c>
      <c r="C1337" t="s">
        <v>10</v>
      </c>
      <c r="D1337" t="s">
        <v>2</v>
      </c>
      <c r="E1337" t="s">
        <v>281</v>
      </c>
      <c r="F1337" t="s">
        <v>4</v>
      </c>
      <c r="G1337">
        <v>167.32261</v>
      </c>
      <c r="H1337">
        <v>633738.18000000005</v>
      </c>
      <c r="I1337">
        <v>3674484.67</v>
      </c>
      <c r="J1337">
        <v>-66.180000000000007</v>
      </c>
      <c r="K1337">
        <v>-64.73</v>
      </c>
      <c r="L1337">
        <v>0</v>
      </c>
      <c r="M1337">
        <v>21071206</v>
      </c>
      <c r="N1337" t="s">
        <v>31</v>
      </c>
      <c r="O1337">
        <v>29</v>
      </c>
      <c r="P1337">
        <v>20</v>
      </c>
      <c r="Q1337">
        <v>5964</v>
      </c>
    </row>
    <row r="1338" spans="1:17" x14ac:dyDescent="0.25">
      <c r="A1338" t="s">
        <v>275</v>
      </c>
      <c r="B1338" t="s">
        <v>361</v>
      </c>
      <c r="C1338" t="s">
        <v>10</v>
      </c>
      <c r="D1338" t="s">
        <v>2</v>
      </c>
      <c r="E1338" t="s">
        <v>281</v>
      </c>
      <c r="F1338" t="s">
        <v>6</v>
      </c>
      <c r="G1338">
        <v>143.16678999999999</v>
      </c>
      <c r="H1338">
        <v>633500</v>
      </c>
      <c r="I1338">
        <v>3674750</v>
      </c>
      <c r="J1338">
        <v>-66.680000000000007</v>
      </c>
      <c r="K1338">
        <v>-66.680000000000007</v>
      </c>
      <c r="L1338">
        <v>0</v>
      </c>
      <c r="M1338">
        <v>21071206</v>
      </c>
      <c r="N1338" t="s">
        <v>31</v>
      </c>
      <c r="O1338">
        <v>29</v>
      </c>
      <c r="P1338">
        <v>20</v>
      </c>
      <c r="Q1338">
        <v>5964</v>
      </c>
    </row>
    <row r="1339" spans="1:17" x14ac:dyDescent="0.25">
      <c r="A1339" t="s">
        <v>275</v>
      </c>
      <c r="B1339" t="s">
        <v>361</v>
      </c>
      <c r="C1339" t="s">
        <v>10</v>
      </c>
      <c r="D1339" t="s">
        <v>2</v>
      </c>
      <c r="E1339" t="s">
        <v>282</v>
      </c>
      <c r="F1339" t="s">
        <v>4</v>
      </c>
      <c r="G1339">
        <v>148.22761</v>
      </c>
      <c r="H1339">
        <v>632035.30000000005</v>
      </c>
      <c r="I1339">
        <v>3674295.19</v>
      </c>
      <c r="J1339">
        <v>-68.75</v>
      </c>
      <c r="K1339">
        <v>-68.75</v>
      </c>
      <c r="L1339">
        <v>0</v>
      </c>
      <c r="M1339">
        <v>21101117</v>
      </c>
      <c r="N1339" t="s">
        <v>31</v>
      </c>
      <c r="O1339">
        <v>29</v>
      </c>
      <c r="P1339">
        <v>20</v>
      </c>
      <c r="Q1339">
        <v>5964</v>
      </c>
    </row>
    <row r="1340" spans="1:17" x14ac:dyDescent="0.25">
      <c r="A1340" t="s">
        <v>275</v>
      </c>
      <c r="B1340" t="s">
        <v>361</v>
      </c>
      <c r="C1340" t="s">
        <v>10</v>
      </c>
      <c r="D1340" t="s">
        <v>2</v>
      </c>
      <c r="E1340" t="s">
        <v>282</v>
      </c>
      <c r="F1340" t="s">
        <v>6</v>
      </c>
      <c r="G1340">
        <v>125.53601999999999</v>
      </c>
      <c r="H1340">
        <v>632050</v>
      </c>
      <c r="I1340">
        <v>3674275</v>
      </c>
      <c r="J1340">
        <v>-68.760000000000005</v>
      </c>
      <c r="K1340">
        <v>-68.760000000000005</v>
      </c>
      <c r="L1340">
        <v>0</v>
      </c>
      <c r="M1340">
        <v>21051919</v>
      </c>
      <c r="N1340" t="s">
        <v>31</v>
      </c>
      <c r="O1340">
        <v>29</v>
      </c>
      <c r="P1340">
        <v>20</v>
      </c>
      <c r="Q1340">
        <v>5964</v>
      </c>
    </row>
    <row r="1341" spans="1:17" x14ac:dyDescent="0.25">
      <c r="A1341" t="s">
        <v>275</v>
      </c>
      <c r="B1341" t="s">
        <v>361</v>
      </c>
      <c r="C1341" t="s">
        <v>10</v>
      </c>
      <c r="D1341" t="s">
        <v>2</v>
      </c>
      <c r="E1341" t="s">
        <v>283</v>
      </c>
      <c r="F1341" t="s">
        <v>4</v>
      </c>
      <c r="G1341">
        <v>111.02355</v>
      </c>
      <c r="H1341">
        <v>631475</v>
      </c>
      <c r="I1341">
        <v>3674475</v>
      </c>
      <c r="J1341">
        <v>-69.44</v>
      </c>
      <c r="K1341">
        <v>-69.44</v>
      </c>
      <c r="L1341">
        <v>0</v>
      </c>
      <c r="M1341">
        <v>21081022</v>
      </c>
      <c r="N1341" t="s">
        <v>31</v>
      </c>
      <c r="O1341">
        <v>29</v>
      </c>
      <c r="P1341">
        <v>20</v>
      </c>
      <c r="Q1341">
        <v>5964</v>
      </c>
    </row>
    <row r="1342" spans="1:17" x14ac:dyDescent="0.25">
      <c r="A1342" t="s">
        <v>275</v>
      </c>
      <c r="B1342" t="s">
        <v>361</v>
      </c>
      <c r="C1342" t="s">
        <v>10</v>
      </c>
      <c r="D1342" t="s">
        <v>2</v>
      </c>
      <c r="E1342" t="s">
        <v>283</v>
      </c>
      <c r="F1342" t="s">
        <v>6</v>
      </c>
      <c r="G1342">
        <v>76.260170000000002</v>
      </c>
      <c r="H1342">
        <v>631962.59</v>
      </c>
      <c r="I1342">
        <v>3674674.37</v>
      </c>
      <c r="J1342">
        <v>-68.86</v>
      </c>
      <c r="K1342">
        <v>-68.86</v>
      </c>
      <c r="L1342">
        <v>0</v>
      </c>
      <c r="M1342">
        <v>21030919</v>
      </c>
      <c r="N1342" t="s">
        <v>31</v>
      </c>
      <c r="O1342">
        <v>29</v>
      </c>
      <c r="P1342">
        <v>20</v>
      </c>
      <c r="Q1342">
        <v>5964</v>
      </c>
    </row>
    <row r="1343" spans="1:17" x14ac:dyDescent="0.25">
      <c r="A1343" t="s">
        <v>275</v>
      </c>
      <c r="B1343" t="s">
        <v>361</v>
      </c>
      <c r="C1343" t="s">
        <v>10</v>
      </c>
      <c r="D1343" t="s">
        <v>2</v>
      </c>
      <c r="E1343" t="s">
        <v>284</v>
      </c>
      <c r="F1343" t="s">
        <v>4</v>
      </c>
      <c r="G1343">
        <v>144.79623000000001</v>
      </c>
      <c r="H1343">
        <v>631875</v>
      </c>
      <c r="I1343">
        <v>3674875</v>
      </c>
      <c r="J1343">
        <v>-69.25</v>
      </c>
      <c r="K1343">
        <v>-69.25</v>
      </c>
      <c r="L1343">
        <v>0</v>
      </c>
      <c r="M1343">
        <v>21101117</v>
      </c>
      <c r="N1343" t="s">
        <v>31</v>
      </c>
      <c r="O1343">
        <v>29</v>
      </c>
      <c r="P1343">
        <v>20</v>
      </c>
      <c r="Q1343">
        <v>5964</v>
      </c>
    </row>
    <row r="1344" spans="1:17" x14ac:dyDescent="0.25">
      <c r="A1344" t="s">
        <v>275</v>
      </c>
      <c r="B1344" t="s">
        <v>361</v>
      </c>
      <c r="C1344" t="s">
        <v>10</v>
      </c>
      <c r="D1344" t="s">
        <v>2</v>
      </c>
      <c r="E1344" t="s">
        <v>284</v>
      </c>
      <c r="F1344" t="s">
        <v>6</v>
      </c>
      <c r="G1344">
        <v>128.47131999999999</v>
      </c>
      <c r="H1344">
        <v>631900</v>
      </c>
      <c r="I1344">
        <v>3674850</v>
      </c>
      <c r="J1344">
        <v>-69.14</v>
      </c>
      <c r="K1344">
        <v>-69.14</v>
      </c>
      <c r="L1344">
        <v>0</v>
      </c>
      <c r="M1344">
        <v>21051919</v>
      </c>
      <c r="N1344" t="s">
        <v>31</v>
      </c>
      <c r="O1344">
        <v>29</v>
      </c>
      <c r="P1344">
        <v>20</v>
      </c>
      <c r="Q1344">
        <v>5964</v>
      </c>
    </row>
    <row r="1345" spans="1:17" x14ac:dyDescent="0.25">
      <c r="A1345" t="s">
        <v>275</v>
      </c>
      <c r="B1345" t="s">
        <v>361</v>
      </c>
      <c r="C1345" t="s">
        <v>10</v>
      </c>
      <c r="D1345" t="s">
        <v>2</v>
      </c>
      <c r="E1345" t="s">
        <v>285</v>
      </c>
      <c r="F1345" t="s">
        <v>4</v>
      </c>
      <c r="G1345">
        <v>131.44072</v>
      </c>
      <c r="H1345">
        <v>634250</v>
      </c>
      <c r="I1345">
        <v>3673750</v>
      </c>
      <c r="J1345">
        <v>-65.260000000000005</v>
      </c>
      <c r="K1345">
        <v>-65.260000000000005</v>
      </c>
      <c r="L1345">
        <v>0</v>
      </c>
      <c r="M1345">
        <v>21051601</v>
      </c>
      <c r="N1345" t="s">
        <v>31</v>
      </c>
      <c r="O1345">
        <v>29</v>
      </c>
      <c r="P1345">
        <v>20</v>
      </c>
      <c r="Q1345">
        <v>5964</v>
      </c>
    </row>
    <row r="1346" spans="1:17" x14ac:dyDescent="0.25">
      <c r="A1346" t="s">
        <v>275</v>
      </c>
      <c r="B1346" t="s">
        <v>361</v>
      </c>
      <c r="C1346" t="s">
        <v>10</v>
      </c>
      <c r="D1346" t="s">
        <v>2</v>
      </c>
      <c r="E1346" t="s">
        <v>285</v>
      </c>
      <c r="F1346" t="s">
        <v>6</v>
      </c>
      <c r="G1346">
        <v>120.76065</v>
      </c>
      <c r="H1346">
        <v>634250</v>
      </c>
      <c r="I1346">
        <v>3673750</v>
      </c>
      <c r="J1346">
        <v>-65.260000000000005</v>
      </c>
      <c r="K1346">
        <v>-65.260000000000005</v>
      </c>
      <c r="L1346">
        <v>0</v>
      </c>
      <c r="M1346">
        <v>21101118</v>
      </c>
      <c r="N1346" t="s">
        <v>31</v>
      </c>
      <c r="O1346">
        <v>29</v>
      </c>
      <c r="P1346">
        <v>20</v>
      </c>
      <c r="Q1346">
        <v>5964</v>
      </c>
    </row>
    <row r="1347" spans="1:17" x14ac:dyDescent="0.25">
      <c r="A1347" t="s">
        <v>275</v>
      </c>
      <c r="B1347" t="s">
        <v>361</v>
      </c>
      <c r="C1347" t="s">
        <v>10</v>
      </c>
      <c r="D1347" t="s">
        <v>2</v>
      </c>
      <c r="E1347" t="s">
        <v>286</v>
      </c>
      <c r="F1347" t="s">
        <v>4</v>
      </c>
      <c r="G1347">
        <v>127.91206</v>
      </c>
      <c r="H1347">
        <v>632100</v>
      </c>
      <c r="I1347">
        <v>3675300</v>
      </c>
      <c r="J1347">
        <v>-69.19</v>
      </c>
      <c r="K1347">
        <v>-69.19</v>
      </c>
      <c r="L1347">
        <v>0</v>
      </c>
      <c r="M1347">
        <v>21051601</v>
      </c>
      <c r="N1347" t="s">
        <v>31</v>
      </c>
      <c r="O1347">
        <v>29</v>
      </c>
      <c r="P1347">
        <v>20</v>
      </c>
      <c r="Q1347">
        <v>5964</v>
      </c>
    </row>
    <row r="1348" spans="1:17" x14ac:dyDescent="0.25">
      <c r="A1348" t="s">
        <v>275</v>
      </c>
      <c r="B1348" t="s">
        <v>361</v>
      </c>
      <c r="C1348" t="s">
        <v>10</v>
      </c>
      <c r="D1348" t="s">
        <v>2</v>
      </c>
      <c r="E1348" t="s">
        <v>286</v>
      </c>
      <c r="F1348" t="s">
        <v>6</v>
      </c>
      <c r="G1348">
        <v>122.03636</v>
      </c>
      <c r="H1348">
        <v>632100</v>
      </c>
      <c r="I1348">
        <v>3675300</v>
      </c>
      <c r="J1348">
        <v>-69.19</v>
      </c>
      <c r="K1348">
        <v>-69.19</v>
      </c>
      <c r="L1348">
        <v>0</v>
      </c>
      <c r="M1348">
        <v>21042522</v>
      </c>
      <c r="N1348" t="s">
        <v>31</v>
      </c>
      <c r="O1348">
        <v>29</v>
      </c>
      <c r="P1348">
        <v>20</v>
      </c>
      <c r="Q1348">
        <v>5964</v>
      </c>
    </row>
    <row r="1349" spans="1:17" x14ac:dyDescent="0.25">
      <c r="A1349" t="s">
        <v>275</v>
      </c>
      <c r="B1349" t="s">
        <v>361</v>
      </c>
      <c r="C1349" t="s">
        <v>10</v>
      </c>
      <c r="D1349" t="s">
        <v>2</v>
      </c>
      <c r="E1349" t="s">
        <v>287</v>
      </c>
      <c r="F1349" t="s">
        <v>4</v>
      </c>
      <c r="G1349">
        <v>116.94616000000001</v>
      </c>
      <c r="H1349">
        <v>632300</v>
      </c>
      <c r="I1349">
        <v>3675600</v>
      </c>
      <c r="J1349">
        <v>-69.06</v>
      </c>
      <c r="K1349">
        <v>-69.06</v>
      </c>
      <c r="L1349">
        <v>0</v>
      </c>
      <c r="M1349">
        <v>21051522</v>
      </c>
      <c r="N1349" t="s">
        <v>31</v>
      </c>
      <c r="O1349">
        <v>29</v>
      </c>
      <c r="P1349">
        <v>20</v>
      </c>
      <c r="Q1349">
        <v>5964</v>
      </c>
    </row>
    <row r="1350" spans="1:17" x14ac:dyDescent="0.25">
      <c r="A1350" t="s">
        <v>275</v>
      </c>
      <c r="B1350" t="s">
        <v>361</v>
      </c>
      <c r="C1350" t="s">
        <v>10</v>
      </c>
      <c r="D1350" t="s">
        <v>2</v>
      </c>
      <c r="E1350" t="s">
        <v>287</v>
      </c>
      <c r="F1350" t="s">
        <v>6</v>
      </c>
      <c r="G1350">
        <v>100.65354000000001</v>
      </c>
      <c r="H1350">
        <v>632250</v>
      </c>
      <c r="I1350">
        <v>3675750</v>
      </c>
      <c r="J1350">
        <v>-69.09</v>
      </c>
      <c r="K1350">
        <v>-69.09</v>
      </c>
      <c r="L1350">
        <v>0</v>
      </c>
      <c r="M1350">
        <v>21102517</v>
      </c>
      <c r="N1350" t="s">
        <v>31</v>
      </c>
      <c r="O1350">
        <v>29</v>
      </c>
      <c r="P1350">
        <v>20</v>
      </c>
      <c r="Q1350">
        <v>5964</v>
      </c>
    </row>
    <row r="1351" spans="1:17" x14ac:dyDescent="0.25">
      <c r="A1351" t="s">
        <v>275</v>
      </c>
      <c r="B1351" t="s">
        <v>361</v>
      </c>
      <c r="C1351" t="s">
        <v>10</v>
      </c>
      <c r="D1351" t="s">
        <v>2</v>
      </c>
      <c r="E1351" t="s">
        <v>288</v>
      </c>
      <c r="F1351" t="s">
        <v>4</v>
      </c>
      <c r="G1351">
        <v>130.56566000000001</v>
      </c>
      <c r="H1351">
        <v>633500</v>
      </c>
      <c r="I1351">
        <v>3674250</v>
      </c>
      <c r="J1351">
        <v>-66.63</v>
      </c>
      <c r="K1351">
        <v>-66.63</v>
      </c>
      <c r="L1351">
        <v>0</v>
      </c>
      <c r="M1351">
        <v>21051523</v>
      </c>
      <c r="N1351" t="s">
        <v>31</v>
      </c>
      <c r="O1351">
        <v>29</v>
      </c>
      <c r="P1351">
        <v>20</v>
      </c>
      <c r="Q1351">
        <v>5964</v>
      </c>
    </row>
    <row r="1352" spans="1:17" x14ac:dyDescent="0.25">
      <c r="A1352" t="s">
        <v>275</v>
      </c>
      <c r="B1352" t="s">
        <v>361</v>
      </c>
      <c r="C1352" t="s">
        <v>10</v>
      </c>
      <c r="D1352" t="s">
        <v>2</v>
      </c>
      <c r="E1352" t="s">
        <v>288</v>
      </c>
      <c r="F1352" t="s">
        <v>6</v>
      </c>
      <c r="G1352">
        <v>86.052840000000003</v>
      </c>
      <c r="H1352">
        <v>633500</v>
      </c>
      <c r="I1352">
        <v>3674250</v>
      </c>
      <c r="J1352">
        <v>-66.63</v>
      </c>
      <c r="K1352">
        <v>-66.63</v>
      </c>
      <c r="L1352">
        <v>0</v>
      </c>
      <c r="M1352">
        <v>21051522</v>
      </c>
      <c r="N1352" t="s">
        <v>31</v>
      </c>
      <c r="O1352">
        <v>29</v>
      </c>
      <c r="P1352">
        <v>20</v>
      </c>
      <c r="Q1352">
        <v>5964</v>
      </c>
    </row>
    <row r="1353" spans="1:17" x14ac:dyDescent="0.25">
      <c r="A1353" t="s">
        <v>275</v>
      </c>
      <c r="B1353" t="s">
        <v>361</v>
      </c>
      <c r="C1353" t="s">
        <v>10</v>
      </c>
      <c r="D1353" t="s">
        <v>2</v>
      </c>
      <c r="E1353" t="s">
        <v>289</v>
      </c>
      <c r="F1353" t="s">
        <v>4</v>
      </c>
      <c r="G1353">
        <v>114.01895</v>
      </c>
      <c r="H1353">
        <v>634000</v>
      </c>
      <c r="I1353">
        <v>3674500</v>
      </c>
      <c r="J1353">
        <v>-65.47</v>
      </c>
      <c r="K1353">
        <v>-65.47</v>
      </c>
      <c r="L1353">
        <v>0</v>
      </c>
      <c r="M1353">
        <v>21051919</v>
      </c>
      <c r="N1353" t="s">
        <v>31</v>
      </c>
      <c r="O1353">
        <v>29</v>
      </c>
      <c r="P1353">
        <v>20</v>
      </c>
      <c r="Q1353">
        <v>5964</v>
      </c>
    </row>
    <row r="1354" spans="1:17" x14ac:dyDescent="0.25">
      <c r="A1354" t="s">
        <v>275</v>
      </c>
      <c r="B1354" t="s">
        <v>361</v>
      </c>
      <c r="C1354" t="s">
        <v>10</v>
      </c>
      <c r="D1354" t="s">
        <v>2</v>
      </c>
      <c r="E1354" t="s">
        <v>289</v>
      </c>
      <c r="F1354" t="s">
        <v>6</v>
      </c>
      <c r="G1354">
        <v>111.37087</v>
      </c>
      <c r="H1354">
        <v>634000</v>
      </c>
      <c r="I1354">
        <v>3674500</v>
      </c>
      <c r="J1354">
        <v>-65.47</v>
      </c>
      <c r="K1354">
        <v>-65.47</v>
      </c>
      <c r="L1354">
        <v>0</v>
      </c>
      <c r="M1354">
        <v>21051524</v>
      </c>
      <c r="N1354" t="s">
        <v>31</v>
      </c>
      <c r="O1354">
        <v>29</v>
      </c>
      <c r="P1354">
        <v>20</v>
      </c>
      <c r="Q1354">
        <v>5964</v>
      </c>
    </row>
    <row r="1355" spans="1:17" x14ac:dyDescent="0.25">
      <c r="A1355" t="s">
        <v>275</v>
      </c>
      <c r="B1355" t="s">
        <v>361</v>
      </c>
      <c r="C1355" t="s">
        <v>10</v>
      </c>
      <c r="D1355" t="s">
        <v>2</v>
      </c>
      <c r="E1355" t="s">
        <v>290</v>
      </c>
      <c r="F1355" t="s">
        <v>4</v>
      </c>
      <c r="G1355">
        <v>128.44784000000001</v>
      </c>
      <c r="H1355">
        <v>634250</v>
      </c>
      <c r="I1355">
        <v>3674000</v>
      </c>
      <c r="J1355">
        <v>-65.27</v>
      </c>
      <c r="K1355">
        <v>-65.27</v>
      </c>
      <c r="L1355">
        <v>0</v>
      </c>
      <c r="M1355">
        <v>21051523</v>
      </c>
      <c r="N1355" t="s">
        <v>31</v>
      </c>
      <c r="O1355">
        <v>29</v>
      </c>
      <c r="P1355">
        <v>20</v>
      </c>
      <c r="Q1355">
        <v>5964</v>
      </c>
    </row>
    <row r="1356" spans="1:17" x14ac:dyDescent="0.25">
      <c r="A1356" t="s">
        <v>275</v>
      </c>
      <c r="B1356" t="s">
        <v>361</v>
      </c>
      <c r="C1356" t="s">
        <v>10</v>
      </c>
      <c r="D1356" t="s">
        <v>2</v>
      </c>
      <c r="E1356" t="s">
        <v>290</v>
      </c>
      <c r="F1356" t="s">
        <v>6</v>
      </c>
      <c r="G1356">
        <v>98.632760000000005</v>
      </c>
      <c r="H1356">
        <v>634250</v>
      </c>
      <c r="I1356">
        <v>3674000</v>
      </c>
      <c r="J1356">
        <v>-65.27</v>
      </c>
      <c r="K1356">
        <v>-65.27</v>
      </c>
      <c r="L1356">
        <v>0</v>
      </c>
      <c r="M1356">
        <v>21051522</v>
      </c>
      <c r="N1356" t="s">
        <v>31</v>
      </c>
      <c r="O1356">
        <v>29</v>
      </c>
      <c r="P1356">
        <v>20</v>
      </c>
      <c r="Q1356">
        <v>5964</v>
      </c>
    </row>
    <row r="1357" spans="1:17" x14ac:dyDescent="0.25">
      <c r="A1357" t="s">
        <v>275</v>
      </c>
      <c r="B1357" t="s">
        <v>361</v>
      </c>
      <c r="C1357" t="s">
        <v>10</v>
      </c>
      <c r="D1357" t="s">
        <v>2</v>
      </c>
      <c r="E1357" t="s">
        <v>291</v>
      </c>
      <c r="F1357" t="s">
        <v>4</v>
      </c>
      <c r="G1357">
        <v>133.31317999999999</v>
      </c>
      <c r="H1357">
        <v>630900</v>
      </c>
      <c r="I1357">
        <v>3674400</v>
      </c>
      <c r="J1357">
        <v>-69.510000000000005</v>
      </c>
      <c r="K1357">
        <v>-69.510000000000005</v>
      </c>
      <c r="L1357">
        <v>0</v>
      </c>
      <c r="M1357">
        <v>21101117</v>
      </c>
      <c r="N1357" t="s">
        <v>31</v>
      </c>
      <c r="O1357">
        <v>29</v>
      </c>
      <c r="P1357">
        <v>20</v>
      </c>
      <c r="Q1357">
        <v>5964</v>
      </c>
    </row>
    <row r="1358" spans="1:17" x14ac:dyDescent="0.25">
      <c r="A1358" t="s">
        <v>275</v>
      </c>
      <c r="B1358" t="s">
        <v>361</v>
      </c>
      <c r="C1358" t="s">
        <v>10</v>
      </c>
      <c r="D1358" t="s">
        <v>2</v>
      </c>
      <c r="E1358" t="s">
        <v>291</v>
      </c>
      <c r="F1358" t="s">
        <v>6</v>
      </c>
      <c r="G1358">
        <v>112.07855000000001</v>
      </c>
      <c r="H1358">
        <v>630900</v>
      </c>
      <c r="I1358">
        <v>3674400</v>
      </c>
      <c r="J1358">
        <v>-69.510000000000005</v>
      </c>
      <c r="K1358">
        <v>-69.510000000000005</v>
      </c>
      <c r="L1358">
        <v>0</v>
      </c>
      <c r="M1358">
        <v>21051919</v>
      </c>
      <c r="N1358" t="s">
        <v>31</v>
      </c>
      <c r="O1358">
        <v>29</v>
      </c>
      <c r="P1358">
        <v>20</v>
      </c>
      <c r="Q1358">
        <v>5964</v>
      </c>
    </row>
    <row r="1359" spans="1:17" x14ac:dyDescent="0.25">
      <c r="A1359" t="s">
        <v>275</v>
      </c>
      <c r="B1359" t="s">
        <v>361</v>
      </c>
      <c r="C1359" t="s">
        <v>10</v>
      </c>
      <c r="D1359" t="s">
        <v>2</v>
      </c>
      <c r="E1359" t="s">
        <v>292</v>
      </c>
      <c r="F1359" t="s">
        <v>4</v>
      </c>
      <c r="G1359">
        <v>109.85185</v>
      </c>
      <c r="H1359">
        <v>633738.18000000005</v>
      </c>
      <c r="I1359">
        <v>3674484.67</v>
      </c>
      <c r="J1359">
        <v>-66.180000000000007</v>
      </c>
      <c r="K1359">
        <v>-64.73</v>
      </c>
      <c r="L1359">
        <v>0</v>
      </c>
      <c r="M1359">
        <v>21071206</v>
      </c>
      <c r="N1359" t="s">
        <v>31</v>
      </c>
      <c r="O1359">
        <v>29</v>
      </c>
      <c r="P1359">
        <v>20</v>
      </c>
      <c r="Q1359">
        <v>5964</v>
      </c>
    </row>
    <row r="1360" spans="1:17" x14ac:dyDescent="0.25">
      <c r="A1360" t="s">
        <v>275</v>
      </c>
      <c r="B1360" t="s">
        <v>361</v>
      </c>
      <c r="C1360" t="s">
        <v>10</v>
      </c>
      <c r="D1360" t="s">
        <v>2</v>
      </c>
      <c r="E1360" t="s">
        <v>292</v>
      </c>
      <c r="F1360" t="s">
        <v>6</v>
      </c>
      <c r="G1360">
        <v>89.038899999999998</v>
      </c>
      <c r="H1360">
        <v>634210.39</v>
      </c>
      <c r="I1360">
        <v>3674214.18</v>
      </c>
      <c r="J1360">
        <v>-65.92</v>
      </c>
      <c r="K1360">
        <v>-63.99</v>
      </c>
      <c r="L1360">
        <v>0</v>
      </c>
      <c r="M1360">
        <v>21042521</v>
      </c>
      <c r="N1360" t="s">
        <v>31</v>
      </c>
      <c r="O1360">
        <v>29</v>
      </c>
      <c r="P1360">
        <v>20</v>
      </c>
      <c r="Q1360">
        <v>5964</v>
      </c>
    </row>
    <row r="1361" spans="1:17" x14ac:dyDescent="0.25">
      <c r="A1361" t="s">
        <v>275</v>
      </c>
      <c r="B1361" t="s">
        <v>361</v>
      </c>
      <c r="C1361" t="s">
        <v>10</v>
      </c>
      <c r="D1361" t="s">
        <v>2</v>
      </c>
      <c r="E1361" t="s">
        <v>293</v>
      </c>
      <c r="F1361" t="s">
        <v>4</v>
      </c>
      <c r="G1361">
        <v>115.05083999999999</v>
      </c>
      <c r="H1361">
        <v>634250</v>
      </c>
      <c r="I1361">
        <v>3673500</v>
      </c>
      <c r="J1361">
        <v>-65.33</v>
      </c>
      <c r="K1361">
        <v>-65.33</v>
      </c>
      <c r="L1361">
        <v>0</v>
      </c>
      <c r="M1361">
        <v>21051523</v>
      </c>
      <c r="N1361" t="s">
        <v>31</v>
      </c>
      <c r="O1361">
        <v>29</v>
      </c>
      <c r="P1361">
        <v>20</v>
      </c>
      <c r="Q1361">
        <v>5964</v>
      </c>
    </row>
    <row r="1362" spans="1:17" x14ac:dyDescent="0.25">
      <c r="A1362" t="s">
        <v>275</v>
      </c>
      <c r="B1362" t="s">
        <v>361</v>
      </c>
      <c r="C1362" t="s">
        <v>10</v>
      </c>
      <c r="D1362" t="s">
        <v>2</v>
      </c>
      <c r="E1362" t="s">
        <v>293</v>
      </c>
      <c r="F1362" t="s">
        <v>6</v>
      </c>
      <c r="G1362">
        <v>93.972939999999994</v>
      </c>
      <c r="H1362">
        <v>634250</v>
      </c>
      <c r="I1362">
        <v>3673500</v>
      </c>
      <c r="J1362">
        <v>-65.33</v>
      </c>
      <c r="K1362">
        <v>-65.33</v>
      </c>
      <c r="L1362">
        <v>0</v>
      </c>
      <c r="M1362">
        <v>21031518</v>
      </c>
      <c r="N1362" t="s">
        <v>31</v>
      </c>
      <c r="O1362">
        <v>29</v>
      </c>
      <c r="P1362">
        <v>20</v>
      </c>
      <c r="Q1362">
        <v>5964</v>
      </c>
    </row>
    <row r="1363" spans="1:17" x14ac:dyDescent="0.25">
      <c r="A1363" t="s">
        <v>275</v>
      </c>
      <c r="B1363" t="s">
        <v>361</v>
      </c>
      <c r="C1363" t="s">
        <v>10</v>
      </c>
      <c r="D1363" t="s">
        <v>2</v>
      </c>
      <c r="E1363" t="s">
        <v>8</v>
      </c>
      <c r="F1363" t="s">
        <v>4</v>
      </c>
      <c r="G1363">
        <v>143.70585</v>
      </c>
      <c r="H1363">
        <v>631962.59</v>
      </c>
      <c r="I1363">
        <v>3674674.37</v>
      </c>
      <c r="J1363">
        <v>-68.86</v>
      </c>
      <c r="K1363">
        <v>-68.86</v>
      </c>
      <c r="L1363">
        <v>0</v>
      </c>
      <c r="M1363">
        <v>21051524</v>
      </c>
      <c r="N1363" t="s">
        <v>31</v>
      </c>
      <c r="O1363">
        <v>29</v>
      </c>
      <c r="P1363">
        <v>20</v>
      </c>
      <c r="Q1363">
        <v>5964</v>
      </c>
    </row>
    <row r="1364" spans="1:17" x14ac:dyDescent="0.25">
      <c r="A1364" t="s">
        <v>275</v>
      </c>
      <c r="B1364" t="s">
        <v>361</v>
      </c>
      <c r="C1364" t="s">
        <v>10</v>
      </c>
      <c r="D1364" t="s">
        <v>2</v>
      </c>
      <c r="E1364" t="s">
        <v>8</v>
      </c>
      <c r="F1364" t="s">
        <v>6</v>
      </c>
      <c r="G1364">
        <v>128.26918000000001</v>
      </c>
      <c r="H1364">
        <v>631938.36</v>
      </c>
      <c r="I1364">
        <v>3674674.37</v>
      </c>
      <c r="J1364">
        <v>-69.260000000000005</v>
      </c>
      <c r="K1364">
        <v>-69.260000000000005</v>
      </c>
      <c r="L1364">
        <v>0</v>
      </c>
      <c r="M1364">
        <v>21101117</v>
      </c>
      <c r="N1364" t="s">
        <v>31</v>
      </c>
      <c r="O1364">
        <v>29</v>
      </c>
      <c r="P1364">
        <v>20</v>
      </c>
      <c r="Q1364">
        <v>5964</v>
      </c>
    </row>
    <row r="1365" spans="1:17" x14ac:dyDescent="0.25">
      <c r="A1365" t="s">
        <v>275</v>
      </c>
      <c r="B1365" t="s">
        <v>361</v>
      </c>
      <c r="C1365" t="s">
        <v>10</v>
      </c>
      <c r="D1365" t="s">
        <v>2</v>
      </c>
      <c r="E1365" t="s">
        <v>294</v>
      </c>
      <c r="F1365" t="s">
        <v>4</v>
      </c>
      <c r="G1365">
        <v>71.600489999999994</v>
      </c>
      <c r="H1365">
        <v>631962.59</v>
      </c>
      <c r="I1365">
        <v>3674674.37</v>
      </c>
      <c r="J1365">
        <v>-68.86</v>
      </c>
      <c r="K1365">
        <v>-68.86</v>
      </c>
      <c r="L1365">
        <v>0</v>
      </c>
      <c r="M1365">
        <v>21051524</v>
      </c>
      <c r="N1365" t="s">
        <v>31</v>
      </c>
      <c r="O1365">
        <v>29</v>
      </c>
      <c r="P1365">
        <v>20</v>
      </c>
      <c r="Q1365">
        <v>5964</v>
      </c>
    </row>
    <row r="1366" spans="1:17" x14ac:dyDescent="0.25">
      <c r="A1366" t="s">
        <v>275</v>
      </c>
      <c r="B1366" t="s">
        <v>361</v>
      </c>
      <c r="C1366" t="s">
        <v>10</v>
      </c>
      <c r="D1366" t="s">
        <v>2</v>
      </c>
      <c r="E1366" t="s">
        <v>294</v>
      </c>
      <c r="F1366" t="s">
        <v>6</v>
      </c>
      <c r="G1366">
        <v>62.65504</v>
      </c>
      <c r="H1366">
        <v>631938.36</v>
      </c>
      <c r="I1366">
        <v>3674674.37</v>
      </c>
      <c r="J1366">
        <v>-69.260000000000005</v>
      </c>
      <c r="K1366">
        <v>-69.260000000000005</v>
      </c>
      <c r="L1366">
        <v>0</v>
      </c>
      <c r="M1366">
        <v>21101117</v>
      </c>
      <c r="N1366" t="s">
        <v>31</v>
      </c>
      <c r="O1366">
        <v>29</v>
      </c>
      <c r="P1366">
        <v>20</v>
      </c>
      <c r="Q1366">
        <v>5964</v>
      </c>
    </row>
    <row r="1367" spans="1:17" x14ac:dyDescent="0.25">
      <c r="A1367" t="s">
        <v>275</v>
      </c>
      <c r="B1367" t="s">
        <v>361</v>
      </c>
      <c r="C1367" t="s">
        <v>10</v>
      </c>
      <c r="D1367" t="s">
        <v>2</v>
      </c>
      <c r="E1367" t="s">
        <v>295</v>
      </c>
      <c r="F1367" t="s">
        <v>4</v>
      </c>
      <c r="G1367">
        <v>72.105360000000005</v>
      </c>
      <c r="H1367">
        <v>631962.59</v>
      </c>
      <c r="I1367">
        <v>3674674.37</v>
      </c>
      <c r="J1367">
        <v>-68.86</v>
      </c>
      <c r="K1367">
        <v>-68.86</v>
      </c>
      <c r="L1367">
        <v>0</v>
      </c>
      <c r="M1367">
        <v>21051524</v>
      </c>
      <c r="N1367" t="s">
        <v>31</v>
      </c>
      <c r="O1367">
        <v>29</v>
      </c>
      <c r="P1367">
        <v>20</v>
      </c>
      <c r="Q1367">
        <v>5964</v>
      </c>
    </row>
    <row r="1368" spans="1:17" x14ac:dyDescent="0.25">
      <c r="A1368" t="s">
        <v>275</v>
      </c>
      <c r="B1368" t="s">
        <v>361</v>
      </c>
      <c r="C1368" t="s">
        <v>10</v>
      </c>
      <c r="D1368" t="s">
        <v>2</v>
      </c>
      <c r="E1368" t="s">
        <v>295</v>
      </c>
      <c r="F1368" t="s">
        <v>6</v>
      </c>
      <c r="G1368">
        <v>62.467120000000001</v>
      </c>
      <c r="H1368">
        <v>631938.36</v>
      </c>
      <c r="I1368">
        <v>3674674.37</v>
      </c>
      <c r="J1368">
        <v>-69.260000000000005</v>
      </c>
      <c r="K1368">
        <v>-69.260000000000005</v>
      </c>
      <c r="L1368">
        <v>0</v>
      </c>
      <c r="M1368">
        <v>21051524</v>
      </c>
      <c r="N1368" t="s">
        <v>31</v>
      </c>
      <c r="O1368">
        <v>29</v>
      </c>
      <c r="P1368">
        <v>20</v>
      </c>
      <c r="Q1368">
        <v>5964</v>
      </c>
    </row>
    <row r="1369" spans="1:17" x14ac:dyDescent="0.25">
      <c r="A1369" t="s">
        <v>275</v>
      </c>
      <c r="B1369" t="s">
        <v>361</v>
      </c>
      <c r="C1369" t="s">
        <v>10</v>
      </c>
      <c r="D1369" t="s">
        <v>2</v>
      </c>
      <c r="E1369" t="s">
        <v>7</v>
      </c>
      <c r="F1369" t="s">
        <v>4</v>
      </c>
      <c r="G1369">
        <v>37.460850000000001</v>
      </c>
      <c r="H1369">
        <v>631841.41</v>
      </c>
      <c r="I1369">
        <v>3674295.19</v>
      </c>
      <c r="J1369">
        <v>-68.7</v>
      </c>
      <c r="K1369">
        <v>-68.7</v>
      </c>
      <c r="L1369">
        <v>0</v>
      </c>
      <c r="M1369">
        <v>21090318</v>
      </c>
      <c r="N1369" t="s">
        <v>31</v>
      </c>
      <c r="O1369">
        <v>29</v>
      </c>
      <c r="P1369">
        <v>20</v>
      </c>
      <c r="Q1369">
        <v>5964</v>
      </c>
    </row>
    <row r="1370" spans="1:17" x14ac:dyDescent="0.25">
      <c r="A1370" t="s">
        <v>275</v>
      </c>
      <c r="B1370" t="s">
        <v>361</v>
      </c>
      <c r="C1370" t="s">
        <v>10</v>
      </c>
      <c r="D1370" t="s">
        <v>2</v>
      </c>
      <c r="E1370" t="s">
        <v>7</v>
      </c>
      <c r="F1370" t="s">
        <v>6</v>
      </c>
      <c r="G1370">
        <v>23.25639</v>
      </c>
      <c r="H1370">
        <v>631944.89</v>
      </c>
      <c r="I1370">
        <v>3674273.56</v>
      </c>
      <c r="J1370">
        <v>-68.63</v>
      </c>
      <c r="K1370">
        <v>-68.63</v>
      </c>
      <c r="L1370">
        <v>0</v>
      </c>
      <c r="M1370">
        <v>21091218</v>
      </c>
      <c r="N1370" t="s">
        <v>31</v>
      </c>
      <c r="O1370">
        <v>29</v>
      </c>
      <c r="P1370">
        <v>20</v>
      </c>
      <c r="Q1370">
        <v>5964</v>
      </c>
    </row>
    <row r="1371" spans="1:17" x14ac:dyDescent="0.25">
      <c r="A1371" t="s">
        <v>275</v>
      </c>
      <c r="B1371" t="s">
        <v>361</v>
      </c>
      <c r="C1371" t="s">
        <v>10</v>
      </c>
      <c r="D1371" t="s">
        <v>2</v>
      </c>
      <c r="E1371" t="s">
        <v>165</v>
      </c>
      <c r="F1371" t="s">
        <v>4</v>
      </c>
      <c r="G1371">
        <v>381.42568</v>
      </c>
      <c r="H1371">
        <v>632301.9</v>
      </c>
      <c r="I1371">
        <v>3674461.08</v>
      </c>
      <c r="J1371">
        <v>-68.62</v>
      </c>
      <c r="K1371">
        <v>-68.62</v>
      </c>
      <c r="L1371">
        <v>0</v>
      </c>
      <c r="M1371">
        <v>21051523</v>
      </c>
      <c r="N1371" t="s">
        <v>31</v>
      </c>
      <c r="O1371">
        <v>29</v>
      </c>
      <c r="P1371">
        <v>20</v>
      </c>
      <c r="Q1371">
        <v>5964</v>
      </c>
    </row>
    <row r="1372" spans="1:17" x14ac:dyDescent="0.25">
      <c r="A1372" t="s">
        <v>275</v>
      </c>
      <c r="B1372" t="s">
        <v>361</v>
      </c>
      <c r="C1372" t="s">
        <v>10</v>
      </c>
      <c r="D1372" t="s">
        <v>2</v>
      </c>
      <c r="E1372" t="s">
        <v>165</v>
      </c>
      <c r="F1372" t="s">
        <v>6</v>
      </c>
      <c r="G1372">
        <v>269.71778</v>
      </c>
      <c r="H1372">
        <v>632301.9</v>
      </c>
      <c r="I1372">
        <v>3674437.38</v>
      </c>
      <c r="J1372">
        <v>-68.569999999999993</v>
      </c>
      <c r="K1372">
        <v>-68.569999999999993</v>
      </c>
      <c r="L1372">
        <v>0</v>
      </c>
      <c r="M1372">
        <v>21051522</v>
      </c>
      <c r="N1372" t="s">
        <v>31</v>
      </c>
      <c r="O1372">
        <v>29</v>
      </c>
      <c r="P1372">
        <v>20</v>
      </c>
      <c r="Q1372">
        <v>5964</v>
      </c>
    </row>
    <row r="1373" spans="1:17" x14ac:dyDescent="0.25">
      <c r="A1373" t="s">
        <v>275</v>
      </c>
      <c r="B1373" t="s">
        <v>362</v>
      </c>
      <c r="C1373" t="s">
        <v>178</v>
      </c>
      <c r="D1373" t="s">
        <v>12</v>
      </c>
      <c r="E1373" t="s">
        <v>3</v>
      </c>
      <c r="F1373" t="s">
        <v>4</v>
      </c>
      <c r="G1373">
        <v>91.91722</v>
      </c>
      <c r="H1373">
        <v>632301.9</v>
      </c>
      <c r="I1373">
        <v>3674437.38</v>
      </c>
      <c r="J1373">
        <v>-68.569999999999993</v>
      </c>
      <c r="K1373">
        <v>-68.569999999999993</v>
      </c>
      <c r="L1373">
        <v>0</v>
      </c>
      <c r="M1373" t="s">
        <v>106</v>
      </c>
      <c r="N1373" t="s">
        <v>31</v>
      </c>
      <c r="O1373">
        <v>39</v>
      </c>
      <c r="P1373">
        <v>25</v>
      </c>
      <c r="Q1373">
        <v>5964</v>
      </c>
    </row>
    <row r="1374" spans="1:17" x14ac:dyDescent="0.25">
      <c r="A1374" t="s">
        <v>275</v>
      </c>
      <c r="B1374" t="s">
        <v>362</v>
      </c>
      <c r="C1374" t="s">
        <v>178</v>
      </c>
      <c r="D1374" t="s">
        <v>12</v>
      </c>
      <c r="E1374" t="s">
        <v>271</v>
      </c>
      <c r="F1374" t="s">
        <v>4</v>
      </c>
      <c r="G1374">
        <v>91.791970000000006</v>
      </c>
      <c r="H1374">
        <v>632301.9</v>
      </c>
      <c r="I1374">
        <v>3674437.38</v>
      </c>
      <c r="J1374">
        <v>-68.569999999999993</v>
      </c>
      <c r="K1374">
        <v>-68.569999999999993</v>
      </c>
      <c r="L1374">
        <v>0</v>
      </c>
      <c r="M1374" t="s">
        <v>106</v>
      </c>
      <c r="N1374" t="s">
        <v>31</v>
      </c>
      <c r="O1374">
        <v>39</v>
      </c>
      <c r="P1374">
        <v>25</v>
      </c>
      <c r="Q1374">
        <v>5964</v>
      </c>
    </row>
    <row r="1375" spans="1:17" x14ac:dyDescent="0.25">
      <c r="A1375" t="s">
        <v>275</v>
      </c>
      <c r="B1375" t="s">
        <v>362</v>
      </c>
      <c r="C1375" t="s">
        <v>178</v>
      </c>
      <c r="D1375" t="s">
        <v>12</v>
      </c>
      <c r="E1375" t="s">
        <v>277</v>
      </c>
      <c r="F1375" t="s">
        <v>4</v>
      </c>
      <c r="G1375">
        <v>0.28460999999999997</v>
      </c>
      <c r="H1375">
        <v>632000</v>
      </c>
      <c r="I1375">
        <v>3674675</v>
      </c>
      <c r="J1375">
        <v>-69</v>
      </c>
      <c r="K1375">
        <v>-69</v>
      </c>
      <c r="L1375">
        <v>0</v>
      </c>
      <c r="M1375" t="s">
        <v>106</v>
      </c>
      <c r="N1375" t="s">
        <v>31</v>
      </c>
      <c r="O1375">
        <v>39</v>
      </c>
      <c r="P1375">
        <v>25</v>
      </c>
      <c r="Q1375">
        <v>5964</v>
      </c>
    </row>
    <row r="1376" spans="1:17" x14ac:dyDescent="0.25">
      <c r="A1376" t="s">
        <v>275</v>
      </c>
      <c r="B1376" t="s">
        <v>362</v>
      </c>
      <c r="C1376" t="s">
        <v>178</v>
      </c>
      <c r="D1376" t="s">
        <v>12</v>
      </c>
      <c r="E1376" t="s">
        <v>281</v>
      </c>
      <c r="F1376" t="s">
        <v>4</v>
      </c>
      <c r="G1376">
        <v>2.1139999999999999E-2</v>
      </c>
      <c r="H1376">
        <v>633646.75</v>
      </c>
      <c r="I1376">
        <v>3674393.25</v>
      </c>
      <c r="J1376">
        <v>-66.459999999999994</v>
      </c>
      <c r="K1376">
        <v>-66.459999999999994</v>
      </c>
      <c r="L1376">
        <v>0</v>
      </c>
      <c r="M1376" t="s">
        <v>106</v>
      </c>
      <c r="N1376" t="s">
        <v>31</v>
      </c>
      <c r="O1376">
        <v>39</v>
      </c>
      <c r="P1376">
        <v>25</v>
      </c>
      <c r="Q1376">
        <v>5964</v>
      </c>
    </row>
    <row r="1377" spans="1:17" x14ac:dyDescent="0.25">
      <c r="A1377" t="s">
        <v>275</v>
      </c>
      <c r="B1377" t="s">
        <v>362</v>
      </c>
      <c r="C1377" t="s">
        <v>178</v>
      </c>
      <c r="D1377" t="s">
        <v>12</v>
      </c>
      <c r="E1377" t="s">
        <v>282</v>
      </c>
      <c r="F1377" t="s">
        <v>4</v>
      </c>
      <c r="G1377">
        <v>5.79E-3</v>
      </c>
      <c r="H1377">
        <v>631675</v>
      </c>
      <c r="I1377">
        <v>3674350</v>
      </c>
      <c r="J1377">
        <v>-68.650000000000006</v>
      </c>
      <c r="K1377">
        <v>-68.650000000000006</v>
      </c>
      <c r="L1377">
        <v>0</v>
      </c>
      <c r="M1377" t="s">
        <v>106</v>
      </c>
      <c r="N1377" t="s">
        <v>31</v>
      </c>
      <c r="O1377">
        <v>39</v>
      </c>
      <c r="P1377">
        <v>25</v>
      </c>
      <c r="Q1377">
        <v>5964</v>
      </c>
    </row>
    <row r="1378" spans="1:17" x14ac:dyDescent="0.25">
      <c r="A1378" t="s">
        <v>275</v>
      </c>
      <c r="B1378" t="s">
        <v>362</v>
      </c>
      <c r="C1378" t="s">
        <v>178</v>
      </c>
      <c r="D1378" t="s">
        <v>12</v>
      </c>
      <c r="E1378" t="s">
        <v>283</v>
      </c>
      <c r="F1378" t="s">
        <v>4</v>
      </c>
      <c r="G1378">
        <v>5.7400000000000003E-3</v>
      </c>
      <c r="H1378">
        <v>631500</v>
      </c>
      <c r="I1378">
        <v>3674625</v>
      </c>
      <c r="J1378">
        <v>-69.430000000000007</v>
      </c>
      <c r="K1378">
        <v>-69.430000000000007</v>
      </c>
      <c r="L1378">
        <v>0</v>
      </c>
      <c r="M1378" t="s">
        <v>106</v>
      </c>
      <c r="N1378" t="s">
        <v>31</v>
      </c>
      <c r="O1378">
        <v>39</v>
      </c>
      <c r="P1378">
        <v>25</v>
      </c>
      <c r="Q1378">
        <v>5964</v>
      </c>
    </row>
    <row r="1379" spans="1:17" x14ac:dyDescent="0.25">
      <c r="A1379" t="s">
        <v>275</v>
      </c>
      <c r="B1379" t="s">
        <v>362</v>
      </c>
      <c r="C1379" t="s">
        <v>178</v>
      </c>
      <c r="D1379" t="s">
        <v>12</v>
      </c>
      <c r="E1379" t="s">
        <v>284</v>
      </c>
      <c r="F1379" t="s">
        <v>4</v>
      </c>
      <c r="G1379">
        <v>5.8199999999999997E-3</v>
      </c>
      <c r="H1379">
        <v>631525</v>
      </c>
      <c r="I1379">
        <v>3674925</v>
      </c>
      <c r="J1379">
        <v>-69.17</v>
      </c>
      <c r="K1379">
        <v>-69.17</v>
      </c>
      <c r="L1379">
        <v>0</v>
      </c>
      <c r="M1379" t="s">
        <v>106</v>
      </c>
      <c r="N1379" t="s">
        <v>31</v>
      </c>
      <c r="O1379">
        <v>39</v>
      </c>
      <c r="P1379">
        <v>25</v>
      </c>
      <c r="Q1379">
        <v>5964</v>
      </c>
    </row>
    <row r="1380" spans="1:17" x14ac:dyDescent="0.25">
      <c r="A1380" t="s">
        <v>275</v>
      </c>
      <c r="B1380" t="s">
        <v>362</v>
      </c>
      <c r="C1380" t="s">
        <v>178</v>
      </c>
      <c r="D1380" t="s">
        <v>12</v>
      </c>
      <c r="E1380" t="s">
        <v>285</v>
      </c>
      <c r="F1380" t="s">
        <v>4</v>
      </c>
      <c r="G1380">
        <v>4.8500000000000001E-3</v>
      </c>
      <c r="H1380">
        <v>634250</v>
      </c>
      <c r="I1380">
        <v>3673750</v>
      </c>
      <c r="J1380">
        <v>-65.260000000000005</v>
      </c>
      <c r="K1380">
        <v>-65.260000000000005</v>
      </c>
      <c r="L1380">
        <v>0</v>
      </c>
      <c r="M1380" t="s">
        <v>106</v>
      </c>
      <c r="N1380" t="s">
        <v>31</v>
      </c>
      <c r="O1380">
        <v>39</v>
      </c>
      <c r="P1380">
        <v>25</v>
      </c>
      <c r="Q1380">
        <v>5964</v>
      </c>
    </row>
    <row r="1381" spans="1:17" x14ac:dyDescent="0.25">
      <c r="A1381" t="s">
        <v>275</v>
      </c>
      <c r="B1381" t="s">
        <v>362</v>
      </c>
      <c r="C1381" t="s">
        <v>178</v>
      </c>
      <c r="D1381" t="s">
        <v>12</v>
      </c>
      <c r="E1381" t="s">
        <v>286</v>
      </c>
      <c r="F1381" t="s">
        <v>4</v>
      </c>
      <c r="G1381">
        <v>5.8100000000000001E-3</v>
      </c>
      <c r="H1381">
        <v>631700</v>
      </c>
      <c r="I1381">
        <v>3675400</v>
      </c>
      <c r="J1381">
        <v>-67.760000000000005</v>
      </c>
      <c r="K1381">
        <v>-67.760000000000005</v>
      </c>
      <c r="L1381">
        <v>0</v>
      </c>
      <c r="M1381" t="s">
        <v>106</v>
      </c>
      <c r="N1381" t="s">
        <v>31</v>
      </c>
      <c r="O1381">
        <v>39</v>
      </c>
      <c r="P1381">
        <v>25</v>
      </c>
      <c r="Q1381">
        <v>5964</v>
      </c>
    </row>
    <row r="1382" spans="1:17" x14ac:dyDescent="0.25">
      <c r="A1382" t="s">
        <v>275</v>
      </c>
      <c r="B1382" t="s">
        <v>362</v>
      </c>
      <c r="C1382" t="s">
        <v>178</v>
      </c>
      <c r="D1382" t="s">
        <v>12</v>
      </c>
      <c r="E1382" t="s">
        <v>287</v>
      </c>
      <c r="F1382" t="s">
        <v>4</v>
      </c>
      <c r="G1382">
        <v>4.5700000000000003E-3</v>
      </c>
      <c r="H1382">
        <v>632500</v>
      </c>
      <c r="I1382">
        <v>3675750</v>
      </c>
      <c r="J1382">
        <v>-68.47</v>
      </c>
      <c r="K1382">
        <v>-68.47</v>
      </c>
      <c r="L1382">
        <v>0</v>
      </c>
      <c r="M1382" t="s">
        <v>106</v>
      </c>
      <c r="N1382" t="s">
        <v>31</v>
      </c>
      <c r="O1382">
        <v>39</v>
      </c>
      <c r="P1382">
        <v>25</v>
      </c>
      <c r="Q1382">
        <v>5964</v>
      </c>
    </row>
    <row r="1383" spans="1:17" x14ac:dyDescent="0.25">
      <c r="A1383" t="s">
        <v>275</v>
      </c>
      <c r="B1383" t="s">
        <v>362</v>
      </c>
      <c r="C1383" t="s">
        <v>178</v>
      </c>
      <c r="D1383" t="s">
        <v>12</v>
      </c>
      <c r="E1383" t="s">
        <v>288</v>
      </c>
      <c r="F1383" t="s">
        <v>4</v>
      </c>
      <c r="G1383">
        <v>5.4999999999999997E-3</v>
      </c>
      <c r="H1383">
        <v>633100</v>
      </c>
      <c r="I1383">
        <v>3674400</v>
      </c>
      <c r="J1383">
        <v>-67.510000000000005</v>
      </c>
      <c r="K1383">
        <v>-67.510000000000005</v>
      </c>
      <c r="L1383">
        <v>0</v>
      </c>
      <c r="M1383" t="s">
        <v>106</v>
      </c>
      <c r="N1383" t="s">
        <v>31</v>
      </c>
      <c r="O1383">
        <v>39</v>
      </c>
      <c r="P1383">
        <v>25</v>
      </c>
      <c r="Q1383">
        <v>5964</v>
      </c>
    </row>
    <row r="1384" spans="1:17" x14ac:dyDescent="0.25">
      <c r="A1384" t="s">
        <v>275</v>
      </c>
      <c r="B1384" t="s">
        <v>362</v>
      </c>
      <c r="C1384" t="s">
        <v>178</v>
      </c>
      <c r="D1384" t="s">
        <v>12</v>
      </c>
      <c r="E1384" t="s">
        <v>289</v>
      </c>
      <c r="F1384" t="s">
        <v>4</v>
      </c>
      <c r="G1384">
        <v>5.2300000000000003E-3</v>
      </c>
      <c r="H1384">
        <v>634000</v>
      </c>
      <c r="I1384">
        <v>3674500</v>
      </c>
      <c r="J1384">
        <v>-65.47</v>
      </c>
      <c r="K1384">
        <v>-65.47</v>
      </c>
      <c r="L1384">
        <v>0</v>
      </c>
      <c r="M1384" t="s">
        <v>106</v>
      </c>
      <c r="N1384" t="s">
        <v>31</v>
      </c>
      <c r="O1384">
        <v>39</v>
      </c>
      <c r="P1384">
        <v>25</v>
      </c>
      <c r="Q1384">
        <v>5964</v>
      </c>
    </row>
    <row r="1385" spans="1:17" x14ac:dyDescent="0.25">
      <c r="A1385" t="s">
        <v>275</v>
      </c>
      <c r="B1385" t="s">
        <v>362</v>
      </c>
      <c r="C1385" t="s">
        <v>178</v>
      </c>
      <c r="D1385" t="s">
        <v>12</v>
      </c>
      <c r="E1385" t="s">
        <v>290</v>
      </c>
      <c r="F1385" t="s">
        <v>4</v>
      </c>
      <c r="G1385">
        <v>5.2599999999999999E-3</v>
      </c>
      <c r="H1385">
        <v>633811.26</v>
      </c>
      <c r="I1385">
        <v>3674233.47</v>
      </c>
      <c r="J1385">
        <v>-65.58</v>
      </c>
      <c r="K1385">
        <v>-64.959999999999994</v>
      </c>
      <c r="L1385">
        <v>0</v>
      </c>
      <c r="M1385" t="s">
        <v>106</v>
      </c>
      <c r="N1385" t="s">
        <v>31</v>
      </c>
      <c r="O1385">
        <v>39</v>
      </c>
      <c r="P1385">
        <v>25</v>
      </c>
      <c r="Q1385">
        <v>5964</v>
      </c>
    </row>
    <row r="1386" spans="1:17" x14ac:dyDescent="0.25">
      <c r="A1386" t="s">
        <v>275</v>
      </c>
      <c r="B1386" t="s">
        <v>362</v>
      </c>
      <c r="C1386" t="s">
        <v>178</v>
      </c>
      <c r="D1386" t="s">
        <v>12</v>
      </c>
      <c r="E1386" t="s">
        <v>291</v>
      </c>
      <c r="F1386" t="s">
        <v>4</v>
      </c>
      <c r="G1386">
        <v>5.4999999999999997E-3</v>
      </c>
      <c r="H1386">
        <v>630500</v>
      </c>
      <c r="I1386">
        <v>3674500</v>
      </c>
      <c r="J1386">
        <v>-69.38</v>
      </c>
      <c r="K1386">
        <v>-69.38</v>
      </c>
      <c r="L1386">
        <v>0</v>
      </c>
      <c r="M1386" t="s">
        <v>106</v>
      </c>
      <c r="N1386" t="s">
        <v>31</v>
      </c>
      <c r="O1386">
        <v>39</v>
      </c>
      <c r="P1386">
        <v>25</v>
      </c>
      <c r="Q1386">
        <v>5964</v>
      </c>
    </row>
    <row r="1387" spans="1:17" x14ac:dyDescent="0.25">
      <c r="A1387" t="s">
        <v>275</v>
      </c>
      <c r="B1387" t="s">
        <v>362</v>
      </c>
      <c r="C1387" t="s">
        <v>178</v>
      </c>
      <c r="D1387" t="s">
        <v>12</v>
      </c>
      <c r="E1387" t="s">
        <v>292</v>
      </c>
      <c r="F1387" t="s">
        <v>4</v>
      </c>
      <c r="G1387">
        <v>5.8199999999999997E-3</v>
      </c>
      <c r="H1387">
        <v>633692.46</v>
      </c>
      <c r="I1387">
        <v>3674393.25</v>
      </c>
      <c r="J1387">
        <v>-66.040000000000006</v>
      </c>
      <c r="K1387">
        <v>-65.13</v>
      </c>
      <c r="L1387">
        <v>0</v>
      </c>
      <c r="M1387" t="s">
        <v>106</v>
      </c>
      <c r="N1387" t="s">
        <v>31</v>
      </c>
      <c r="O1387">
        <v>39</v>
      </c>
      <c r="P1387">
        <v>25</v>
      </c>
      <c r="Q1387">
        <v>5964</v>
      </c>
    </row>
    <row r="1388" spans="1:17" x14ac:dyDescent="0.25">
      <c r="A1388" t="s">
        <v>275</v>
      </c>
      <c r="B1388" t="s">
        <v>362</v>
      </c>
      <c r="C1388" t="s">
        <v>178</v>
      </c>
      <c r="D1388" t="s">
        <v>12</v>
      </c>
      <c r="E1388" t="s">
        <v>293</v>
      </c>
      <c r="F1388" t="s">
        <v>4</v>
      </c>
      <c r="G1388">
        <v>4.4299999999999999E-3</v>
      </c>
      <c r="H1388">
        <v>633750</v>
      </c>
      <c r="I1388">
        <v>3673750</v>
      </c>
      <c r="J1388">
        <v>-66.16</v>
      </c>
      <c r="K1388">
        <v>-66.16</v>
      </c>
      <c r="L1388">
        <v>0</v>
      </c>
      <c r="M1388" t="s">
        <v>106</v>
      </c>
      <c r="N1388" t="s">
        <v>31</v>
      </c>
      <c r="O1388">
        <v>39</v>
      </c>
      <c r="P1388">
        <v>25</v>
      </c>
      <c r="Q1388">
        <v>5964</v>
      </c>
    </row>
    <row r="1389" spans="1:17" x14ac:dyDescent="0.25">
      <c r="A1389" t="s">
        <v>275</v>
      </c>
      <c r="B1389" t="s">
        <v>362</v>
      </c>
      <c r="C1389" t="s">
        <v>178</v>
      </c>
      <c r="D1389" t="s">
        <v>12</v>
      </c>
      <c r="E1389" t="s">
        <v>8</v>
      </c>
      <c r="F1389" t="s">
        <v>4</v>
      </c>
      <c r="G1389">
        <v>3.6700000000000001E-3</v>
      </c>
      <c r="H1389">
        <v>632035.30000000005</v>
      </c>
      <c r="I1389">
        <v>3674674.37</v>
      </c>
      <c r="J1389">
        <v>-69.040000000000006</v>
      </c>
      <c r="K1389">
        <v>-69.040000000000006</v>
      </c>
      <c r="L1389">
        <v>0</v>
      </c>
      <c r="M1389" t="s">
        <v>106</v>
      </c>
      <c r="N1389" t="s">
        <v>31</v>
      </c>
      <c r="O1389">
        <v>39</v>
      </c>
      <c r="P1389">
        <v>25</v>
      </c>
      <c r="Q1389">
        <v>5964</v>
      </c>
    </row>
    <row r="1390" spans="1:17" x14ac:dyDescent="0.25">
      <c r="A1390" t="s">
        <v>275</v>
      </c>
      <c r="B1390" t="s">
        <v>362</v>
      </c>
      <c r="C1390" t="s">
        <v>178</v>
      </c>
      <c r="D1390" t="s">
        <v>12</v>
      </c>
      <c r="E1390" t="s">
        <v>294</v>
      </c>
      <c r="F1390" t="s">
        <v>4</v>
      </c>
      <c r="G1390">
        <v>1.83E-3</v>
      </c>
      <c r="H1390">
        <v>632035.30000000005</v>
      </c>
      <c r="I1390">
        <v>3674674.37</v>
      </c>
      <c r="J1390">
        <v>-69.040000000000006</v>
      </c>
      <c r="K1390">
        <v>-69.040000000000006</v>
      </c>
      <c r="L1390">
        <v>0</v>
      </c>
      <c r="M1390" t="s">
        <v>106</v>
      </c>
      <c r="N1390" t="s">
        <v>31</v>
      </c>
      <c r="O1390">
        <v>39</v>
      </c>
      <c r="P1390">
        <v>25</v>
      </c>
      <c r="Q1390">
        <v>5964</v>
      </c>
    </row>
    <row r="1391" spans="1:17" x14ac:dyDescent="0.25">
      <c r="A1391" t="s">
        <v>275</v>
      </c>
      <c r="B1391" t="s">
        <v>362</v>
      </c>
      <c r="C1391" t="s">
        <v>178</v>
      </c>
      <c r="D1391" t="s">
        <v>12</v>
      </c>
      <c r="E1391" t="s">
        <v>295</v>
      </c>
      <c r="F1391" t="s">
        <v>4</v>
      </c>
      <c r="G1391">
        <v>1.83E-3</v>
      </c>
      <c r="H1391">
        <v>632050</v>
      </c>
      <c r="I1391">
        <v>3674675</v>
      </c>
      <c r="J1391">
        <v>-69.08</v>
      </c>
      <c r="K1391">
        <v>-69.08</v>
      </c>
      <c r="L1391">
        <v>0</v>
      </c>
      <c r="M1391" t="s">
        <v>106</v>
      </c>
      <c r="N1391" t="s">
        <v>31</v>
      </c>
      <c r="O1391">
        <v>39</v>
      </c>
      <c r="P1391">
        <v>25</v>
      </c>
      <c r="Q1391">
        <v>5964</v>
      </c>
    </row>
    <row r="1392" spans="1:17" x14ac:dyDescent="0.25">
      <c r="A1392" t="s">
        <v>275</v>
      </c>
      <c r="B1392" t="s">
        <v>362</v>
      </c>
      <c r="C1392" t="s">
        <v>178</v>
      </c>
      <c r="D1392" t="s">
        <v>12</v>
      </c>
      <c r="E1392" t="s">
        <v>272</v>
      </c>
      <c r="F1392" t="s">
        <v>4</v>
      </c>
      <c r="G1392">
        <v>9.196E-2</v>
      </c>
      <c r="H1392">
        <v>632000</v>
      </c>
      <c r="I1392">
        <v>3674675</v>
      </c>
      <c r="J1392">
        <v>-69</v>
      </c>
      <c r="K1392">
        <v>-69</v>
      </c>
      <c r="L1392">
        <v>0</v>
      </c>
      <c r="M1392" t="s">
        <v>106</v>
      </c>
      <c r="N1392" t="s">
        <v>31</v>
      </c>
      <c r="O1392">
        <v>39</v>
      </c>
      <c r="P1392">
        <v>25</v>
      </c>
      <c r="Q1392">
        <v>5964</v>
      </c>
    </row>
    <row r="1393" spans="1:17" x14ac:dyDescent="0.25">
      <c r="A1393" t="s">
        <v>275</v>
      </c>
      <c r="B1393" t="s">
        <v>362</v>
      </c>
      <c r="C1393" t="s">
        <v>178</v>
      </c>
      <c r="D1393" t="s">
        <v>12</v>
      </c>
      <c r="E1393" t="s">
        <v>273</v>
      </c>
      <c r="F1393" t="s">
        <v>4</v>
      </c>
      <c r="G1393">
        <v>8.6790000000000006E-2</v>
      </c>
      <c r="H1393">
        <v>632000</v>
      </c>
      <c r="I1393">
        <v>3674675</v>
      </c>
      <c r="J1393">
        <v>-69</v>
      </c>
      <c r="K1393">
        <v>-69</v>
      </c>
      <c r="L1393">
        <v>0</v>
      </c>
      <c r="M1393" t="s">
        <v>106</v>
      </c>
      <c r="N1393" t="s">
        <v>31</v>
      </c>
      <c r="O1393">
        <v>39</v>
      </c>
      <c r="P1393">
        <v>25</v>
      </c>
      <c r="Q1393">
        <v>5964</v>
      </c>
    </row>
    <row r="1394" spans="1:17" x14ac:dyDescent="0.25">
      <c r="A1394" t="s">
        <v>275</v>
      </c>
      <c r="B1394" t="s">
        <v>362</v>
      </c>
      <c r="C1394" t="s">
        <v>178</v>
      </c>
      <c r="D1394" t="s">
        <v>12</v>
      </c>
      <c r="E1394" t="s">
        <v>274</v>
      </c>
      <c r="F1394" t="s">
        <v>4</v>
      </c>
      <c r="G1394">
        <v>6.8820000000000006E-2</v>
      </c>
      <c r="H1394">
        <v>632301.9</v>
      </c>
      <c r="I1394">
        <v>3674579.58</v>
      </c>
      <c r="J1394">
        <v>-68.739999999999995</v>
      </c>
      <c r="K1394">
        <v>-68.739999999999995</v>
      </c>
      <c r="L1394">
        <v>0</v>
      </c>
      <c r="M1394" t="s">
        <v>106</v>
      </c>
      <c r="N1394" t="s">
        <v>31</v>
      </c>
      <c r="O1394">
        <v>39</v>
      </c>
      <c r="P1394">
        <v>25</v>
      </c>
      <c r="Q1394">
        <v>5964</v>
      </c>
    </row>
    <row r="1395" spans="1:17" x14ac:dyDescent="0.25">
      <c r="A1395" t="s">
        <v>275</v>
      </c>
      <c r="B1395" t="s">
        <v>362</v>
      </c>
      <c r="C1395" t="s">
        <v>178</v>
      </c>
      <c r="D1395" t="s">
        <v>12</v>
      </c>
      <c r="E1395" t="s">
        <v>278</v>
      </c>
      <c r="F1395" t="s">
        <v>4</v>
      </c>
      <c r="G1395">
        <v>0.13242000000000001</v>
      </c>
      <c r="H1395">
        <v>632301.9</v>
      </c>
      <c r="I1395">
        <v>3674532.18</v>
      </c>
      <c r="J1395">
        <v>-68.72</v>
      </c>
      <c r="K1395">
        <v>-68.72</v>
      </c>
      <c r="L1395">
        <v>0</v>
      </c>
      <c r="M1395" t="s">
        <v>106</v>
      </c>
      <c r="N1395" t="s">
        <v>31</v>
      </c>
      <c r="O1395">
        <v>39</v>
      </c>
      <c r="P1395">
        <v>25</v>
      </c>
      <c r="Q1395">
        <v>5964</v>
      </c>
    </row>
    <row r="1396" spans="1:17" x14ac:dyDescent="0.25">
      <c r="A1396" t="s">
        <v>275</v>
      </c>
      <c r="B1396" t="s">
        <v>362</v>
      </c>
      <c r="C1396" t="s">
        <v>178</v>
      </c>
      <c r="D1396" t="s">
        <v>12</v>
      </c>
      <c r="E1396" t="s">
        <v>7</v>
      </c>
      <c r="F1396" t="s">
        <v>4</v>
      </c>
      <c r="G1396">
        <v>91.898210000000006</v>
      </c>
      <c r="H1396">
        <v>632301.9</v>
      </c>
      <c r="I1396">
        <v>3674437.38</v>
      </c>
      <c r="J1396">
        <v>-68.569999999999993</v>
      </c>
      <c r="K1396">
        <v>-68.569999999999993</v>
      </c>
      <c r="L1396">
        <v>0</v>
      </c>
      <c r="M1396" t="s">
        <v>106</v>
      </c>
      <c r="N1396" t="s">
        <v>31</v>
      </c>
      <c r="O1396">
        <v>39</v>
      </c>
      <c r="P1396">
        <v>25</v>
      </c>
      <c r="Q1396">
        <v>5964</v>
      </c>
    </row>
    <row r="1397" spans="1:17" x14ac:dyDescent="0.25">
      <c r="A1397" t="s">
        <v>275</v>
      </c>
      <c r="B1397" t="s">
        <v>362</v>
      </c>
      <c r="C1397" t="s">
        <v>178</v>
      </c>
      <c r="D1397" t="s">
        <v>12</v>
      </c>
      <c r="E1397" t="s">
        <v>165</v>
      </c>
      <c r="F1397" t="s">
        <v>4</v>
      </c>
      <c r="G1397">
        <v>1.431E-2</v>
      </c>
      <c r="H1397">
        <v>632301.9</v>
      </c>
      <c r="I1397">
        <v>3674555.88</v>
      </c>
      <c r="J1397">
        <v>-68.75</v>
      </c>
      <c r="K1397">
        <v>-68.75</v>
      </c>
      <c r="L1397">
        <v>0</v>
      </c>
      <c r="M1397" t="s">
        <v>106</v>
      </c>
      <c r="N1397" t="s">
        <v>31</v>
      </c>
      <c r="O1397">
        <v>39</v>
      </c>
      <c r="P1397">
        <v>25</v>
      </c>
      <c r="Q1397">
        <v>5964</v>
      </c>
    </row>
    <row r="1398" spans="1:17" x14ac:dyDescent="0.25">
      <c r="A1398" t="s">
        <v>275</v>
      </c>
      <c r="B1398" t="s">
        <v>362</v>
      </c>
      <c r="C1398" t="s">
        <v>178</v>
      </c>
      <c r="D1398" t="s">
        <v>12</v>
      </c>
      <c r="E1398" t="s">
        <v>3</v>
      </c>
      <c r="F1398" t="s">
        <v>4</v>
      </c>
      <c r="G1398">
        <v>81.820580000000007</v>
      </c>
      <c r="H1398">
        <v>632301.9</v>
      </c>
      <c r="I1398">
        <v>3674437.38</v>
      </c>
      <c r="J1398">
        <v>-68.569999999999993</v>
      </c>
      <c r="K1398">
        <v>-68.569999999999993</v>
      </c>
      <c r="L1398">
        <v>0</v>
      </c>
      <c r="M1398" t="s">
        <v>106</v>
      </c>
      <c r="N1398" t="s">
        <v>31</v>
      </c>
      <c r="O1398">
        <v>39</v>
      </c>
      <c r="P1398">
        <v>25</v>
      </c>
      <c r="Q1398">
        <v>5964</v>
      </c>
    </row>
    <row r="1399" spans="1:17" x14ac:dyDescent="0.25">
      <c r="A1399" t="s">
        <v>275</v>
      </c>
      <c r="B1399" t="s">
        <v>362</v>
      </c>
      <c r="C1399" t="s">
        <v>178</v>
      </c>
      <c r="D1399" t="s">
        <v>12</v>
      </c>
      <c r="E1399" t="s">
        <v>271</v>
      </c>
      <c r="F1399" t="s">
        <v>4</v>
      </c>
      <c r="G1399">
        <v>81.744690000000006</v>
      </c>
      <c r="H1399">
        <v>632301.9</v>
      </c>
      <c r="I1399">
        <v>3674437.38</v>
      </c>
      <c r="J1399">
        <v>-68.569999999999993</v>
      </c>
      <c r="K1399">
        <v>-68.569999999999993</v>
      </c>
      <c r="L1399">
        <v>0</v>
      </c>
      <c r="M1399" t="s">
        <v>106</v>
      </c>
      <c r="N1399" t="s">
        <v>31</v>
      </c>
      <c r="O1399">
        <v>39</v>
      </c>
      <c r="P1399">
        <v>25</v>
      </c>
      <c r="Q1399">
        <v>5964</v>
      </c>
    </row>
    <row r="1400" spans="1:17" x14ac:dyDescent="0.25">
      <c r="A1400" t="s">
        <v>275</v>
      </c>
      <c r="B1400" t="s">
        <v>362</v>
      </c>
      <c r="C1400" t="s">
        <v>178</v>
      </c>
      <c r="D1400" t="s">
        <v>12</v>
      </c>
      <c r="E1400" t="s">
        <v>277</v>
      </c>
      <c r="F1400" t="s">
        <v>4</v>
      </c>
      <c r="G1400">
        <v>0.24437</v>
      </c>
      <c r="H1400">
        <v>632301.9</v>
      </c>
      <c r="I1400">
        <v>3674579.58</v>
      </c>
      <c r="J1400">
        <v>-68.739999999999995</v>
      </c>
      <c r="K1400">
        <v>-68.739999999999995</v>
      </c>
      <c r="L1400">
        <v>0</v>
      </c>
      <c r="M1400" t="s">
        <v>106</v>
      </c>
      <c r="N1400" t="s">
        <v>31</v>
      </c>
      <c r="O1400">
        <v>39</v>
      </c>
      <c r="P1400">
        <v>25</v>
      </c>
      <c r="Q1400">
        <v>5964</v>
      </c>
    </row>
    <row r="1401" spans="1:17" x14ac:dyDescent="0.25">
      <c r="A1401" t="s">
        <v>275</v>
      </c>
      <c r="B1401" t="s">
        <v>362</v>
      </c>
      <c r="C1401" t="s">
        <v>178</v>
      </c>
      <c r="D1401" t="s">
        <v>12</v>
      </c>
      <c r="E1401" t="s">
        <v>281</v>
      </c>
      <c r="F1401" t="s">
        <v>4</v>
      </c>
      <c r="G1401">
        <v>1.6990000000000002E-2</v>
      </c>
      <c r="H1401">
        <v>633646.75</v>
      </c>
      <c r="I1401">
        <v>3674393.25</v>
      </c>
      <c r="J1401">
        <v>-66.459999999999994</v>
      </c>
      <c r="K1401">
        <v>-66.459999999999994</v>
      </c>
      <c r="L1401">
        <v>0</v>
      </c>
      <c r="M1401" t="s">
        <v>106</v>
      </c>
      <c r="N1401" t="s">
        <v>31</v>
      </c>
      <c r="O1401">
        <v>39</v>
      </c>
      <c r="P1401">
        <v>25</v>
      </c>
      <c r="Q1401">
        <v>5964</v>
      </c>
    </row>
    <row r="1402" spans="1:17" x14ac:dyDescent="0.25">
      <c r="A1402" t="s">
        <v>275</v>
      </c>
      <c r="B1402" t="s">
        <v>362</v>
      </c>
      <c r="C1402" t="s">
        <v>178</v>
      </c>
      <c r="D1402" t="s">
        <v>12</v>
      </c>
      <c r="E1402" t="s">
        <v>282</v>
      </c>
      <c r="F1402" t="s">
        <v>4</v>
      </c>
      <c r="G1402">
        <v>5.8500000000000002E-3</v>
      </c>
      <c r="H1402">
        <v>632150</v>
      </c>
      <c r="I1402">
        <v>3674275</v>
      </c>
      <c r="J1402">
        <v>-68.760000000000005</v>
      </c>
      <c r="K1402">
        <v>-68.760000000000005</v>
      </c>
      <c r="L1402">
        <v>0</v>
      </c>
      <c r="M1402" t="s">
        <v>106</v>
      </c>
      <c r="N1402" t="s">
        <v>31</v>
      </c>
      <c r="O1402">
        <v>39</v>
      </c>
      <c r="P1402">
        <v>25</v>
      </c>
      <c r="Q1402">
        <v>5964</v>
      </c>
    </row>
    <row r="1403" spans="1:17" x14ac:dyDescent="0.25">
      <c r="A1403" t="s">
        <v>275</v>
      </c>
      <c r="B1403" t="s">
        <v>362</v>
      </c>
      <c r="C1403" t="s">
        <v>178</v>
      </c>
      <c r="D1403" t="s">
        <v>12</v>
      </c>
      <c r="E1403" t="s">
        <v>283</v>
      </c>
      <c r="F1403" t="s">
        <v>4</v>
      </c>
      <c r="G1403">
        <v>4.5199999999999997E-3</v>
      </c>
      <c r="H1403">
        <v>631500</v>
      </c>
      <c r="I1403">
        <v>3674650</v>
      </c>
      <c r="J1403">
        <v>-69.430000000000007</v>
      </c>
      <c r="K1403">
        <v>-69.430000000000007</v>
      </c>
      <c r="L1403">
        <v>0</v>
      </c>
      <c r="M1403" t="s">
        <v>106</v>
      </c>
      <c r="N1403" t="s">
        <v>31</v>
      </c>
      <c r="O1403">
        <v>39</v>
      </c>
      <c r="P1403">
        <v>25</v>
      </c>
      <c r="Q1403">
        <v>5964</v>
      </c>
    </row>
    <row r="1404" spans="1:17" x14ac:dyDescent="0.25">
      <c r="A1404" t="s">
        <v>275</v>
      </c>
      <c r="B1404" t="s">
        <v>362</v>
      </c>
      <c r="C1404" t="s">
        <v>178</v>
      </c>
      <c r="D1404" t="s">
        <v>12</v>
      </c>
      <c r="E1404" t="s">
        <v>284</v>
      </c>
      <c r="F1404" t="s">
        <v>4</v>
      </c>
      <c r="G1404">
        <v>5.8599999999999998E-3</v>
      </c>
      <c r="H1404">
        <v>632000</v>
      </c>
      <c r="I1404">
        <v>3674850</v>
      </c>
      <c r="J1404">
        <v>-68.97</v>
      </c>
      <c r="K1404">
        <v>-68.97</v>
      </c>
      <c r="L1404">
        <v>0</v>
      </c>
      <c r="M1404" t="s">
        <v>106</v>
      </c>
      <c r="N1404" t="s">
        <v>31</v>
      </c>
      <c r="O1404">
        <v>39</v>
      </c>
      <c r="P1404">
        <v>25</v>
      </c>
      <c r="Q1404">
        <v>5964</v>
      </c>
    </row>
    <row r="1405" spans="1:17" x14ac:dyDescent="0.25">
      <c r="A1405" t="s">
        <v>275</v>
      </c>
      <c r="B1405" t="s">
        <v>362</v>
      </c>
      <c r="C1405" t="s">
        <v>178</v>
      </c>
      <c r="D1405" t="s">
        <v>12</v>
      </c>
      <c r="E1405" t="s">
        <v>285</v>
      </c>
      <c r="F1405" t="s">
        <v>4</v>
      </c>
      <c r="G1405">
        <v>4.96E-3</v>
      </c>
      <c r="H1405">
        <v>634250</v>
      </c>
      <c r="I1405">
        <v>3673750</v>
      </c>
      <c r="J1405">
        <v>-65.260000000000005</v>
      </c>
      <c r="K1405">
        <v>-65.260000000000005</v>
      </c>
      <c r="L1405">
        <v>0</v>
      </c>
      <c r="M1405" t="s">
        <v>106</v>
      </c>
      <c r="N1405" t="s">
        <v>31</v>
      </c>
      <c r="O1405">
        <v>39</v>
      </c>
      <c r="P1405">
        <v>25</v>
      </c>
      <c r="Q1405">
        <v>5964</v>
      </c>
    </row>
    <row r="1406" spans="1:17" x14ac:dyDescent="0.25">
      <c r="A1406" t="s">
        <v>275</v>
      </c>
      <c r="B1406" t="s">
        <v>362</v>
      </c>
      <c r="C1406" t="s">
        <v>178</v>
      </c>
      <c r="D1406" t="s">
        <v>12</v>
      </c>
      <c r="E1406" t="s">
        <v>286</v>
      </c>
      <c r="F1406" t="s">
        <v>4</v>
      </c>
      <c r="G1406">
        <v>5.1599999999999997E-3</v>
      </c>
      <c r="H1406">
        <v>632200</v>
      </c>
      <c r="I1406">
        <v>3675300</v>
      </c>
      <c r="J1406">
        <v>-69.23</v>
      </c>
      <c r="K1406">
        <v>-69.23</v>
      </c>
      <c r="L1406">
        <v>0</v>
      </c>
      <c r="M1406" t="s">
        <v>106</v>
      </c>
      <c r="N1406" t="s">
        <v>31</v>
      </c>
      <c r="O1406">
        <v>39</v>
      </c>
      <c r="P1406">
        <v>25</v>
      </c>
      <c r="Q1406">
        <v>5964</v>
      </c>
    </row>
    <row r="1407" spans="1:17" x14ac:dyDescent="0.25">
      <c r="A1407" t="s">
        <v>275</v>
      </c>
      <c r="B1407" t="s">
        <v>362</v>
      </c>
      <c r="C1407" t="s">
        <v>178</v>
      </c>
      <c r="D1407" t="s">
        <v>12</v>
      </c>
      <c r="E1407" t="s">
        <v>287</v>
      </c>
      <c r="F1407" t="s">
        <v>4</v>
      </c>
      <c r="G1407">
        <v>5.0299999999999997E-3</v>
      </c>
      <c r="H1407">
        <v>632500</v>
      </c>
      <c r="I1407">
        <v>3675750</v>
      </c>
      <c r="J1407">
        <v>-68.47</v>
      </c>
      <c r="K1407">
        <v>-68.47</v>
      </c>
      <c r="L1407">
        <v>0</v>
      </c>
      <c r="M1407" t="s">
        <v>106</v>
      </c>
      <c r="N1407" t="s">
        <v>31</v>
      </c>
      <c r="O1407">
        <v>39</v>
      </c>
      <c r="P1407">
        <v>25</v>
      </c>
      <c r="Q1407">
        <v>5964</v>
      </c>
    </row>
    <row r="1408" spans="1:17" x14ac:dyDescent="0.25">
      <c r="A1408" t="s">
        <v>275</v>
      </c>
      <c r="B1408" t="s">
        <v>362</v>
      </c>
      <c r="C1408" t="s">
        <v>178</v>
      </c>
      <c r="D1408" t="s">
        <v>12</v>
      </c>
      <c r="E1408" t="s">
        <v>288</v>
      </c>
      <c r="F1408" t="s">
        <v>4</v>
      </c>
      <c r="G1408">
        <v>4.6600000000000001E-3</v>
      </c>
      <c r="H1408">
        <v>633715.31999999995</v>
      </c>
      <c r="I1408">
        <v>3674393.25</v>
      </c>
      <c r="J1408">
        <v>-66.790000000000006</v>
      </c>
      <c r="K1408">
        <v>-66.790000000000006</v>
      </c>
      <c r="L1408">
        <v>0</v>
      </c>
      <c r="M1408" t="s">
        <v>106</v>
      </c>
      <c r="N1408" t="s">
        <v>31</v>
      </c>
      <c r="O1408">
        <v>39</v>
      </c>
      <c r="P1408">
        <v>25</v>
      </c>
      <c r="Q1408">
        <v>5964</v>
      </c>
    </row>
    <row r="1409" spans="1:17" x14ac:dyDescent="0.25">
      <c r="A1409" t="s">
        <v>275</v>
      </c>
      <c r="B1409" t="s">
        <v>362</v>
      </c>
      <c r="C1409" t="s">
        <v>178</v>
      </c>
      <c r="D1409" t="s">
        <v>12</v>
      </c>
      <c r="E1409" t="s">
        <v>289</v>
      </c>
      <c r="F1409" t="s">
        <v>4</v>
      </c>
      <c r="G1409">
        <v>5.6899999999999997E-3</v>
      </c>
      <c r="H1409">
        <v>634000</v>
      </c>
      <c r="I1409">
        <v>3674500</v>
      </c>
      <c r="J1409">
        <v>-65.47</v>
      </c>
      <c r="K1409">
        <v>-65.47</v>
      </c>
      <c r="L1409">
        <v>0</v>
      </c>
      <c r="M1409" t="s">
        <v>106</v>
      </c>
      <c r="N1409" t="s">
        <v>31</v>
      </c>
      <c r="O1409">
        <v>39</v>
      </c>
      <c r="P1409">
        <v>25</v>
      </c>
      <c r="Q1409">
        <v>5964</v>
      </c>
    </row>
    <row r="1410" spans="1:17" x14ac:dyDescent="0.25">
      <c r="A1410" t="s">
        <v>275</v>
      </c>
      <c r="B1410" t="s">
        <v>362</v>
      </c>
      <c r="C1410" t="s">
        <v>178</v>
      </c>
      <c r="D1410" t="s">
        <v>12</v>
      </c>
      <c r="E1410" t="s">
        <v>290</v>
      </c>
      <c r="F1410" t="s">
        <v>4</v>
      </c>
      <c r="G1410">
        <v>4.2300000000000003E-3</v>
      </c>
      <c r="H1410">
        <v>633811.26</v>
      </c>
      <c r="I1410">
        <v>3674233.47</v>
      </c>
      <c r="J1410">
        <v>-65.58</v>
      </c>
      <c r="K1410">
        <v>-64.959999999999994</v>
      </c>
      <c r="L1410">
        <v>0</v>
      </c>
      <c r="M1410" t="s">
        <v>106</v>
      </c>
      <c r="N1410" t="s">
        <v>31</v>
      </c>
      <c r="O1410">
        <v>39</v>
      </c>
      <c r="P1410">
        <v>25</v>
      </c>
      <c r="Q1410">
        <v>5964</v>
      </c>
    </row>
    <row r="1411" spans="1:17" x14ac:dyDescent="0.25">
      <c r="A1411" t="s">
        <v>275</v>
      </c>
      <c r="B1411" t="s">
        <v>362</v>
      </c>
      <c r="C1411" t="s">
        <v>178</v>
      </c>
      <c r="D1411" t="s">
        <v>12</v>
      </c>
      <c r="E1411" t="s">
        <v>291</v>
      </c>
      <c r="F1411" t="s">
        <v>4</v>
      </c>
      <c r="G1411">
        <v>5.7000000000000002E-3</v>
      </c>
      <c r="H1411">
        <v>631000</v>
      </c>
      <c r="I1411">
        <v>3674400</v>
      </c>
      <c r="J1411">
        <v>-69.05</v>
      </c>
      <c r="K1411">
        <v>-67.47</v>
      </c>
      <c r="L1411">
        <v>0</v>
      </c>
      <c r="M1411" t="s">
        <v>106</v>
      </c>
      <c r="N1411" t="s">
        <v>31</v>
      </c>
      <c r="O1411">
        <v>39</v>
      </c>
      <c r="P1411">
        <v>25</v>
      </c>
      <c r="Q1411">
        <v>5964</v>
      </c>
    </row>
    <row r="1412" spans="1:17" x14ac:dyDescent="0.25">
      <c r="A1412" t="s">
        <v>275</v>
      </c>
      <c r="B1412" t="s">
        <v>362</v>
      </c>
      <c r="C1412" t="s">
        <v>178</v>
      </c>
      <c r="D1412" t="s">
        <v>12</v>
      </c>
      <c r="E1412" t="s">
        <v>292</v>
      </c>
      <c r="F1412" t="s">
        <v>4</v>
      </c>
      <c r="G1412">
        <v>4.4099999999999999E-3</v>
      </c>
      <c r="H1412">
        <v>633692.46</v>
      </c>
      <c r="I1412">
        <v>3674393.25</v>
      </c>
      <c r="J1412">
        <v>-66.040000000000006</v>
      </c>
      <c r="K1412">
        <v>-65.13</v>
      </c>
      <c r="L1412">
        <v>0</v>
      </c>
      <c r="M1412" t="s">
        <v>106</v>
      </c>
      <c r="N1412" t="s">
        <v>31</v>
      </c>
      <c r="O1412">
        <v>39</v>
      </c>
      <c r="P1412">
        <v>25</v>
      </c>
      <c r="Q1412">
        <v>5964</v>
      </c>
    </row>
    <row r="1413" spans="1:17" x14ac:dyDescent="0.25">
      <c r="A1413" t="s">
        <v>275</v>
      </c>
      <c r="B1413" t="s">
        <v>362</v>
      </c>
      <c r="C1413" t="s">
        <v>178</v>
      </c>
      <c r="D1413" t="s">
        <v>12</v>
      </c>
      <c r="E1413" t="s">
        <v>293</v>
      </c>
      <c r="F1413" t="s">
        <v>4</v>
      </c>
      <c r="G1413">
        <v>3.5799999999999998E-3</v>
      </c>
      <c r="H1413">
        <v>633750</v>
      </c>
      <c r="I1413">
        <v>3673750</v>
      </c>
      <c r="J1413">
        <v>-66.16</v>
      </c>
      <c r="K1413">
        <v>-66.16</v>
      </c>
      <c r="L1413">
        <v>0</v>
      </c>
      <c r="M1413" t="s">
        <v>106</v>
      </c>
      <c r="N1413" t="s">
        <v>31</v>
      </c>
      <c r="O1413">
        <v>39</v>
      </c>
      <c r="P1413">
        <v>25</v>
      </c>
      <c r="Q1413">
        <v>5964</v>
      </c>
    </row>
    <row r="1414" spans="1:17" x14ac:dyDescent="0.25">
      <c r="A1414" t="s">
        <v>275</v>
      </c>
      <c r="B1414" t="s">
        <v>362</v>
      </c>
      <c r="C1414" t="s">
        <v>178</v>
      </c>
      <c r="D1414" t="s">
        <v>12</v>
      </c>
      <c r="E1414" t="s">
        <v>8</v>
      </c>
      <c r="F1414" t="s">
        <v>4</v>
      </c>
      <c r="G1414">
        <v>4.1900000000000001E-3</v>
      </c>
      <c r="H1414">
        <v>632035.30000000005</v>
      </c>
      <c r="I1414">
        <v>3674674.37</v>
      </c>
      <c r="J1414">
        <v>-69.040000000000006</v>
      </c>
      <c r="K1414">
        <v>-69.040000000000006</v>
      </c>
      <c r="L1414">
        <v>0</v>
      </c>
      <c r="M1414" t="s">
        <v>106</v>
      </c>
      <c r="N1414" t="s">
        <v>31</v>
      </c>
      <c r="O1414">
        <v>39</v>
      </c>
      <c r="P1414">
        <v>25</v>
      </c>
      <c r="Q1414">
        <v>5964</v>
      </c>
    </row>
    <row r="1415" spans="1:17" x14ac:dyDescent="0.25">
      <c r="A1415" t="s">
        <v>275</v>
      </c>
      <c r="B1415" t="s">
        <v>362</v>
      </c>
      <c r="C1415" t="s">
        <v>178</v>
      </c>
      <c r="D1415" t="s">
        <v>12</v>
      </c>
      <c r="E1415" t="s">
        <v>294</v>
      </c>
      <c r="F1415" t="s">
        <v>4</v>
      </c>
      <c r="G1415">
        <v>2.0999999999999999E-3</v>
      </c>
      <c r="H1415">
        <v>632025</v>
      </c>
      <c r="I1415">
        <v>3674675</v>
      </c>
      <c r="J1415">
        <v>-69.02</v>
      </c>
      <c r="K1415">
        <v>-69.02</v>
      </c>
      <c r="L1415">
        <v>0</v>
      </c>
      <c r="M1415" t="s">
        <v>106</v>
      </c>
      <c r="N1415" t="s">
        <v>31</v>
      </c>
      <c r="O1415">
        <v>39</v>
      </c>
      <c r="P1415">
        <v>25</v>
      </c>
      <c r="Q1415">
        <v>5964</v>
      </c>
    </row>
    <row r="1416" spans="1:17" x14ac:dyDescent="0.25">
      <c r="A1416" t="s">
        <v>275</v>
      </c>
      <c r="B1416" t="s">
        <v>362</v>
      </c>
      <c r="C1416" t="s">
        <v>178</v>
      </c>
      <c r="D1416" t="s">
        <v>12</v>
      </c>
      <c r="E1416" t="s">
        <v>295</v>
      </c>
      <c r="F1416" t="s">
        <v>4</v>
      </c>
      <c r="G1416">
        <v>2.0999999999999999E-3</v>
      </c>
      <c r="H1416">
        <v>632035.30000000005</v>
      </c>
      <c r="I1416">
        <v>3674674.37</v>
      </c>
      <c r="J1416">
        <v>-69.040000000000006</v>
      </c>
      <c r="K1416">
        <v>-69.040000000000006</v>
      </c>
      <c r="L1416">
        <v>0</v>
      </c>
      <c r="M1416" t="s">
        <v>106</v>
      </c>
      <c r="N1416" t="s">
        <v>31</v>
      </c>
      <c r="O1416">
        <v>39</v>
      </c>
      <c r="P1416">
        <v>25</v>
      </c>
      <c r="Q1416">
        <v>5964</v>
      </c>
    </row>
    <row r="1417" spans="1:17" x14ac:dyDescent="0.25">
      <c r="A1417" t="s">
        <v>275</v>
      </c>
      <c r="B1417" t="s">
        <v>362</v>
      </c>
      <c r="C1417" t="s">
        <v>178</v>
      </c>
      <c r="D1417" t="s">
        <v>12</v>
      </c>
      <c r="E1417" t="s">
        <v>272</v>
      </c>
      <c r="F1417" t="s">
        <v>4</v>
      </c>
      <c r="G1417">
        <v>7.9780000000000004E-2</v>
      </c>
      <c r="H1417">
        <v>632011.06999999995</v>
      </c>
      <c r="I1417">
        <v>3674674.37</v>
      </c>
      <c r="J1417">
        <v>-69.02</v>
      </c>
      <c r="K1417">
        <v>-69.02</v>
      </c>
      <c r="L1417">
        <v>0</v>
      </c>
      <c r="M1417" t="s">
        <v>106</v>
      </c>
      <c r="N1417" t="s">
        <v>31</v>
      </c>
      <c r="O1417">
        <v>39</v>
      </c>
      <c r="P1417">
        <v>25</v>
      </c>
      <c r="Q1417">
        <v>5964</v>
      </c>
    </row>
    <row r="1418" spans="1:17" x14ac:dyDescent="0.25">
      <c r="A1418" t="s">
        <v>275</v>
      </c>
      <c r="B1418" t="s">
        <v>362</v>
      </c>
      <c r="C1418" t="s">
        <v>178</v>
      </c>
      <c r="D1418" t="s">
        <v>12</v>
      </c>
      <c r="E1418" t="s">
        <v>273</v>
      </c>
      <c r="F1418" t="s">
        <v>4</v>
      </c>
      <c r="G1418">
        <v>7.4429999999999996E-2</v>
      </c>
      <c r="H1418">
        <v>632000</v>
      </c>
      <c r="I1418">
        <v>3674675</v>
      </c>
      <c r="J1418">
        <v>-69</v>
      </c>
      <c r="K1418">
        <v>-69</v>
      </c>
      <c r="L1418">
        <v>0</v>
      </c>
      <c r="M1418" t="s">
        <v>106</v>
      </c>
      <c r="N1418" t="s">
        <v>31</v>
      </c>
      <c r="O1418">
        <v>39</v>
      </c>
      <c r="P1418">
        <v>25</v>
      </c>
      <c r="Q1418">
        <v>5964</v>
      </c>
    </row>
    <row r="1419" spans="1:17" x14ac:dyDescent="0.25">
      <c r="A1419" t="s">
        <v>275</v>
      </c>
      <c r="B1419" t="s">
        <v>362</v>
      </c>
      <c r="C1419" t="s">
        <v>178</v>
      </c>
      <c r="D1419" t="s">
        <v>12</v>
      </c>
      <c r="E1419" t="s">
        <v>274</v>
      </c>
      <c r="F1419" t="s">
        <v>4</v>
      </c>
      <c r="G1419">
        <v>6.6720000000000002E-2</v>
      </c>
      <c r="H1419">
        <v>632301.9</v>
      </c>
      <c r="I1419">
        <v>3674579.58</v>
      </c>
      <c r="J1419">
        <v>-68.739999999999995</v>
      </c>
      <c r="K1419">
        <v>-68.739999999999995</v>
      </c>
      <c r="L1419">
        <v>0</v>
      </c>
      <c r="M1419" t="s">
        <v>106</v>
      </c>
      <c r="N1419" t="s">
        <v>31</v>
      </c>
      <c r="O1419">
        <v>39</v>
      </c>
      <c r="P1419">
        <v>25</v>
      </c>
      <c r="Q1419">
        <v>5964</v>
      </c>
    </row>
    <row r="1420" spans="1:17" x14ac:dyDescent="0.25">
      <c r="A1420" t="s">
        <v>275</v>
      </c>
      <c r="B1420" t="s">
        <v>362</v>
      </c>
      <c r="C1420" t="s">
        <v>178</v>
      </c>
      <c r="D1420" t="s">
        <v>12</v>
      </c>
      <c r="E1420" t="s">
        <v>278</v>
      </c>
      <c r="F1420" t="s">
        <v>4</v>
      </c>
      <c r="G1420">
        <v>0.10233</v>
      </c>
      <c r="H1420">
        <v>632301.9</v>
      </c>
      <c r="I1420">
        <v>3674532.18</v>
      </c>
      <c r="J1420">
        <v>-68.72</v>
      </c>
      <c r="K1420">
        <v>-68.72</v>
      </c>
      <c r="L1420">
        <v>0</v>
      </c>
      <c r="M1420" t="s">
        <v>106</v>
      </c>
      <c r="N1420" t="s">
        <v>31</v>
      </c>
      <c r="O1420">
        <v>39</v>
      </c>
      <c r="P1420">
        <v>25</v>
      </c>
      <c r="Q1420">
        <v>5964</v>
      </c>
    </row>
    <row r="1421" spans="1:17" x14ac:dyDescent="0.25">
      <c r="A1421" t="s">
        <v>275</v>
      </c>
      <c r="B1421" t="s">
        <v>362</v>
      </c>
      <c r="C1421" t="s">
        <v>178</v>
      </c>
      <c r="D1421" t="s">
        <v>12</v>
      </c>
      <c r="E1421" t="s">
        <v>7</v>
      </c>
      <c r="F1421" t="s">
        <v>4</v>
      </c>
      <c r="G1421">
        <v>81.805859999999996</v>
      </c>
      <c r="H1421">
        <v>632301.9</v>
      </c>
      <c r="I1421">
        <v>3674437.38</v>
      </c>
      <c r="J1421">
        <v>-68.569999999999993</v>
      </c>
      <c r="K1421">
        <v>-68.569999999999993</v>
      </c>
      <c r="L1421">
        <v>0</v>
      </c>
      <c r="M1421" t="s">
        <v>106</v>
      </c>
      <c r="N1421" t="s">
        <v>31</v>
      </c>
      <c r="O1421">
        <v>39</v>
      </c>
      <c r="P1421">
        <v>25</v>
      </c>
      <c r="Q1421">
        <v>5964</v>
      </c>
    </row>
    <row r="1422" spans="1:17" x14ac:dyDescent="0.25">
      <c r="A1422" t="s">
        <v>275</v>
      </c>
      <c r="B1422" t="s">
        <v>362</v>
      </c>
      <c r="C1422" t="s">
        <v>178</v>
      </c>
      <c r="D1422" t="s">
        <v>12</v>
      </c>
      <c r="E1422" t="s">
        <v>165</v>
      </c>
      <c r="F1422" t="s">
        <v>4</v>
      </c>
      <c r="G1422">
        <v>1.418E-2</v>
      </c>
      <c r="H1422">
        <v>632301.9</v>
      </c>
      <c r="I1422">
        <v>3674555.88</v>
      </c>
      <c r="J1422">
        <v>-68.75</v>
      </c>
      <c r="K1422">
        <v>-68.75</v>
      </c>
      <c r="L1422">
        <v>0</v>
      </c>
      <c r="M1422" t="s">
        <v>106</v>
      </c>
      <c r="N1422" t="s">
        <v>31</v>
      </c>
      <c r="O1422">
        <v>39</v>
      </c>
      <c r="P1422">
        <v>25</v>
      </c>
      <c r="Q1422">
        <v>5964</v>
      </c>
    </row>
    <row r="1423" spans="1:17" x14ac:dyDescent="0.25">
      <c r="A1423" t="s">
        <v>275</v>
      </c>
      <c r="B1423" t="s">
        <v>363</v>
      </c>
      <c r="C1423" t="s">
        <v>11</v>
      </c>
      <c r="D1423" t="s">
        <v>21</v>
      </c>
      <c r="E1423" t="s">
        <v>3</v>
      </c>
      <c r="F1423" t="s">
        <v>4</v>
      </c>
      <c r="G1423">
        <v>1.3482499999999999</v>
      </c>
      <c r="H1423">
        <v>632025</v>
      </c>
      <c r="I1423">
        <v>3674675</v>
      </c>
      <c r="J1423">
        <v>-69.02</v>
      </c>
      <c r="K1423">
        <v>-69.02</v>
      </c>
      <c r="L1423">
        <v>0</v>
      </c>
      <c r="M1423" t="s">
        <v>106</v>
      </c>
      <c r="N1423" t="s">
        <v>31</v>
      </c>
      <c r="O1423">
        <v>10</v>
      </c>
      <c r="P1423">
        <v>7</v>
      </c>
      <c r="Q1423">
        <v>5964</v>
      </c>
    </row>
    <row r="1424" spans="1:17" x14ac:dyDescent="0.25">
      <c r="A1424" t="s">
        <v>275</v>
      </c>
      <c r="B1424" t="s">
        <v>363</v>
      </c>
      <c r="C1424" t="s">
        <v>11</v>
      </c>
      <c r="D1424" t="s">
        <v>21</v>
      </c>
      <c r="E1424" t="s">
        <v>277</v>
      </c>
      <c r="F1424" t="s">
        <v>4</v>
      </c>
      <c r="G1424">
        <v>1.3482499999999999</v>
      </c>
      <c r="H1424">
        <v>632025</v>
      </c>
      <c r="I1424">
        <v>3674675</v>
      </c>
      <c r="J1424">
        <v>-69.02</v>
      </c>
      <c r="K1424">
        <v>-69.02</v>
      </c>
      <c r="L1424">
        <v>0</v>
      </c>
      <c r="M1424" t="s">
        <v>106</v>
      </c>
      <c r="N1424" t="s">
        <v>31</v>
      </c>
      <c r="O1424">
        <v>10</v>
      </c>
      <c r="P1424">
        <v>7</v>
      </c>
      <c r="Q1424">
        <v>5964</v>
      </c>
    </row>
    <row r="1425" spans="1:17" x14ac:dyDescent="0.25">
      <c r="A1425" t="s">
        <v>275</v>
      </c>
      <c r="B1425" t="s">
        <v>363</v>
      </c>
      <c r="C1425" t="s">
        <v>11</v>
      </c>
      <c r="D1425" t="s">
        <v>21</v>
      </c>
      <c r="E1425" t="s">
        <v>272</v>
      </c>
      <c r="F1425" t="s">
        <v>4</v>
      </c>
      <c r="G1425">
        <v>0.52451999999999999</v>
      </c>
      <c r="H1425">
        <v>632035.30000000005</v>
      </c>
      <c r="I1425">
        <v>3674674.37</v>
      </c>
      <c r="J1425">
        <v>-69.040000000000006</v>
      </c>
      <c r="K1425">
        <v>-69.040000000000006</v>
      </c>
      <c r="L1425">
        <v>0</v>
      </c>
      <c r="M1425" t="s">
        <v>106</v>
      </c>
      <c r="N1425" t="s">
        <v>31</v>
      </c>
      <c r="O1425">
        <v>10</v>
      </c>
      <c r="P1425">
        <v>7</v>
      </c>
      <c r="Q1425">
        <v>5964</v>
      </c>
    </row>
    <row r="1426" spans="1:17" x14ac:dyDescent="0.25">
      <c r="A1426" t="s">
        <v>275</v>
      </c>
      <c r="B1426" t="s">
        <v>363</v>
      </c>
      <c r="C1426" t="s">
        <v>11</v>
      </c>
      <c r="D1426" t="s">
        <v>21</v>
      </c>
      <c r="E1426" t="s">
        <v>273</v>
      </c>
      <c r="F1426" t="s">
        <v>4</v>
      </c>
      <c r="G1426">
        <v>0.49075999999999997</v>
      </c>
      <c r="H1426">
        <v>632050</v>
      </c>
      <c r="I1426">
        <v>3674675</v>
      </c>
      <c r="J1426">
        <v>-69.08</v>
      </c>
      <c r="K1426">
        <v>-69.08</v>
      </c>
      <c r="L1426">
        <v>0</v>
      </c>
      <c r="M1426" t="s">
        <v>106</v>
      </c>
      <c r="N1426" t="s">
        <v>31</v>
      </c>
      <c r="O1426">
        <v>10</v>
      </c>
      <c r="P1426">
        <v>7</v>
      </c>
      <c r="Q1426">
        <v>5964</v>
      </c>
    </row>
    <row r="1427" spans="1:17" x14ac:dyDescent="0.25">
      <c r="A1427" t="s">
        <v>275</v>
      </c>
      <c r="B1427" t="s">
        <v>363</v>
      </c>
      <c r="C1427" t="s">
        <v>11</v>
      </c>
      <c r="D1427" t="s">
        <v>21</v>
      </c>
      <c r="E1427" t="s">
        <v>274</v>
      </c>
      <c r="F1427" t="s">
        <v>4</v>
      </c>
      <c r="G1427">
        <v>0.37454999999999999</v>
      </c>
      <c r="H1427">
        <v>632156.48</v>
      </c>
      <c r="I1427">
        <v>3674674.37</v>
      </c>
      <c r="J1427">
        <v>-68.849999999999994</v>
      </c>
      <c r="K1427">
        <v>-68.849999999999994</v>
      </c>
      <c r="L1427">
        <v>0</v>
      </c>
      <c r="M1427" t="s">
        <v>106</v>
      </c>
      <c r="N1427" t="s">
        <v>31</v>
      </c>
      <c r="O1427">
        <v>10</v>
      </c>
      <c r="P1427">
        <v>7</v>
      </c>
      <c r="Q1427">
        <v>5964</v>
      </c>
    </row>
    <row r="1428" spans="1:17" x14ac:dyDescent="0.25">
      <c r="A1428" t="s">
        <v>275</v>
      </c>
      <c r="B1428" t="s">
        <v>363</v>
      </c>
      <c r="C1428" t="s">
        <v>11</v>
      </c>
      <c r="D1428" t="s">
        <v>21</v>
      </c>
      <c r="E1428" t="s">
        <v>278</v>
      </c>
      <c r="F1428" t="s">
        <v>4</v>
      </c>
      <c r="G1428">
        <v>0.34006999999999998</v>
      </c>
      <c r="H1428">
        <v>632301.9</v>
      </c>
      <c r="I1428">
        <v>3674508.48</v>
      </c>
      <c r="J1428">
        <v>-68.69</v>
      </c>
      <c r="K1428">
        <v>-68.69</v>
      </c>
      <c r="L1428">
        <v>0</v>
      </c>
      <c r="M1428" t="s">
        <v>106</v>
      </c>
      <c r="N1428" t="s">
        <v>31</v>
      </c>
      <c r="O1428">
        <v>10</v>
      </c>
      <c r="P1428">
        <v>7</v>
      </c>
      <c r="Q1428">
        <v>5964</v>
      </c>
    </row>
    <row r="1429" spans="1:17" x14ac:dyDescent="0.25">
      <c r="A1429" t="s">
        <v>275</v>
      </c>
      <c r="B1429" t="s">
        <v>363</v>
      </c>
      <c r="C1429" t="s">
        <v>11</v>
      </c>
      <c r="D1429" t="s">
        <v>21</v>
      </c>
      <c r="E1429" t="s">
        <v>7</v>
      </c>
      <c r="F1429" t="s">
        <v>4</v>
      </c>
      <c r="G1429">
        <v>1.3482499999999999</v>
      </c>
      <c r="H1429">
        <v>632025</v>
      </c>
      <c r="I1429">
        <v>3674675</v>
      </c>
      <c r="J1429">
        <v>-69.02</v>
      </c>
      <c r="K1429">
        <v>-69.02</v>
      </c>
      <c r="L1429">
        <v>0</v>
      </c>
      <c r="M1429" t="s">
        <v>106</v>
      </c>
      <c r="N1429" t="s">
        <v>31</v>
      </c>
      <c r="O1429">
        <v>10</v>
      </c>
      <c r="P1429">
        <v>7</v>
      </c>
      <c r="Q1429">
        <v>5964</v>
      </c>
    </row>
    <row r="1430" spans="1:17" x14ac:dyDescent="0.25">
      <c r="A1430" t="s">
        <v>275</v>
      </c>
      <c r="B1430" t="s">
        <v>363</v>
      </c>
      <c r="C1430" t="s">
        <v>11</v>
      </c>
      <c r="D1430" t="s">
        <v>23</v>
      </c>
      <c r="E1430" t="s">
        <v>3</v>
      </c>
      <c r="F1430" t="s">
        <v>4</v>
      </c>
      <c r="G1430">
        <v>1.2682599999999999</v>
      </c>
      <c r="H1430">
        <v>632025</v>
      </c>
      <c r="I1430">
        <v>3674675</v>
      </c>
      <c r="J1430">
        <v>-69.02</v>
      </c>
      <c r="K1430">
        <v>-69.02</v>
      </c>
      <c r="L1430">
        <v>0</v>
      </c>
      <c r="M1430" t="s">
        <v>106</v>
      </c>
      <c r="N1430" t="s">
        <v>31</v>
      </c>
      <c r="O1430">
        <v>10</v>
      </c>
      <c r="P1430">
        <v>7</v>
      </c>
      <c r="Q1430">
        <v>5964</v>
      </c>
    </row>
    <row r="1431" spans="1:17" x14ac:dyDescent="0.25">
      <c r="A1431" t="s">
        <v>275</v>
      </c>
      <c r="B1431" t="s">
        <v>363</v>
      </c>
      <c r="C1431" t="s">
        <v>11</v>
      </c>
      <c r="D1431" t="s">
        <v>23</v>
      </c>
      <c r="E1431" t="s">
        <v>277</v>
      </c>
      <c r="F1431" t="s">
        <v>4</v>
      </c>
      <c r="G1431">
        <v>1.2682599999999999</v>
      </c>
      <c r="H1431">
        <v>632025</v>
      </c>
      <c r="I1431">
        <v>3674675</v>
      </c>
      <c r="J1431">
        <v>-69.02</v>
      </c>
      <c r="K1431">
        <v>-69.02</v>
      </c>
      <c r="L1431">
        <v>0</v>
      </c>
      <c r="M1431" t="s">
        <v>106</v>
      </c>
      <c r="N1431" t="s">
        <v>31</v>
      </c>
      <c r="O1431">
        <v>10</v>
      </c>
      <c r="P1431">
        <v>7</v>
      </c>
      <c r="Q1431">
        <v>5964</v>
      </c>
    </row>
    <row r="1432" spans="1:17" x14ac:dyDescent="0.25">
      <c r="A1432" t="s">
        <v>275</v>
      </c>
      <c r="B1432" t="s">
        <v>363</v>
      </c>
      <c r="C1432" t="s">
        <v>11</v>
      </c>
      <c r="D1432" t="s">
        <v>23</v>
      </c>
      <c r="E1432" t="s">
        <v>272</v>
      </c>
      <c r="F1432" t="s">
        <v>4</v>
      </c>
      <c r="G1432">
        <v>0.48737000000000003</v>
      </c>
      <c r="H1432">
        <v>632025</v>
      </c>
      <c r="I1432">
        <v>3674675</v>
      </c>
      <c r="J1432">
        <v>-69.02</v>
      </c>
      <c r="K1432">
        <v>-69.02</v>
      </c>
      <c r="L1432">
        <v>0</v>
      </c>
      <c r="M1432" t="s">
        <v>106</v>
      </c>
      <c r="N1432" t="s">
        <v>31</v>
      </c>
      <c r="O1432">
        <v>10</v>
      </c>
      <c r="P1432">
        <v>7</v>
      </c>
      <c r="Q1432">
        <v>5964</v>
      </c>
    </row>
    <row r="1433" spans="1:17" x14ac:dyDescent="0.25">
      <c r="A1433" t="s">
        <v>275</v>
      </c>
      <c r="B1433" t="s">
        <v>363</v>
      </c>
      <c r="C1433" t="s">
        <v>11</v>
      </c>
      <c r="D1433" t="s">
        <v>23</v>
      </c>
      <c r="E1433" t="s">
        <v>273</v>
      </c>
      <c r="F1433" t="s">
        <v>4</v>
      </c>
      <c r="G1433">
        <v>0.45651999999999998</v>
      </c>
      <c r="H1433">
        <v>632050</v>
      </c>
      <c r="I1433">
        <v>3674675</v>
      </c>
      <c r="J1433">
        <v>-69.08</v>
      </c>
      <c r="K1433">
        <v>-69.08</v>
      </c>
      <c r="L1433">
        <v>0</v>
      </c>
      <c r="M1433" t="s">
        <v>106</v>
      </c>
      <c r="N1433" t="s">
        <v>31</v>
      </c>
      <c r="O1433">
        <v>10</v>
      </c>
      <c r="P1433">
        <v>7</v>
      </c>
      <c r="Q1433">
        <v>5964</v>
      </c>
    </row>
    <row r="1434" spans="1:17" x14ac:dyDescent="0.25">
      <c r="A1434" t="s">
        <v>275</v>
      </c>
      <c r="B1434" t="s">
        <v>363</v>
      </c>
      <c r="C1434" t="s">
        <v>11</v>
      </c>
      <c r="D1434" t="s">
        <v>23</v>
      </c>
      <c r="E1434" t="s">
        <v>274</v>
      </c>
      <c r="F1434" t="s">
        <v>4</v>
      </c>
      <c r="G1434">
        <v>0.28810000000000002</v>
      </c>
      <c r="H1434">
        <v>632011.06999999995</v>
      </c>
      <c r="I1434">
        <v>3674674.37</v>
      </c>
      <c r="J1434">
        <v>-69.02</v>
      </c>
      <c r="K1434">
        <v>-69.02</v>
      </c>
      <c r="L1434">
        <v>0</v>
      </c>
      <c r="M1434" t="s">
        <v>106</v>
      </c>
      <c r="N1434" t="s">
        <v>31</v>
      </c>
      <c r="O1434">
        <v>10</v>
      </c>
      <c r="P1434">
        <v>7</v>
      </c>
      <c r="Q1434">
        <v>5964</v>
      </c>
    </row>
    <row r="1435" spans="1:17" x14ac:dyDescent="0.25">
      <c r="A1435" t="s">
        <v>275</v>
      </c>
      <c r="B1435" t="s">
        <v>363</v>
      </c>
      <c r="C1435" t="s">
        <v>11</v>
      </c>
      <c r="D1435" t="s">
        <v>23</v>
      </c>
      <c r="E1435" t="s">
        <v>278</v>
      </c>
      <c r="F1435" t="s">
        <v>4</v>
      </c>
      <c r="G1435">
        <v>0.32856999999999997</v>
      </c>
      <c r="H1435">
        <v>632301.9</v>
      </c>
      <c r="I1435">
        <v>3674508.48</v>
      </c>
      <c r="J1435">
        <v>-68.69</v>
      </c>
      <c r="K1435">
        <v>-68.69</v>
      </c>
      <c r="L1435">
        <v>0</v>
      </c>
      <c r="M1435" t="s">
        <v>106</v>
      </c>
      <c r="N1435" t="s">
        <v>31</v>
      </c>
      <c r="O1435">
        <v>10</v>
      </c>
      <c r="P1435">
        <v>7</v>
      </c>
      <c r="Q1435">
        <v>5964</v>
      </c>
    </row>
    <row r="1436" spans="1:17" x14ac:dyDescent="0.25">
      <c r="A1436" t="s">
        <v>275</v>
      </c>
      <c r="B1436" t="s">
        <v>363</v>
      </c>
      <c r="C1436" t="s">
        <v>11</v>
      </c>
      <c r="D1436" t="s">
        <v>23</v>
      </c>
      <c r="E1436" t="s">
        <v>7</v>
      </c>
      <c r="F1436" t="s">
        <v>4</v>
      </c>
      <c r="G1436">
        <v>1.2682599999999999</v>
      </c>
      <c r="H1436">
        <v>632025</v>
      </c>
      <c r="I1436">
        <v>3674675</v>
      </c>
      <c r="J1436">
        <v>-69.02</v>
      </c>
      <c r="K1436">
        <v>-69.02</v>
      </c>
      <c r="L1436">
        <v>0</v>
      </c>
      <c r="M1436" t="s">
        <v>106</v>
      </c>
      <c r="N1436" t="s">
        <v>31</v>
      </c>
      <c r="O1436">
        <v>10</v>
      </c>
      <c r="P1436">
        <v>7</v>
      </c>
      <c r="Q1436">
        <v>5964</v>
      </c>
    </row>
    <row r="1437" spans="1:17" x14ac:dyDescent="0.25">
      <c r="A1437" t="s">
        <v>275</v>
      </c>
      <c r="B1437" t="s">
        <v>364</v>
      </c>
      <c r="C1437" t="s">
        <v>11</v>
      </c>
      <c r="D1437" t="s">
        <v>12</v>
      </c>
      <c r="E1437" t="s">
        <v>3</v>
      </c>
      <c r="F1437" t="s">
        <v>4</v>
      </c>
      <c r="G1437">
        <v>5.389E-2</v>
      </c>
      <c r="H1437">
        <v>632301.9</v>
      </c>
      <c r="I1437">
        <v>3674555.88</v>
      </c>
      <c r="J1437">
        <v>-68.75</v>
      </c>
      <c r="K1437">
        <v>-68.75</v>
      </c>
      <c r="L1437">
        <v>0</v>
      </c>
      <c r="M1437" t="s">
        <v>106</v>
      </c>
      <c r="N1437" t="s">
        <v>31</v>
      </c>
      <c r="O1437">
        <v>10</v>
      </c>
      <c r="P1437">
        <v>7</v>
      </c>
      <c r="Q1437">
        <v>5964</v>
      </c>
    </row>
    <row r="1438" spans="1:17" x14ac:dyDescent="0.25">
      <c r="A1438" t="s">
        <v>275</v>
      </c>
      <c r="B1438" t="s">
        <v>364</v>
      </c>
      <c r="C1438" t="s">
        <v>11</v>
      </c>
      <c r="D1438" t="s">
        <v>12</v>
      </c>
      <c r="E1438" t="s">
        <v>277</v>
      </c>
      <c r="F1438" t="s">
        <v>4</v>
      </c>
      <c r="G1438">
        <v>5.389E-2</v>
      </c>
      <c r="H1438">
        <v>632301.9</v>
      </c>
      <c r="I1438">
        <v>3674555.88</v>
      </c>
      <c r="J1438">
        <v>-68.75</v>
      </c>
      <c r="K1438">
        <v>-68.75</v>
      </c>
      <c r="L1438">
        <v>0</v>
      </c>
      <c r="M1438" t="s">
        <v>106</v>
      </c>
      <c r="N1438" t="s">
        <v>31</v>
      </c>
      <c r="O1438">
        <v>10</v>
      </c>
      <c r="P1438">
        <v>7</v>
      </c>
      <c r="Q1438">
        <v>5964</v>
      </c>
    </row>
    <row r="1439" spans="1:17" x14ac:dyDescent="0.25">
      <c r="A1439" t="s">
        <v>275</v>
      </c>
      <c r="B1439" t="s">
        <v>364</v>
      </c>
      <c r="C1439" t="s">
        <v>11</v>
      </c>
      <c r="D1439" t="s">
        <v>12</v>
      </c>
      <c r="E1439" t="s">
        <v>272</v>
      </c>
      <c r="F1439" t="s">
        <v>4</v>
      </c>
      <c r="G1439">
        <v>1.7170000000000001E-2</v>
      </c>
      <c r="H1439">
        <v>632000</v>
      </c>
      <c r="I1439">
        <v>3674675</v>
      </c>
      <c r="J1439">
        <v>-69</v>
      </c>
      <c r="K1439">
        <v>-69</v>
      </c>
      <c r="L1439">
        <v>0</v>
      </c>
      <c r="M1439" t="s">
        <v>106</v>
      </c>
      <c r="N1439" t="s">
        <v>31</v>
      </c>
      <c r="O1439">
        <v>10</v>
      </c>
      <c r="P1439">
        <v>7</v>
      </c>
      <c r="Q1439">
        <v>5964</v>
      </c>
    </row>
    <row r="1440" spans="1:17" x14ac:dyDescent="0.25">
      <c r="A1440" t="s">
        <v>275</v>
      </c>
      <c r="B1440" t="s">
        <v>364</v>
      </c>
      <c r="C1440" t="s">
        <v>11</v>
      </c>
      <c r="D1440" t="s">
        <v>12</v>
      </c>
      <c r="E1440" t="s">
        <v>273</v>
      </c>
      <c r="F1440" t="s">
        <v>4</v>
      </c>
      <c r="G1440">
        <v>1.6209999999999999E-2</v>
      </c>
      <c r="H1440">
        <v>632000</v>
      </c>
      <c r="I1440">
        <v>3674675</v>
      </c>
      <c r="J1440">
        <v>-69</v>
      </c>
      <c r="K1440">
        <v>-69</v>
      </c>
      <c r="L1440">
        <v>0</v>
      </c>
      <c r="M1440" t="s">
        <v>106</v>
      </c>
      <c r="N1440" t="s">
        <v>31</v>
      </c>
      <c r="O1440">
        <v>10</v>
      </c>
      <c r="P1440">
        <v>7</v>
      </c>
      <c r="Q1440">
        <v>5964</v>
      </c>
    </row>
    <row r="1441" spans="1:17" x14ac:dyDescent="0.25">
      <c r="A1441" t="s">
        <v>275</v>
      </c>
      <c r="B1441" t="s">
        <v>364</v>
      </c>
      <c r="C1441" t="s">
        <v>11</v>
      </c>
      <c r="D1441" t="s">
        <v>12</v>
      </c>
      <c r="E1441" t="s">
        <v>274</v>
      </c>
      <c r="F1441" t="s">
        <v>4</v>
      </c>
      <c r="G1441">
        <v>1.285E-2</v>
      </c>
      <c r="H1441">
        <v>632301.9</v>
      </c>
      <c r="I1441">
        <v>3674579.58</v>
      </c>
      <c r="J1441">
        <v>-68.739999999999995</v>
      </c>
      <c r="K1441">
        <v>-68.739999999999995</v>
      </c>
      <c r="L1441">
        <v>0</v>
      </c>
      <c r="M1441" t="s">
        <v>106</v>
      </c>
      <c r="N1441" t="s">
        <v>31</v>
      </c>
      <c r="O1441">
        <v>10</v>
      </c>
      <c r="P1441">
        <v>7</v>
      </c>
      <c r="Q1441">
        <v>5964</v>
      </c>
    </row>
    <row r="1442" spans="1:17" x14ac:dyDescent="0.25">
      <c r="A1442" t="s">
        <v>275</v>
      </c>
      <c r="B1442" t="s">
        <v>364</v>
      </c>
      <c r="C1442" t="s">
        <v>11</v>
      </c>
      <c r="D1442" t="s">
        <v>12</v>
      </c>
      <c r="E1442" t="s">
        <v>278</v>
      </c>
      <c r="F1442" t="s">
        <v>4</v>
      </c>
      <c r="G1442">
        <v>2.6540000000000001E-2</v>
      </c>
      <c r="H1442">
        <v>632301.9</v>
      </c>
      <c r="I1442">
        <v>3674532.18</v>
      </c>
      <c r="J1442">
        <v>-68.72</v>
      </c>
      <c r="K1442">
        <v>-68.72</v>
      </c>
      <c r="L1442">
        <v>0</v>
      </c>
      <c r="M1442" t="s">
        <v>106</v>
      </c>
      <c r="N1442" t="s">
        <v>31</v>
      </c>
      <c r="O1442">
        <v>10</v>
      </c>
      <c r="P1442">
        <v>7</v>
      </c>
      <c r="Q1442">
        <v>5964</v>
      </c>
    </row>
    <row r="1443" spans="1:17" x14ac:dyDescent="0.25">
      <c r="A1443" t="s">
        <v>275</v>
      </c>
      <c r="B1443" t="s">
        <v>364</v>
      </c>
      <c r="C1443" t="s">
        <v>11</v>
      </c>
      <c r="D1443" t="s">
        <v>12</v>
      </c>
      <c r="E1443" t="s">
        <v>7</v>
      </c>
      <c r="F1443" t="s">
        <v>4</v>
      </c>
      <c r="G1443">
        <v>5.389E-2</v>
      </c>
      <c r="H1443">
        <v>632301.9</v>
      </c>
      <c r="I1443">
        <v>3674555.88</v>
      </c>
      <c r="J1443">
        <v>-68.75</v>
      </c>
      <c r="K1443">
        <v>-68.75</v>
      </c>
      <c r="L1443">
        <v>0</v>
      </c>
      <c r="M1443" t="s">
        <v>106</v>
      </c>
      <c r="N1443" t="s">
        <v>31</v>
      </c>
      <c r="O1443">
        <v>10</v>
      </c>
      <c r="P1443">
        <v>7</v>
      </c>
      <c r="Q1443">
        <v>5964</v>
      </c>
    </row>
    <row r="1444" spans="1:17" x14ac:dyDescent="0.25">
      <c r="A1444" t="s">
        <v>275</v>
      </c>
      <c r="B1444" t="s">
        <v>365</v>
      </c>
      <c r="C1444" t="s">
        <v>11</v>
      </c>
      <c r="D1444" t="s">
        <v>21</v>
      </c>
      <c r="E1444" t="s">
        <v>3</v>
      </c>
      <c r="F1444" t="s">
        <v>4</v>
      </c>
      <c r="G1444">
        <v>140.82827</v>
      </c>
      <c r="H1444">
        <v>632025</v>
      </c>
      <c r="I1444">
        <v>3674675</v>
      </c>
      <c r="J1444">
        <v>-69.02</v>
      </c>
      <c r="K1444">
        <v>-69.02</v>
      </c>
      <c r="L1444">
        <v>0</v>
      </c>
      <c r="M1444" t="s">
        <v>106</v>
      </c>
      <c r="N1444" t="s">
        <v>31</v>
      </c>
      <c r="O1444">
        <v>10</v>
      </c>
      <c r="P1444">
        <v>7</v>
      </c>
      <c r="Q1444">
        <v>5964</v>
      </c>
    </row>
    <row r="1445" spans="1:17" x14ac:dyDescent="0.25">
      <c r="A1445" t="s">
        <v>275</v>
      </c>
      <c r="B1445" t="s">
        <v>365</v>
      </c>
      <c r="C1445" t="s">
        <v>11</v>
      </c>
      <c r="D1445" t="s">
        <v>21</v>
      </c>
      <c r="E1445" t="s">
        <v>277</v>
      </c>
      <c r="F1445" t="s">
        <v>4</v>
      </c>
      <c r="G1445">
        <v>140.82827</v>
      </c>
      <c r="H1445">
        <v>632025</v>
      </c>
      <c r="I1445">
        <v>3674675</v>
      </c>
      <c r="J1445">
        <v>-69.02</v>
      </c>
      <c r="K1445">
        <v>-69.02</v>
      </c>
      <c r="L1445">
        <v>0</v>
      </c>
      <c r="M1445" t="s">
        <v>106</v>
      </c>
      <c r="N1445" t="s">
        <v>31</v>
      </c>
      <c r="O1445">
        <v>10</v>
      </c>
      <c r="P1445">
        <v>7</v>
      </c>
      <c r="Q1445">
        <v>5964</v>
      </c>
    </row>
    <row r="1446" spans="1:17" x14ac:dyDescent="0.25">
      <c r="A1446" t="s">
        <v>275</v>
      </c>
      <c r="B1446" t="s">
        <v>365</v>
      </c>
      <c r="C1446" t="s">
        <v>11</v>
      </c>
      <c r="D1446" t="s">
        <v>21</v>
      </c>
      <c r="E1446" t="s">
        <v>272</v>
      </c>
      <c r="F1446" t="s">
        <v>4</v>
      </c>
      <c r="G1446">
        <v>59.606810000000003</v>
      </c>
      <c r="H1446">
        <v>632035.30000000005</v>
      </c>
      <c r="I1446">
        <v>3674674.37</v>
      </c>
      <c r="J1446">
        <v>-69.040000000000006</v>
      </c>
      <c r="K1446">
        <v>-69.040000000000006</v>
      </c>
      <c r="L1446">
        <v>0</v>
      </c>
      <c r="M1446" t="s">
        <v>106</v>
      </c>
      <c r="N1446" t="s">
        <v>31</v>
      </c>
      <c r="O1446">
        <v>10</v>
      </c>
      <c r="P1446">
        <v>7</v>
      </c>
      <c r="Q1446">
        <v>5964</v>
      </c>
    </row>
    <row r="1447" spans="1:17" x14ac:dyDescent="0.25">
      <c r="A1447" t="s">
        <v>275</v>
      </c>
      <c r="B1447" t="s">
        <v>365</v>
      </c>
      <c r="C1447" t="s">
        <v>11</v>
      </c>
      <c r="D1447" t="s">
        <v>21</v>
      </c>
      <c r="E1447" t="s">
        <v>273</v>
      </c>
      <c r="F1447" t="s">
        <v>4</v>
      </c>
      <c r="G1447">
        <v>64.907079999999993</v>
      </c>
      <c r="H1447">
        <v>632059.54</v>
      </c>
      <c r="I1447">
        <v>3674674.37</v>
      </c>
      <c r="J1447">
        <v>-69.099999999999994</v>
      </c>
      <c r="K1447">
        <v>-69.099999999999994</v>
      </c>
      <c r="L1447">
        <v>0</v>
      </c>
      <c r="M1447" t="s">
        <v>106</v>
      </c>
      <c r="N1447" t="s">
        <v>31</v>
      </c>
      <c r="O1447">
        <v>10</v>
      </c>
      <c r="P1447">
        <v>7</v>
      </c>
      <c r="Q1447">
        <v>5964</v>
      </c>
    </row>
    <row r="1448" spans="1:17" x14ac:dyDescent="0.25">
      <c r="A1448" t="s">
        <v>275</v>
      </c>
      <c r="B1448" t="s">
        <v>365</v>
      </c>
      <c r="C1448" t="s">
        <v>11</v>
      </c>
      <c r="D1448" t="s">
        <v>21</v>
      </c>
      <c r="E1448" t="s">
        <v>274</v>
      </c>
      <c r="F1448" t="s">
        <v>4</v>
      </c>
      <c r="G1448">
        <v>51.197310000000002</v>
      </c>
      <c r="H1448">
        <v>632180.72</v>
      </c>
      <c r="I1448">
        <v>3674674.37</v>
      </c>
      <c r="J1448">
        <v>-68.59</v>
      </c>
      <c r="K1448">
        <v>-68.59</v>
      </c>
      <c r="L1448">
        <v>0</v>
      </c>
      <c r="M1448" t="s">
        <v>106</v>
      </c>
      <c r="N1448" t="s">
        <v>31</v>
      </c>
      <c r="O1448">
        <v>10</v>
      </c>
      <c r="P1448">
        <v>7</v>
      </c>
      <c r="Q1448">
        <v>5964</v>
      </c>
    </row>
    <row r="1449" spans="1:17" x14ac:dyDescent="0.25">
      <c r="A1449" t="s">
        <v>275</v>
      </c>
      <c r="B1449" t="s">
        <v>365</v>
      </c>
      <c r="C1449" t="s">
        <v>11</v>
      </c>
      <c r="D1449" t="s">
        <v>21</v>
      </c>
      <c r="E1449" t="s">
        <v>278</v>
      </c>
      <c r="F1449" t="s">
        <v>4</v>
      </c>
      <c r="G1449">
        <v>59.344839999999998</v>
      </c>
      <c r="H1449">
        <v>632301.9</v>
      </c>
      <c r="I1449">
        <v>3674508.48</v>
      </c>
      <c r="J1449">
        <v>-68.69</v>
      </c>
      <c r="K1449">
        <v>-68.69</v>
      </c>
      <c r="L1449">
        <v>0</v>
      </c>
      <c r="M1449" t="s">
        <v>106</v>
      </c>
      <c r="N1449" t="s">
        <v>31</v>
      </c>
      <c r="O1449">
        <v>10</v>
      </c>
      <c r="P1449">
        <v>7</v>
      </c>
      <c r="Q1449">
        <v>5964</v>
      </c>
    </row>
    <row r="1450" spans="1:17" x14ac:dyDescent="0.25">
      <c r="A1450" t="s">
        <v>275</v>
      </c>
      <c r="B1450" t="s">
        <v>365</v>
      </c>
      <c r="C1450" t="s">
        <v>11</v>
      </c>
      <c r="D1450" t="s">
        <v>21</v>
      </c>
      <c r="E1450" t="s">
        <v>7</v>
      </c>
      <c r="F1450" t="s">
        <v>4</v>
      </c>
      <c r="G1450">
        <v>140.82827</v>
      </c>
      <c r="H1450">
        <v>632025</v>
      </c>
      <c r="I1450">
        <v>3674675</v>
      </c>
      <c r="J1450">
        <v>-69.02</v>
      </c>
      <c r="K1450">
        <v>-69.02</v>
      </c>
      <c r="L1450">
        <v>0</v>
      </c>
      <c r="M1450" t="s">
        <v>106</v>
      </c>
      <c r="N1450" t="s">
        <v>31</v>
      </c>
      <c r="O1450">
        <v>10</v>
      </c>
      <c r="P1450">
        <v>7</v>
      </c>
      <c r="Q1450">
        <v>5964</v>
      </c>
    </row>
    <row r="1451" spans="1:17" x14ac:dyDescent="0.25">
      <c r="A1451" t="s">
        <v>275</v>
      </c>
      <c r="B1451" t="s">
        <v>365</v>
      </c>
      <c r="C1451" t="s">
        <v>11</v>
      </c>
      <c r="D1451" t="s">
        <v>252</v>
      </c>
      <c r="E1451" t="s">
        <v>3</v>
      </c>
      <c r="F1451" t="s">
        <v>4</v>
      </c>
      <c r="G1451">
        <v>140.71423999999999</v>
      </c>
      <c r="H1451">
        <v>632025</v>
      </c>
      <c r="I1451">
        <v>3674675</v>
      </c>
      <c r="J1451">
        <v>-69.02</v>
      </c>
      <c r="K1451">
        <v>-69.02</v>
      </c>
      <c r="L1451">
        <v>0</v>
      </c>
      <c r="M1451" t="s">
        <v>106</v>
      </c>
      <c r="N1451" t="s">
        <v>31</v>
      </c>
      <c r="O1451">
        <v>10</v>
      </c>
      <c r="P1451">
        <v>7</v>
      </c>
      <c r="Q1451">
        <v>5964</v>
      </c>
    </row>
    <row r="1452" spans="1:17" x14ac:dyDescent="0.25">
      <c r="A1452" t="s">
        <v>275</v>
      </c>
      <c r="B1452" t="s">
        <v>365</v>
      </c>
      <c r="C1452" t="s">
        <v>11</v>
      </c>
      <c r="D1452" t="s">
        <v>252</v>
      </c>
      <c r="E1452" t="s">
        <v>277</v>
      </c>
      <c r="F1452" t="s">
        <v>4</v>
      </c>
      <c r="G1452">
        <v>140.71423999999999</v>
      </c>
      <c r="H1452">
        <v>632025</v>
      </c>
      <c r="I1452">
        <v>3674675</v>
      </c>
      <c r="J1452">
        <v>-69.02</v>
      </c>
      <c r="K1452">
        <v>-69.02</v>
      </c>
      <c r="L1452">
        <v>0</v>
      </c>
      <c r="M1452" t="s">
        <v>106</v>
      </c>
      <c r="N1452" t="s">
        <v>31</v>
      </c>
      <c r="O1452">
        <v>10</v>
      </c>
      <c r="P1452">
        <v>7</v>
      </c>
      <c r="Q1452">
        <v>5964</v>
      </c>
    </row>
    <row r="1453" spans="1:17" x14ac:dyDescent="0.25">
      <c r="A1453" t="s">
        <v>275</v>
      </c>
      <c r="B1453" t="s">
        <v>365</v>
      </c>
      <c r="C1453" t="s">
        <v>11</v>
      </c>
      <c r="D1453" t="s">
        <v>252</v>
      </c>
      <c r="E1453" t="s">
        <v>272</v>
      </c>
      <c r="F1453" t="s">
        <v>4</v>
      </c>
      <c r="G1453">
        <v>59.354329999999997</v>
      </c>
      <c r="H1453">
        <v>632035.30000000005</v>
      </c>
      <c r="I1453">
        <v>3674674.37</v>
      </c>
      <c r="J1453">
        <v>-69.040000000000006</v>
      </c>
      <c r="K1453">
        <v>-69.040000000000006</v>
      </c>
      <c r="L1453">
        <v>0</v>
      </c>
      <c r="M1453" t="s">
        <v>106</v>
      </c>
      <c r="N1453" t="s">
        <v>31</v>
      </c>
      <c r="O1453">
        <v>10</v>
      </c>
      <c r="P1453">
        <v>7</v>
      </c>
      <c r="Q1453">
        <v>5964</v>
      </c>
    </row>
    <row r="1454" spans="1:17" x14ac:dyDescent="0.25">
      <c r="A1454" t="s">
        <v>275</v>
      </c>
      <c r="B1454" t="s">
        <v>365</v>
      </c>
      <c r="C1454" t="s">
        <v>11</v>
      </c>
      <c r="D1454" t="s">
        <v>252</v>
      </c>
      <c r="E1454" t="s">
        <v>273</v>
      </c>
      <c r="F1454" t="s">
        <v>4</v>
      </c>
      <c r="G1454">
        <v>62.852110000000003</v>
      </c>
      <c r="H1454">
        <v>632059.54</v>
      </c>
      <c r="I1454">
        <v>3674674.37</v>
      </c>
      <c r="J1454">
        <v>-69.099999999999994</v>
      </c>
      <c r="K1454">
        <v>-69.099999999999994</v>
      </c>
      <c r="L1454">
        <v>0</v>
      </c>
      <c r="M1454" t="s">
        <v>106</v>
      </c>
      <c r="N1454" t="s">
        <v>31</v>
      </c>
      <c r="O1454">
        <v>10</v>
      </c>
      <c r="P1454">
        <v>7</v>
      </c>
      <c r="Q1454">
        <v>5964</v>
      </c>
    </row>
    <row r="1455" spans="1:17" x14ac:dyDescent="0.25">
      <c r="A1455" t="s">
        <v>275</v>
      </c>
      <c r="B1455" t="s">
        <v>365</v>
      </c>
      <c r="C1455" t="s">
        <v>11</v>
      </c>
      <c r="D1455" t="s">
        <v>252</v>
      </c>
      <c r="E1455" t="s">
        <v>274</v>
      </c>
      <c r="F1455" t="s">
        <v>4</v>
      </c>
      <c r="G1455">
        <v>48.578470000000003</v>
      </c>
      <c r="H1455">
        <v>632156.48</v>
      </c>
      <c r="I1455">
        <v>3674674.37</v>
      </c>
      <c r="J1455">
        <v>-68.849999999999994</v>
      </c>
      <c r="K1455">
        <v>-68.849999999999994</v>
      </c>
      <c r="L1455">
        <v>0</v>
      </c>
      <c r="M1455" t="s">
        <v>106</v>
      </c>
      <c r="N1455" t="s">
        <v>31</v>
      </c>
      <c r="O1455">
        <v>10</v>
      </c>
      <c r="P1455">
        <v>7</v>
      </c>
      <c r="Q1455">
        <v>5964</v>
      </c>
    </row>
    <row r="1456" spans="1:17" x14ac:dyDescent="0.25">
      <c r="A1456" t="s">
        <v>275</v>
      </c>
      <c r="B1456" t="s">
        <v>365</v>
      </c>
      <c r="C1456" t="s">
        <v>11</v>
      </c>
      <c r="D1456" t="s">
        <v>252</v>
      </c>
      <c r="E1456" t="s">
        <v>278</v>
      </c>
      <c r="F1456" t="s">
        <v>4</v>
      </c>
      <c r="G1456">
        <v>59.321309999999997</v>
      </c>
      <c r="H1456">
        <v>632301.9</v>
      </c>
      <c r="I1456">
        <v>3674508.48</v>
      </c>
      <c r="J1456">
        <v>-68.69</v>
      </c>
      <c r="K1456">
        <v>-68.69</v>
      </c>
      <c r="L1456">
        <v>0</v>
      </c>
      <c r="M1456" t="s">
        <v>106</v>
      </c>
      <c r="N1456" t="s">
        <v>31</v>
      </c>
      <c r="O1456">
        <v>10</v>
      </c>
      <c r="P1456">
        <v>7</v>
      </c>
      <c r="Q1456">
        <v>5964</v>
      </c>
    </row>
    <row r="1457" spans="1:17" x14ac:dyDescent="0.25">
      <c r="A1457" t="s">
        <v>275</v>
      </c>
      <c r="B1457" t="s">
        <v>365</v>
      </c>
      <c r="C1457" t="s">
        <v>11</v>
      </c>
      <c r="D1457" t="s">
        <v>252</v>
      </c>
      <c r="E1457" t="s">
        <v>7</v>
      </c>
      <c r="F1457" t="s">
        <v>4</v>
      </c>
      <c r="G1457">
        <v>140.71423999999999</v>
      </c>
      <c r="H1457">
        <v>632025</v>
      </c>
      <c r="I1457">
        <v>3674675</v>
      </c>
      <c r="J1457">
        <v>-69.02</v>
      </c>
      <c r="K1457">
        <v>-69.02</v>
      </c>
      <c r="L1457">
        <v>0</v>
      </c>
      <c r="M1457" t="s">
        <v>106</v>
      </c>
      <c r="N1457" t="s">
        <v>31</v>
      </c>
      <c r="O1457">
        <v>10</v>
      </c>
      <c r="P1457">
        <v>7</v>
      </c>
      <c r="Q1457">
        <v>5964</v>
      </c>
    </row>
    <row r="1458" spans="1:17" x14ac:dyDescent="0.25">
      <c r="A1458" t="s">
        <v>275</v>
      </c>
      <c r="B1458" t="s">
        <v>366</v>
      </c>
      <c r="C1458" t="s">
        <v>13</v>
      </c>
      <c r="D1458" t="s">
        <v>14</v>
      </c>
      <c r="E1458" t="s">
        <v>3</v>
      </c>
      <c r="F1458" t="s">
        <v>4</v>
      </c>
      <c r="G1458">
        <v>4.4274800000000001</v>
      </c>
      <c r="H1458">
        <v>632156.48</v>
      </c>
      <c r="I1458">
        <v>3674295.19</v>
      </c>
      <c r="J1458">
        <v>-68.760000000000005</v>
      </c>
      <c r="K1458">
        <v>-68.760000000000005</v>
      </c>
      <c r="L1458">
        <v>0</v>
      </c>
      <c r="M1458">
        <v>21041824</v>
      </c>
      <c r="N1458" t="s">
        <v>31</v>
      </c>
      <c r="O1458">
        <v>24</v>
      </c>
      <c r="P1458">
        <v>8</v>
      </c>
      <c r="Q1458">
        <v>5964</v>
      </c>
    </row>
    <row r="1459" spans="1:17" x14ac:dyDescent="0.25">
      <c r="A1459" t="s">
        <v>275</v>
      </c>
      <c r="B1459" t="s">
        <v>366</v>
      </c>
      <c r="C1459" t="s">
        <v>13</v>
      </c>
      <c r="D1459" t="s">
        <v>14</v>
      </c>
      <c r="E1459" t="s">
        <v>3</v>
      </c>
      <c r="F1459" t="s">
        <v>6</v>
      </c>
      <c r="G1459">
        <v>4.1798099999999998</v>
      </c>
      <c r="H1459">
        <v>632180.72</v>
      </c>
      <c r="I1459">
        <v>3674295.19</v>
      </c>
      <c r="J1459">
        <v>-68.739999999999995</v>
      </c>
      <c r="K1459">
        <v>-68.739999999999995</v>
      </c>
      <c r="L1459">
        <v>0</v>
      </c>
      <c r="M1459">
        <v>21112524</v>
      </c>
      <c r="N1459" t="s">
        <v>31</v>
      </c>
      <c r="O1459">
        <v>24</v>
      </c>
      <c r="P1459">
        <v>8</v>
      </c>
      <c r="Q1459">
        <v>5964</v>
      </c>
    </row>
    <row r="1460" spans="1:17" x14ac:dyDescent="0.25">
      <c r="A1460" t="s">
        <v>275</v>
      </c>
      <c r="B1460" t="s">
        <v>366</v>
      </c>
      <c r="C1460" t="s">
        <v>13</v>
      </c>
      <c r="D1460" t="s">
        <v>14</v>
      </c>
      <c r="E1460" t="s">
        <v>3</v>
      </c>
      <c r="F1460" t="s">
        <v>15</v>
      </c>
      <c r="G1460">
        <v>3.8563299999999998</v>
      </c>
      <c r="H1460">
        <v>632301.9</v>
      </c>
      <c r="I1460">
        <v>3674413.68</v>
      </c>
      <c r="J1460">
        <v>-68.59</v>
      </c>
      <c r="K1460">
        <v>-68.59</v>
      </c>
      <c r="L1460">
        <v>0</v>
      </c>
      <c r="M1460">
        <v>21101824</v>
      </c>
      <c r="N1460" t="s">
        <v>31</v>
      </c>
      <c r="O1460">
        <v>24</v>
      </c>
      <c r="P1460">
        <v>8</v>
      </c>
      <c r="Q1460">
        <v>5964</v>
      </c>
    </row>
    <row r="1461" spans="1:17" x14ac:dyDescent="0.25">
      <c r="A1461" t="s">
        <v>275</v>
      </c>
      <c r="B1461" t="s">
        <v>366</v>
      </c>
      <c r="C1461" t="s">
        <v>13</v>
      </c>
      <c r="D1461" t="s">
        <v>14</v>
      </c>
      <c r="E1461" t="s">
        <v>3</v>
      </c>
      <c r="F1461" t="s">
        <v>16</v>
      </c>
      <c r="G1461">
        <v>3.6249699999999998</v>
      </c>
      <c r="H1461">
        <v>632301.9</v>
      </c>
      <c r="I1461">
        <v>3674437.38</v>
      </c>
      <c r="J1461">
        <v>-68.569999999999993</v>
      </c>
      <c r="K1461">
        <v>-68.569999999999993</v>
      </c>
      <c r="L1461">
        <v>0</v>
      </c>
      <c r="M1461">
        <v>21051624</v>
      </c>
      <c r="N1461" t="s">
        <v>31</v>
      </c>
      <c r="O1461">
        <v>24</v>
      </c>
      <c r="P1461">
        <v>8</v>
      </c>
      <c r="Q1461">
        <v>5964</v>
      </c>
    </row>
    <row r="1462" spans="1:17" x14ac:dyDescent="0.25">
      <c r="A1462" t="s">
        <v>275</v>
      </c>
      <c r="B1462" t="s">
        <v>366</v>
      </c>
      <c r="C1462" t="s">
        <v>13</v>
      </c>
      <c r="D1462" t="s">
        <v>14</v>
      </c>
      <c r="E1462" t="s">
        <v>3</v>
      </c>
      <c r="F1462" t="s">
        <v>17</v>
      </c>
      <c r="G1462">
        <v>3.52982</v>
      </c>
      <c r="H1462">
        <v>632301.9</v>
      </c>
      <c r="I1462">
        <v>3674413.68</v>
      </c>
      <c r="J1462">
        <v>-68.59</v>
      </c>
      <c r="K1462">
        <v>-68.59</v>
      </c>
      <c r="L1462">
        <v>0</v>
      </c>
      <c r="M1462">
        <v>21040824</v>
      </c>
      <c r="N1462" t="s">
        <v>31</v>
      </c>
      <c r="O1462">
        <v>24</v>
      </c>
      <c r="P1462">
        <v>8</v>
      </c>
      <c r="Q1462">
        <v>5964</v>
      </c>
    </row>
    <row r="1463" spans="1:17" x14ac:dyDescent="0.25">
      <c r="A1463" t="s">
        <v>275</v>
      </c>
      <c r="B1463" t="s">
        <v>366</v>
      </c>
      <c r="C1463" t="s">
        <v>13</v>
      </c>
      <c r="D1463" t="s">
        <v>14</v>
      </c>
      <c r="E1463" t="s">
        <v>3</v>
      </c>
      <c r="F1463" t="s">
        <v>18</v>
      </c>
      <c r="G1463">
        <v>3.4188200000000002</v>
      </c>
      <c r="H1463">
        <v>632301.9</v>
      </c>
      <c r="I1463">
        <v>3674413.68</v>
      </c>
      <c r="J1463">
        <v>-68.59</v>
      </c>
      <c r="K1463">
        <v>-68.59</v>
      </c>
      <c r="L1463">
        <v>0</v>
      </c>
      <c r="M1463">
        <v>21042524</v>
      </c>
      <c r="N1463" t="s">
        <v>31</v>
      </c>
      <c r="O1463">
        <v>24</v>
      </c>
      <c r="P1463">
        <v>8</v>
      </c>
      <c r="Q1463">
        <v>5964</v>
      </c>
    </row>
    <row r="1464" spans="1:17" x14ac:dyDescent="0.25">
      <c r="A1464" t="s">
        <v>275</v>
      </c>
      <c r="B1464" t="s">
        <v>366</v>
      </c>
      <c r="C1464" t="s">
        <v>13</v>
      </c>
      <c r="D1464" t="s">
        <v>14</v>
      </c>
      <c r="E1464" t="s">
        <v>271</v>
      </c>
      <c r="F1464" t="s">
        <v>4</v>
      </c>
      <c r="G1464">
        <v>4.3639799999999997</v>
      </c>
      <c r="H1464">
        <v>632156.48</v>
      </c>
      <c r="I1464">
        <v>3674295.19</v>
      </c>
      <c r="J1464">
        <v>-68.760000000000005</v>
      </c>
      <c r="K1464">
        <v>-68.760000000000005</v>
      </c>
      <c r="L1464">
        <v>0</v>
      </c>
      <c r="M1464">
        <v>21041824</v>
      </c>
      <c r="N1464" t="s">
        <v>31</v>
      </c>
      <c r="O1464">
        <v>24</v>
      </c>
      <c r="P1464">
        <v>8</v>
      </c>
      <c r="Q1464">
        <v>5964</v>
      </c>
    </row>
    <row r="1465" spans="1:17" x14ac:dyDescent="0.25">
      <c r="A1465" t="s">
        <v>275</v>
      </c>
      <c r="B1465" t="s">
        <v>366</v>
      </c>
      <c r="C1465" t="s">
        <v>13</v>
      </c>
      <c r="D1465" t="s">
        <v>14</v>
      </c>
      <c r="E1465" t="s">
        <v>271</v>
      </c>
      <c r="F1465" t="s">
        <v>6</v>
      </c>
      <c r="G1465">
        <v>4.11904</v>
      </c>
      <c r="H1465">
        <v>632180.72</v>
      </c>
      <c r="I1465">
        <v>3674295.19</v>
      </c>
      <c r="J1465">
        <v>-68.739999999999995</v>
      </c>
      <c r="K1465">
        <v>-68.739999999999995</v>
      </c>
      <c r="L1465">
        <v>0</v>
      </c>
      <c r="M1465">
        <v>21112524</v>
      </c>
      <c r="N1465" t="s">
        <v>31</v>
      </c>
      <c r="O1465">
        <v>24</v>
      </c>
      <c r="P1465">
        <v>8</v>
      </c>
      <c r="Q1465">
        <v>5964</v>
      </c>
    </row>
    <row r="1466" spans="1:17" x14ac:dyDescent="0.25">
      <c r="A1466" t="s">
        <v>275</v>
      </c>
      <c r="B1466" t="s">
        <v>366</v>
      </c>
      <c r="C1466" t="s">
        <v>13</v>
      </c>
      <c r="D1466" t="s">
        <v>14</v>
      </c>
      <c r="E1466" t="s">
        <v>271</v>
      </c>
      <c r="F1466" t="s">
        <v>15</v>
      </c>
      <c r="G1466">
        <v>3.8169400000000002</v>
      </c>
      <c r="H1466">
        <v>632301.9</v>
      </c>
      <c r="I1466">
        <v>3674413.68</v>
      </c>
      <c r="J1466">
        <v>-68.59</v>
      </c>
      <c r="K1466">
        <v>-68.59</v>
      </c>
      <c r="L1466">
        <v>0</v>
      </c>
      <c r="M1466">
        <v>21101824</v>
      </c>
      <c r="N1466" t="s">
        <v>31</v>
      </c>
      <c r="O1466">
        <v>24</v>
      </c>
      <c r="P1466">
        <v>8</v>
      </c>
      <c r="Q1466">
        <v>5964</v>
      </c>
    </row>
    <row r="1467" spans="1:17" x14ac:dyDescent="0.25">
      <c r="A1467" t="s">
        <v>275</v>
      </c>
      <c r="B1467" t="s">
        <v>366</v>
      </c>
      <c r="C1467" t="s">
        <v>13</v>
      </c>
      <c r="D1467" t="s">
        <v>14</v>
      </c>
      <c r="E1467" t="s">
        <v>271</v>
      </c>
      <c r="F1467" t="s">
        <v>16</v>
      </c>
      <c r="G1467">
        <v>3.6041699999999999</v>
      </c>
      <c r="H1467">
        <v>632301.9</v>
      </c>
      <c r="I1467">
        <v>3674437.38</v>
      </c>
      <c r="J1467">
        <v>-68.569999999999993</v>
      </c>
      <c r="K1467">
        <v>-68.569999999999993</v>
      </c>
      <c r="L1467">
        <v>0</v>
      </c>
      <c r="M1467">
        <v>21051624</v>
      </c>
      <c r="N1467" t="s">
        <v>31</v>
      </c>
      <c r="O1467">
        <v>24</v>
      </c>
      <c r="P1467">
        <v>8</v>
      </c>
      <c r="Q1467">
        <v>5964</v>
      </c>
    </row>
    <row r="1468" spans="1:17" x14ac:dyDescent="0.25">
      <c r="A1468" t="s">
        <v>275</v>
      </c>
      <c r="B1468" t="s">
        <v>366</v>
      </c>
      <c r="C1468" t="s">
        <v>13</v>
      </c>
      <c r="D1468" t="s">
        <v>14</v>
      </c>
      <c r="E1468" t="s">
        <v>271</v>
      </c>
      <c r="F1468" t="s">
        <v>17</v>
      </c>
      <c r="G1468">
        <v>3.5127700000000002</v>
      </c>
      <c r="H1468">
        <v>632301.9</v>
      </c>
      <c r="I1468">
        <v>3674413.68</v>
      </c>
      <c r="J1468">
        <v>-68.59</v>
      </c>
      <c r="K1468">
        <v>-68.59</v>
      </c>
      <c r="L1468">
        <v>0</v>
      </c>
      <c r="M1468">
        <v>21051624</v>
      </c>
      <c r="N1468" t="s">
        <v>31</v>
      </c>
      <c r="O1468">
        <v>24</v>
      </c>
      <c r="P1468">
        <v>8</v>
      </c>
      <c r="Q1468">
        <v>5964</v>
      </c>
    </row>
    <row r="1469" spans="1:17" x14ac:dyDescent="0.25">
      <c r="A1469" t="s">
        <v>275</v>
      </c>
      <c r="B1469" t="s">
        <v>366</v>
      </c>
      <c r="C1469" t="s">
        <v>13</v>
      </c>
      <c r="D1469" t="s">
        <v>14</v>
      </c>
      <c r="E1469" t="s">
        <v>271</v>
      </c>
      <c r="F1469" t="s">
        <v>18</v>
      </c>
      <c r="G1469">
        <v>3.4052199999999999</v>
      </c>
      <c r="H1469">
        <v>632301.9</v>
      </c>
      <c r="I1469">
        <v>3674413.68</v>
      </c>
      <c r="J1469">
        <v>-68.59</v>
      </c>
      <c r="K1469">
        <v>-68.59</v>
      </c>
      <c r="L1469">
        <v>0</v>
      </c>
      <c r="M1469">
        <v>21042524</v>
      </c>
      <c r="N1469" t="s">
        <v>31</v>
      </c>
      <c r="O1469">
        <v>24</v>
      </c>
      <c r="P1469">
        <v>8</v>
      </c>
      <c r="Q1469">
        <v>5964</v>
      </c>
    </row>
    <row r="1470" spans="1:17" x14ac:dyDescent="0.25">
      <c r="A1470" t="s">
        <v>275</v>
      </c>
      <c r="B1470" t="s">
        <v>366</v>
      </c>
      <c r="C1470" t="s">
        <v>13</v>
      </c>
      <c r="D1470" t="s">
        <v>14</v>
      </c>
      <c r="E1470" t="s">
        <v>277</v>
      </c>
      <c r="F1470" t="s">
        <v>4</v>
      </c>
      <c r="G1470">
        <v>0.40322000000000002</v>
      </c>
      <c r="H1470">
        <v>632011.06999999995</v>
      </c>
      <c r="I1470">
        <v>3674674.37</v>
      </c>
      <c r="J1470">
        <v>-69.02</v>
      </c>
      <c r="K1470">
        <v>-69.02</v>
      </c>
      <c r="L1470">
        <v>0</v>
      </c>
      <c r="M1470">
        <v>21080524</v>
      </c>
      <c r="N1470" t="s">
        <v>31</v>
      </c>
      <c r="O1470">
        <v>24</v>
      </c>
      <c r="P1470">
        <v>8</v>
      </c>
      <c r="Q1470">
        <v>5964</v>
      </c>
    </row>
    <row r="1471" spans="1:17" x14ac:dyDescent="0.25">
      <c r="A1471" t="s">
        <v>275</v>
      </c>
      <c r="B1471" t="s">
        <v>366</v>
      </c>
      <c r="C1471" t="s">
        <v>13</v>
      </c>
      <c r="D1471" t="s">
        <v>14</v>
      </c>
      <c r="E1471" t="s">
        <v>277</v>
      </c>
      <c r="F1471" t="s">
        <v>6</v>
      </c>
      <c r="G1471">
        <v>0.36604999999999999</v>
      </c>
      <c r="H1471">
        <v>632011.06999999995</v>
      </c>
      <c r="I1471">
        <v>3674674.37</v>
      </c>
      <c r="J1471">
        <v>-69.02</v>
      </c>
      <c r="K1471">
        <v>-69.02</v>
      </c>
      <c r="L1471">
        <v>0</v>
      </c>
      <c r="M1471">
        <v>21071224</v>
      </c>
      <c r="N1471" t="s">
        <v>31</v>
      </c>
      <c r="O1471">
        <v>24</v>
      </c>
      <c r="P1471">
        <v>8</v>
      </c>
      <c r="Q1471">
        <v>5964</v>
      </c>
    </row>
    <row r="1472" spans="1:17" x14ac:dyDescent="0.25">
      <c r="A1472" t="s">
        <v>275</v>
      </c>
      <c r="B1472" t="s">
        <v>366</v>
      </c>
      <c r="C1472" t="s">
        <v>13</v>
      </c>
      <c r="D1472" t="s">
        <v>14</v>
      </c>
      <c r="E1472" t="s">
        <v>277</v>
      </c>
      <c r="F1472" t="s">
        <v>15</v>
      </c>
      <c r="G1472">
        <v>0.28337000000000001</v>
      </c>
      <c r="H1472">
        <v>632011.06999999995</v>
      </c>
      <c r="I1472">
        <v>3674674.37</v>
      </c>
      <c r="J1472">
        <v>-69.02</v>
      </c>
      <c r="K1472">
        <v>-69.02</v>
      </c>
      <c r="L1472">
        <v>0</v>
      </c>
      <c r="M1472">
        <v>21080824</v>
      </c>
      <c r="N1472" t="s">
        <v>31</v>
      </c>
      <c r="O1472">
        <v>24</v>
      </c>
      <c r="P1472">
        <v>8</v>
      </c>
      <c r="Q1472">
        <v>5964</v>
      </c>
    </row>
    <row r="1473" spans="1:17" x14ac:dyDescent="0.25">
      <c r="A1473" t="s">
        <v>275</v>
      </c>
      <c r="B1473" t="s">
        <v>366</v>
      </c>
      <c r="C1473" t="s">
        <v>13</v>
      </c>
      <c r="D1473" t="s">
        <v>14</v>
      </c>
      <c r="E1473" t="s">
        <v>277</v>
      </c>
      <c r="F1473" t="s">
        <v>16</v>
      </c>
      <c r="G1473">
        <v>0.27588000000000001</v>
      </c>
      <c r="H1473">
        <v>632011.06999999995</v>
      </c>
      <c r="I1473">
        <v>3674674.37</v>
      </c>
      <c r="J1473">
        <v>-69.02</v>
      </c>
      <c r="K1473">
        <v>-69.02</v>
      </c>
      <c r="L1473">
        <v>0</v>
      </c>
      <c r="M1473">
        <v>21082124</v>
      </c>
      <c r="N1473" t="s">
        <v>31</v>
      </c>
      <c r="O1473">
        <v>24</v>
      </c>
      <c r="P1473">
        <v>8</v>
      </c>
      <c r="Q1473">
        <v>5964</v>
      </c>
    </row>
    <row r="1474" spans="1:17" x14ac:dyDescent="0.25">
      <c r="A1474" t="s">
        <v>275</v>
      </c>
      <c r="B1474" t="s">
        <v>366</v>
      </c>
      <c r="C1474" t="s">
        <v>13</v>
      </c>
      <c r="D1474" t="s">
        <v>14</v>
      </c>
      <c r="E1474" t="s">
        <v>277</v>
      </c>
      <c r="F1474" t="s">
        <v>17</v>
      </c>
      <c r="G1474">
        <v>0.25628000000000001</v>
      </c>
      <c r="H1474">
        <v>632011.06999999995</v>
      </c>
      <c r="I1474">
        <v>3674674.37</v>
      </c>
      <c r="J1474">
        <v>-69.02</v>
      </c>
      <c r="K1474">
        <v>-69.02</v>
      </c>
      <c r="L1474">
        <v>0</v>
      </c>
      <c r="M1474">
        <v>21062124</v>
      </c>
      <c r="N1474" t="s">
        <v>31</v>
      </c>
      <c r="O1474">
        <v>24</v>
      </c>
      <c r="P1474">
        <v>8</v>
      </c>
      <c r="Q1474">
        <v>5964</v>
      </c>
    </row>
    <row r="1475" spans="1:17" x14ac:dyDescent="0.25">
      <c r="A1475" t="s">
        <v>275</v>
      </c>
      <c r="B1475" t="s">
        <v>366</v>
      </c>
      <c r="C1475" t="s">
        <v>13</v>
      </c>
      <c r="D1475" t="s">
        <v>14</v>
      </c>
      <c r="E1475" t="s">
        <v>277</v>
      </c>
      <c r="F1475" t="s">
        <v>18</v>
      </c>
      <c r="G1475">
        <v>0.25341000000000002</v>
      </c>
      <c r="H1475">
        <v>632000</v>
      </c>
      <c r="I1475">
        <v>3674675</v>
      </c>
      <c r="J1475">
        <v>-69</v>
      </c>
      <c r="K1475">
        <v>-69</v>
      </c>
      <c r="L1475">
        <v>0</v>
      </c>
      <c r="M1475">
        <v>21070824</v>
      </c>
      <c r="N1475" t="s">
        <v>31</v>
      </c>
      <c r="O1475">
        <v>24</v>
      </c>
      <c r="P1475">
        <v>8</v>
      </c>
      <c r="Q1475">
        <v>5964</v>
      </c>
    </row>
    <row r="1476" spans="1:17" x14ac:dyDescent="0.25">
      <c r="A1476" t="s">
        <v>275</v>
      </c>
      <c r="B1476" t="s">
        <v>366</v>
      </c>
      <c r="C1476" t="s">
        <v>13</v>
      </c>
      <c r="D1476" t="s">
        <v>14</v>
      </c>
      <c r="E1476" t="s">
        <v>272</v>
      </c>
      <c r="F1476" t="s">
        <v>4</v>
      </c>
      <c r="G1476">
        <v>0.15193000000000001</v>
      </c>
      <c r="H1476">
        <v>632011.06999999995</v>
      </c>
      <c r="I1476">
        <v>3674674.37</v>
      </c>
      <c r="J1476">
        <v>-69.02</v>
      </c>
      <c r="K1476">
        <v>-69.02</v>
      </c>
      <c r="L1476">
        <v>0</v>
      </c>
      <c r="M1476">
        <v>21080524</v>
      </c>
      <c r="N1476" t="s">
        <v>31</v>
      </c>
      <c r="O1476">
        <v>24</v>
      </c>
      <c r="P1476">
        <v>8</v>
      </c>
      <c r="Q1476">
        <v>5964</v>
      </c>
    </row>
    <row r="1477" spans="1:17" x14ac:dyDescent="0.25">
      <c r="A1477" t="s">
        <v>275</v>
      </c>
      <c r="B1477" t="s">
        <v>366</v>
      </c>
      <c r="C1477" t="s">
        <v>13</v>
      </c>
      <c r="D1477" t="s">
        <v>14</v>
      </c>
      <c r="E1477" t="s">
        <v>272</v>
      </c>
      <c r="F1477" t="s">
        <v>6</v>
      </c>
      <c r="G1477">
        <v>0.14104</v>
      </c>
      <c r="H1477">
        <v>632011.06999999995</v>
      </c>
      <c r="I1477">
        <v>3674674.37</v>
      </c>
      <c r="J1477">
        <v>-69.02</v>
      </c>
      <c r="K1477">
        <v>-69.02</v>
      </c>
      <c r="L1477">
        <v>0</v>
      </c>
      <c r="M1477">
        <v>21071224</v>
      </c>
      <c r="N1477" t="s">
        <v>31</v>
      </c>
      <c r="O1477">
        <v>24</v>
      </c>
      <c r="P1477">
        <v>8</v>
      </c>
      <c r="Q1477">
        <v>5964</v>
      </c>
    </row>
    <row r="1478" spans="1:17" x14ac:dyDescent="0.25">
      <c r="A1478" t="s">
        <v>275</v>
      </c>
      <c r="B1478" t="s">
        <v>366</v>
      </c>
      <c r="C1478" t="s">
        <v>13</v>
      </c>
      <c r="D1478" t="s">
        <v>14</v>
      </c>
      <c r="E1478" t="s">
        <v>272</v>
      </c>
      <c r="F1478" t="s">
        <v>15</v>
      </c>
      <c r="G1478">
        <v>0.10925</v>
      </c>
      <c r="H1478">
        <v>632011.06999999995</v>
      </c>
      <c r="I1478">
        <v>3674674.37</v>
      </c>
      <c r="J1478">
        <v>-69.02</v>
      </c>
      <c r="K1478">
        <v>-69.02</v>
      </c>
      <c r="L1478">
        <v>0</v>
      </c>
      <c r="M1478">
        <v>21080824</v>
      </c>
      <c r="N1478" t="s">
        <v>31</v>
      </c>
      <c r="O1478">
        <v>24</v>
      </c>
      <c r="P1478">
        <v>8</v>
      </c>
      <c r="Q1478">
        <v>5964</v>
      </c>
    </row>
    <row r="1479" spans="1:17" x14ac:dyDescent="0.25">
      <c r="A1479" t="s">
        <v>275</v>
      </c>
      <c r="B1479" t="s">
        <v>366</v>
      </c>
      <c r="C1479" t="s">
        <v>13</v>
      </c>
      <c r="D1479" t="s">
        <v>14</v>
      </c>
      <c r="E1479" t="s">
        <v>272</v>
      </c>
      <c r="F1479" t="s">
        <v>16</v>
      </c>
      <c r="G1479">
        <v>0.10575</v>
      </c>
      <c r="H1479">
        <v>632011.06999999995</v>
      </c>
      <c r="I1479">
        <v>3674674.37</v>
      </c>
      <c r="J1479">
        <v>-69.02</v>
      </c>
      <c r="K1479">
        <v>-69.02</v>
      </c>
      <c r="L1479">
        <v>0</v>
      </c>
      <c r="M1479">
        <v>21062124</v>
      </c>
      <c r="N1479" t="s">
        <v>31</v>
      </c>
      <c r="O1479">
        <v>24</v>
      </c>
      <c r="P1479">
        <v>8</v>
      </c>
      <c r="Q1479">
        <v>5964</v>
      </c>
    </row>
    <row r="1480" spans="1:17" x14ac:dyDescent="0.25">
      <c r="A1480" t="s">
        <v>275</v>
      </c>
      <c r="B1480" t="s">
        <v>366</v>
      </c>
      <c r="C1480" t="s">
        <v>13</v>
      </c>
      <c r="D1480" t="s">
        <v>14</v>
      </c>
      <c r="E1480" t="s">
        <v>272</v>
      </c>
      <c r="F1480" t="s">
        <v>17</v>
      </c>
      <c r="G1480">
        <v>9.9739999999999995E-2</v>
      </c>
      <c r="H1480">
        <v>632011.06999999995</v>
      </c>
      <c r="I1480">
        <v>3674674.37</v>
      </c>
      <c r="J1480">
        <v>-69.02</v>
      </c>
      <c r="K1480">
        <v>-69.02</v>
      </c>
      <c r="L1480">
        <v>0</v>
      </c>
      <c r="M1480">
        <v>21082124</v>
      </c>
      <c r="N1480" t="s">
        <v>31</v>
      </c>
      <c r="O1480">
        <v>24</v>
      </c>
      <c r="P1480">
        <v>8</v>
      </c>
      <c r="Q1480">
        <v>5964</v>
      </c>
    </row>
    <row r="1481" spans="1:17" x14ac:dyDescent="0.25">
      <c r="A1481" t="s">
        <v>275</v>
      </c>
      <c r="B1481" t="s">
        <v>366</v>
      </c>
      <c r="C1481" t="s">
        <v>13</v>
      </c>
      <c r="D1481" t="s">
        <v>14</v>
      </c>
      <c r="E1481" t="s">
        <v>272</v>
      </c>
      <c r="F1481" t="s">
        <v>18</v>
      </c>
      <c r="G1481">
        <v>9.4960000000000003E-2</v>
      </c>
      <c r="H1481">
        <v>632011.06999999995</v>
      </c>
      <c r="I1481">
        <v>3674674.37</v>
      </c>
      <c r="J1481">
        <v>-69.02</v>
      </c>
      <c r="K1481">
        <v>-69.02</v>
      </c>
      <c r="L1481">
        <v>0</v>
      </c>
      <c r="M1481">
        <v>21070824</v>
      </c>
      <c r="N1481" t="s">
        <v>31</v>
      </c>
      <c r="O1481">
        <v>24</v>
      </c>
      <c r="P1481">
        <v>8</v>
      </c>
      <c r="Q1481">
        <v>5964</v>
      </c>
    </row>
    <row r="1482" spans="1:17" x14ac:dyDescent="0.25">
      <c r="A1482" t="s">
        <v>275</v>
      </c>
      <c r="B1482" t="s">
        <v>366</v>
      </c>
      <c r="C1482" t="s">
        <v>13</v>
      </c>
      <c r="D1482" t="s">
        <v>14</v>
      </c>
      <c r="E1482" t="s">
        <v>273</v>
      </c>
      <c r="F1482" t="s">
        <v>4</v>
      </c>
      <c r="G1482">
        <v>0.14684</v>
      </c>
      <c r="H1482">
        <v>632011.06999999995</v>
      </c>
      <c r="I1482">
        <v>3674674.37</v>
      </c>
      <c r="J1482">
        <v>-69.02</v>
      </c>
      <c r="K1482">
        <v>-69.02</v>
      </c>
      <c r="L1482">
        <v>0</v>
      </c>
      <c r="M1482">
        <v>21080524</v>
      </c>
      <c r="N1482" t="s">
        <v>31</v>
      </c>
      <c r="O1482">
        <v>24</v>
      </c>
      <c r="P1482">
        <v>8</v>
      </c>
      <c r="Q1482">
        <v>5964</v>
      </c>
    </row>
    <row r="1483" spans="1:17" x14ac:dyDescent="0.25">
      <c r="A1483" t="s">
        <v>275</v>
      </c>
      <c r="B1483" t="s">
        <v>366</v>
      </c>
      <c r="C1483" t="s">
        <v>13</v>
      </c>
      <c r="D1483" t="s">
        <v>14</v>
      </c>
      <c r="E1483" t="s">
        <v>273</v>
      </c>
      <c r="F1483" t="s">
        <v>6</v>
      </c>
      <c r="G1483">
        <v>0.12906000000000001</v>
      </c>
      <c r="H1483">
        <v>632011.06999999995</v>
      </c>
      <c r="I1483">
        <v>3674674.37</v>
      </c>
      <c r="J1483">
        <v>-69.02</v>
      </c>
      <c r="K1483">
        <v>-69.02</v>
      </c>
      <c r="L1483">
        <v>0</v>
      </c>
      <c r="M1483">
        <v>21071224</v>
      </c>
      <c r="N1483" t="s">
        <v>31</v>
      </c>
      <c r="O1483">
        <v>24</v>
      </c>
      <c r="P1483">
        <v>8</v>
      </c>
      <c r="Q1483">
        <v>5964</v>
      </c>
    </row>
    <row r="1484" spans="1:17" x14ac:dyDescent="0.25">
      <c r="A1484" t="s">
        <v>275</v>
      </c>
      <c r="B1484" t="s">
        <v>366</v>
      </c>
      <c r="C1484" t="s">
        <v>13</v>
      </c>
      <c r="D1484" t="s">
        <v>14</v>
      </c>
      <c r="E1484" t="s">
        <v>273</v>
      </c>
      <c r="F1484" t="s">
        <v>15</v>
      </c>
      <c r="G1484">
        <v>9.98E-2</v>
      </c>
      <c r="H1484">
        <v>632000</v>
      </c>
      <c r="I1484">
        <v>3674675</v>
      </c>
      <c r="J1484">
        <v>-69</v>
      </c>
      <c r="K1484">
        <v>-69</v>
      </c>
      <c r="L1484">
        <v>0</v>
      </c>
      <c r="M1484">
        <v>21080824</v>
      </c>
      <c r="N1484" t="s">
        <v>31</v>
      </c>
      <c r="O1484">
        <v>24</v>
      </c>
      <c r="P1484">
        <v>8</v>
      </c>
      <c r="Q1484">
        <v>5964</v>
      </c>
    </row>
    <row r="1485" spans="1:17" x14ac:dyDescent="0.25">
      <c r="A1485" t="s">
        <v>275</v>
      </c>
      <c r="B1485" t="s">
        <v>366</v>
      </c>
      <c r="C1485" t="s">
        <v>13</v>
      </c>
      <c r="D1485" t="s">
        <v>14</v>
      </c>
      <c r="E1485" t="s">
        <v>273</v>
      </c>
      <c r="F1485" t="s">
        <v>16</v>
      </c>
      <c r="G1485">
        <v>9.9510000000000001E-2</v>
      </c>
      <c r="H1485">
        <v>632011.06999999995</v>
      </c>
      <c r="I1485">
        <v>3674674.37</v>
      </c>
      <c r="J1485">
        <v>-69.02</v>
      </c>
      <c r="K1485">
        <v>-69.02</v>
      </c>
      <c r="L1485">
        <v>0</v>
      </c>
      <c r="M1485">
        <v>21082124</v>
      </c>
      <c r="N1485" t="s">
        <v>31</v>
      </c>
      <c r="O1485">
        <v>24</v>
      </c>
      <c r="P1485">
        <v>8</v>
      </c>
      <c r="Q1485">
        <v>5964</v>
      </c>
    </row>
    <row r="1486" spans="1:17" x14ac:dyDescent="0.25">
      <c r="A1486" t="s">
        <v>275</v>
      </c>
      <c r="B1486" t="s">
        <v>366</v>
      </c>
      <c r="C1486" t="s">
        <v>13</v>
      </c>
      <c r="D1486" t="s">
        <v>14</v>
      </c>
      <c r="E1486" t="s">
        <v>273</v>
      </c>
      <c r="F1486" t="s">
        <v>17</v>
      </c>
      <c r="G1486">
        <v>9.2350000000000002E-2</v>
      </c>
      <c r="H1486">
        <v>632011.06999999995</v>
      </c>
      <c r="I1486">
        <v>3674674.37</v>
      </c>
      <c r="J1486">
        <v>-69.02</v>
      </c>
      <c r="K1486">
        <v>-69.02</v>
      </c>
      <c r="L1486">
        <v>0</v>
      </c>
      <c r="M1486">
        <v>21062124</v>
      </c>
      <c r="N1486" t="s">
        <v>31</v>
      </c>
      <c r="O1486">
        <v>24</v>
      </c>
      <c r="P1486">
        <v>8</v>
      </c>
      <c r="Q1486">
        <v>5964</v>
      </c>
    </row>
    <row r="1487" spans="1:17" x14ac:dyDescent="0.25">
      <c r="A1487" t="s">
        <v>275</v>
      </c>
      <c r="B1487" t="s">
        <v>366</v>
      </c>
      <c r="C1487" t="s">
        <v>13</v>
      </c>
      <c r="D1487" t="s">
        <v>14</v>
      </c>
      <c r="E1487" t="s">
        <v>273</v>
      </c>
      <c r="F1487" t="s">
        <v>18</v>
      </c>
      <c r="G1487">
        <v>9.0029999999999999E-2</v>
      </c>
      <c r="H1487">
        <v>632000</v>
      </c>
      <c r="I1487">
        <v>3674675</v>
      </c>
      <c r="J1487">
        <v>-69</v>
      </c>
      <c r="K1487">
        <v>-69</v>
      </c>
      <c r="L1487">
        <v>0</v>
      </c>
      <c r="M1487">
        <v>21062924</v>
      </c>
      <c r="N1487" t="s">
        <v>31</v>
      </c>
      <c r="O1487">
        <v>24</v>
      </c>
      <c r="P1487">
        <v>8</v>
      </c>
      <c r="Q1487">
        <v>5964</v>
      </c>
    </row>
    <row r="1488" spans="1:17" x14ac:dyDescent="0.25">
      <c r="A1488" t="s">
        <v>275</v>
      </c>
      <c r="B1488" t="s">
        <v>366</v>
      </c>
      <c r="C1488" t="s">
        <v>13</v>
      </c>
      <c r="D1488" t="s">
        <v>14</v>
      </c>
      <c r="E1488" t="s">
        <v>274</v>
      </c>
      <c r="F1488" t="s">
        <v>4</v>
      </c>
      <c r="G1488">
        <v>9.375E-2</v>
      </c>
      <c r="H1488">
        <v>632000</v>
      </c>
      <c r="I1488">
        <v>3674675</v>
      </c>
      <c r="J1488">
        <v>-69</v>
      </c>
      <c r="K1488">
        <v>-69</v>
      </c>
      <c r="L1488">
        <v>0</v>
      </c>
      <c r="M1488">
        <v>21080524</v>
      </c>
      <c r="N1488" t="s">
        <v>31</v>
      </c>
      <c r="O1488">
        <v>24</v>
      </c>
      <c r="P1488">
        <v>8</v>
      </c>
      <c r="Q1488">
        <v>5964</v>
      </c>
    </row>
    <row r="1489" spans="1:17" x14ac:dyDescent="0.25">
      <c r="A1489" t="s">
        <v>275</v>
      </c>
      <c r="B1489" t="s">
        <v>366</v>
      </c>
      <c r="C1489" t="s">
        <v>13</v>
      </c>
      <c r="D1489" t="s">
        <v>14</v>
      </c>
      <c r="E1489" t="s">
        <v>274</v>
      </c>
      <c r="F1489" t="s">
        <v>6</v>
      </c>
      <c r="G1489">
        <v>8.813E-2</v>
      </c>
      <c r="H1489">
        <v>631986.82999999996</v>
      </c>
      <c r="I1489">
        <v>3674674.37</v>
      </c>
      <c r="J1489">
        <v>-68.98</v>
      </c>
      <c r="K1489">
        <v>-68.98</v>
      </c>
      <c r="L1489">
        <v>0</v>
      </c>
      <c r="M1489">
        <v>21071224</v>
      </c>
      <c r="N1489" t="s">
        <v>31</v>
      </c>
      <c r="O1489">
        <v>24</v>
      </c>
      <c r="P1489">
        <v>8</v>
      </c>
      <c r="Q1489">
        <v>5964</v>
      </c>
    </row>
    <row r="1490" spans="1:17" x14ac:dyDescent="0.25">
      <c r="A1490" t="s">
        <v>275</v>
      </c>
      <c r="B1490" t="s">
        <v>366</v>
      </c>
      <c r="C1490" t="s">
        <v>13</v>
      </c>
      <c r="D1490" t="s">
        <v>14</v>
      </c>
      <c r="E1490" t="s">
        <v>274</v>
      </c>
      <c r="F1490" t="s">
        <v>15</v>
      </c>
      <c r="G1490">
        <v>6.8040000000000003E-2</v>
      </c>
      <c r="H1490">
        <v>632000</v>
      </c>
      <c r="I1490">
        <v>3674675</v>
      </c>
      <c r="J1490">
        <v>-69</v>
      </c>
      <c r="K1490">
        <v>-69</v>
      </c>
      <c r="L1490">
        <v>0</v>
      </c>
      <c r="M1490">
        <v>21080824</v>
      </c>
      <c r="N1490" t="s">
        <v>31</v>
      </c>
      <c r="O1490">
        <v>24</v>
      </c>
      <c r="P1490">
        <v>8</v>
      </c>
      <c r="Q1490">
        <v>5964</v>
      </c>
    </row>
    <row r="1491" spans="1:17" x14ac:dyDescent="0.25">
      <c r="A1491" t="s">
        <v>275</v>
      </c>
      <c r="B1491" t="s">
        <v>366</v>
      </c>
      <c r="C1491" t="s">
        <v>13</v>
      </c>
      <c r="D1491" t="s">
        <v>14</v>
      </c>
      <c r="E1491" t="s">
        <v>274</v>
      </c>
      <c r="F1491" t="s">
        <v>16</v>
      </c>
      <c r="G1491">
        <v>6.7000000000000004E-2</v>
      </c>
      <c r="H1491">
        <v>632000</v>
      </c>
      <c r="I1491">
        <v>3674675</v>
      </c>
      <c r="J1491">
        <v>-69</v>
      </c>
      <c r="K1491">
        <v>-69</v>
      </c>
      <c r="L1491">
        <v>0</v>
      </c>
      <c r="M1491">
        <v>21082124</v>
      </c>
      <c r="N1491" t="s">
        <v>31</v>
      </c>
      <c r="O1491">
        <v>24</v>
      </c>
      <c r="P1491">
        <v>8</v>
      </c>
      <c r="Q1491">
        <v>5964</v>
      </c>
    </row>
    <row r="1492" spans="1:17" x14ac:dyDescent="0.25">
      <c r="A1492" t="s">
        <v>275</v>
      </c>
      <c r="B1492" t="s">
        <v>366</v>
      </c>
      <c r="C1492" t="s">
        <v>13</v>
      </c>
      <c r="D1492" t="s">
        <v>14</v>
      </c>
      <c r="E1492" t="s">
        <v>274</v>
      </c>
      <c r="F1492" t="s">
        <v>17</v>
      </c>
      <c r="G1492">
        <v>6.1370000000000001E-2</v>
      </c>
      <c r="H1492">
        <v>631986.82999999996</v>
      </c>
      <c r="I1492">
        <v>3674674.37</v>
      </c>
      <c r="J1492">
        <v>-68.98</v>
      </c>
      <c r="K1492">
        <v>-68.98</v>
      </c>
      <c r="L1492">
        <v>0</v>
      </c>
      <c r="M1492">
        <v>21070824</v>
      </c>
      <c r="N1492" t="s">
        <v>31</v>
      </c>
      <c r="O1492">
        <v>24</v>
      </c>
      <c r="P1492">
        <v>8</v>
      </c>
      <c r="Q1492">
        <v>5964</v>
      </c>
    </row>
    <row r="1493" spans="1:17" x14ac:dyDescent="0.25">
      <c r="A1493" t="s">
        <v>275</v>
      </c>
      <c r="B1493" t="s">
        <v>366</v>
      </c>
      <c r="C1493" t="s">
        <v>13</v>
      </c>
      <c r="D1493" t="s">
        <v>14</v>
      </c>
      <c r="E1493" t="s">
        <v>274</v>
      </c>
      <c r="F1493" t="s">
        <v>18</v>
      </c>
      <c r="G1493">
        <v>6.0839999999999998E-2</v>
      </c>
      <c r="H1493">
        <v>631986.82999999996</v>
      </c>
      <c r="I1493">
        <v>3674674.37</v>
      </c>
      <c r="J1493">
        <v>-68.98</v>
      </c>
      <c r="K1493">
        <v>-68.98</v>
      </c>
      <c r="L1493">
        <v>0</v>
      </c>
      <c r="M1493">
        <v>21063024</v>
      </c>
      <c r="N1493" t="s">
        <v>31</v>
      </c>
      <c r="O1493">
        <v>24</v>
      </c>
      <c r="P1493">
        <v>8</v>
      </c>
      <c r="Q1493">
        <v>5964</v>
      </c>
    </row>
    <row r="1494" spans="1:17" x14ac:dyDescent="0.25">
      <c r="A1494" t="s">
        <v>275</v>
      </c>
      <c r="B1494" t="s">
        <v>366</v>
      </c>
      <c r="C1494" t="s">
        <v>13</v>
      </c>
      <c r="D1494" t="s">
        <v>14</v>
      </c>
      <c r="E1494" t="s">
        <v>278</v>
      </c>
      <c r="F1494" t="s">
        <v>4</v>
      </c>
      <c r="G1494">
        <v>3.5439999999999999E-2</v>
      </c>
      <c r="H1494">
        <v>632301.9</v>
      </c>
      <c r="I1494">
        <v>3674532.18</v>
      </c>
      <c r="J1494">
        <v>-68.72</v>
      </c>
      <c r="K1494">
        <v>-68.72</v>
      </c>
      <c r="L1494">
        <v>0</v>
      </c>
      <c r="M1494">
        <v>21042224</v>
      </c>
      <c r="N1494" t="s">
        <v>31</v>
      </c>
      <c r="O1494">
        <v>24</v>
      </c>
      <c r="P1494">
        <v>8</v>
      </c>
      <c r="Q1494">
        <v>5964</v>
      </c>
    </row>
    <row r="1495" spans="1:17" x14ac:dyDescent="0.25">
      <c r="A1495" t="s">
        <v>275</v>
      </c>
      <c r="B1495" t="s">
        <v>366</v>
      </c>
      <c r="C1495" t="s">
        <v>13</v>
      </c>
      <c r="D1495" t="s">
        <v>14</v>
      </c>
      <c r="E1495" t="s">
        <v>278</v>
      </c>
      <c r="F1495" t="s">
        <v>6</v>
      </c>
      <c r="G1495">
        <v>3.4520000000000002E-2</v>
      </c>
      <c r="H1495">
        <v>632301.9</v>
      </c>
      <c r="I1495">
        <v>3674532.18</v>
      </c>
      <c r="J1495">
        <v>-68.72</v>
      </c>
      <c r="K1495">
        <v>-68.72</v>
      </c>
      <c r="L1495">
        <v>0</v>
      </c>
      <c r="M1495">
        <v>21051624</v>
      </c>
      <c r="N1495" t="s">
        <v>31</v>
      </c>
      <c r="O1495">
        <v>24</v>
      </c>
      <c r="P1495">
        <v>8</v>
      </c>
      <c r="Q1495">
        <v>5964</v>
      </c>
    </row>
    <row r="1496" spans="1:17" x14ac:dyDescent="0.25">
      <c r="A1496" t="s">
        <v>275</v>
      </c>
      <c r="B1496" t="s">
        <v>366</v>
      </c>
      <c r="C1496" t="s">
        <v>13</v>
      </c>
      <c r="D1496" t="s">
        <v>14</v>
      </c>
      <c r="E1496" t="s">
        <v>278</v>
      </c>
      <c r="F1496" t="s">
        <v>15</v>
      </c>
      <c r="G1496">
        <v>3.4229999999999997E-2</v>
      </c>
      <c r="H1496">
        <v>632301.9</v>
      </c>
      <c r="I1496">
        <v>3674532.18</v>
      </c>
      <c r="J1496">
        <v>-68.72</v>
      </c>
      <c r="K1496">
        <v>-68.72</v>
      </c>
      <c r="L1496">
        <v>0</v>
      </c>
      <c r="M1496">
        <v>21050224</v>
      </c>
      <c r="N1496" t="s">
        <v>31</v>
      </c>
      <c r="O1496">
        <v>24</v>
      </c>
      <c r="P1496">
        <v>8</v>
      </c>
      <c r="Q1496">
        <v>5964</v>
      </c>
    </row>
    <row r="1497" spans="1:17" x14ac:dyDescent="0.25">
      <c r="A1497" t="s">
        <v>275</v>
      </c>
      <c r="B1497" t="s">
        <v>366</v>
      </c>
      <c r="C1497" t="s">
        <v>13</v>
      </c>
      <c r="D1497" t="s">
        <v>14</v>
      </c>
      <c r="E1497" t="s">
        <v>278</v>
      </c>
      <c r="F1497" t="s">
        <v>16</v>
      </c>
      <c r="G1497">
        <v>3.082E-2</v>
      </c>
      <c r="H1497">
        <v>632301.9</v>
      </c>
      <c r="I1497">
        <v>3674532.18</v>
      </c>
      <c r="J1497">
        <v>-68.72</v>
      </c>
      <c r="K1497">
        <v>-68.72</v>
      </c>
      <c r="L1497">
        <v>0</v>
      </c>
      <c r="M1497">
        <v>21052124</v>
      </c>
      <c r="N1497" t="s">
        <v>31</v>
      </c>
      <c r="O1497">
        <v>24</v>
      </c>
      <c r="P1497">
        <v>8</v>
      </c>
      <c r="Q1497">
        <v>5964</v>
      </c>
    </row>
    <row r="1498" spans="1:17" x14ac:dyDescent="0.25">
      <c r="A1498" t="s">
        <v>275</v>
      </c>
      <c r="B1498" t="s">
        <v>366</v>
      </c>
      <c r="C1498" t="s">
        <v>13</v>
      </c>
      <c r="D1498" t="s">
        <v>14</v>
      </c>
      <c r="E1498" t="s">
        <v>278</v>
      </c>
      <c r="F1498" t="s">
        <v>17</v>
      </c>
      <c r="G1498">
        <v>2.8899999999999999E-2</v>
      </c>
      <c r="H1498">
        <v>632301.9</v>
      </c>
      <c r="I1498">
        <v>3674532.18</v>
      </c>
      <c r="J1498">
        <v>-68.72</v>
      </c>
      <c r="K1498">
        <v>-68.72</v>
      </c>
      <c r="L1498">
        <v>0</v>
      </c>
      <c r="M1498">
        <v>21052724</v>
      </c>
      <c r="N1498" t="s">
        <v>31</v>
      </c>
      <c r="O1498">
        <v>24</v>
      </c>
      <c r="P1498">
        <v>8</v>
      </c>
      <c r="Q1498">
        <v>5964</v>
      </c>
    </row>
    <row r="1499" spans="1:17" x14ac:dyDescent="0.25">
      <c r="A1499" t="s">
        <v>275</v>
      </c>
      <c r="B1499" t="s">
        <v>366</v>
      </c>
      <c r="C1499" t="s">
        <v>13</v>
      </c>
      <c r="D1499" t="s">
        <v>14</v>
      </c>
      <c r="E1499" t="s">
        <v>278</v>
      </c>
      <c r="F1499" t="s">
        <v>18</v>
      </c>
      <c r="G1499">
        <v>2.7060000000000001E-2</v>
      </c>
      <c r="H1499">
        <v>632301.9</v>
      </c>
      <c r="I1499">
        <v>3674532.18</v>
      </c>
      <c r="J1499">
        <v>-68.72</v>
      </c>
      <c r="K1499">
        <v>-68.72</v>
      </c>
      <c r="L1499">
        <v>0</v>
      </c>
      <c r="M1499">
        <v>21031024</v>
      </c>
      <c r="N1499" t="s">
        <v>31</v>
      </c>
      <c r="O1499">
        <v>24</v>
      </c>
      <c r="P1499">
        <v>8</v>
      </c>
      <c r="Q1499">
        <v>5964</v>
      </c>
    </row>
    <row r="1500" spans="1:17" x14ac:dyDescent="0.25">
      <c r="A1500" t="s">
        <v>275</v>
      </c>
      <c r="B1500" t="s">
        <v>366</v>
      </c>
      <c r="C1500" t="s">
        <v>13</v>
      </c>
      <c r="D1500" t="s">
        <v>14</v>
      </c>
      <c r="E1500" t="s">
        <v>7</v>
      </c>
      <c r="F1500" t="s">
        <v>4</v>
      </c>
      <c r="G1500">
        <v>4.4274800000000001</v>
      </c>
      <c r="H1500">
        <v>632156.48</v>
      </c>
      <c r="I1500">
        <v>3674295.19</v>
      </c>
      <c r="J1500">
        <v>-68.760000000000005</v>
      </c>
      <c r="K1500">
        <v>-68.760000000000005</v>
      </c>
      <c r="L1500">
        <v>0</v>
      </c>
      <c r="M1500">
        <v>21041824</v>
      </c>
      <c r="N1500" t="s">
        <v>31</v>
      </c>
      <c r="O1500">
        <v>24</v>
      </c>
      <c r="P1500">
        <v>8</v>
      </c>
      <c r="Q1500">
        <v>5964</v>
      </c>
    </row>
    <row r="1501" spans="1:17" x14ac:dyDescent="0.25">
      <c r="A1501" t="s">
        <v>275</v>
      </c>
      <c r="B1501" t="s">
        <v>366</v>
      </c>
      <c r="C1501" t="s">
        <v>13</v>
      </c>
      <c r="D1501" t="s">
        <v>14</v>
      </c>
      <c r="E1501" t="s">
        <v>7</v>
      </c>
      <c r="F1501" t="s">
        <v>6</v>
      </c>
      <c r="G1501">
        <v>4.1798099999999998</v>
      </c>
      <c r="H1501">
        <v>632180.72</v>
      </c>
      <c r="I1501">
        <v>3674295.19</v>
      </c>
      <c r="J1501">
        <v>-68.739999999999995</v>
      </c>
      <c r="K1501">
        <v>-68.739999999999995</v>
      </c>
      <c r="L1501">
        <v>0</v>
      </c>
      <c r="M1501">
        <v>21112524</v>
      </c>
      <c r="N1501" t="s">
        <v>31</v>
      </c>
      <c r="O1501">
        <v>24</v>
      </c>
      <c r="P1501">
        <v>8</v>
      </c>
      <c r="Q1501">
        <v>5964</v>
      </c>
    </row>
    <row r="1502" spans="1:17" x14ac:dyDescent="0.25">
      <c r="A1502" t="s">
        <v>275</v>
      </c>
      <c r="B1502" t="s">
        <v>366</v>
      </c>
      <c r="C1502" t="s">
        <v>13</v>
      </c>
      <c r="D1502" t="s">
        <v>14</v>
      </c>
      <c r="E1502" t="s">
        <v>7</v>
      </c>
      <c r="F1502" t="s">
        <v>15</v>
      </c>
      <c r="G1502">
        <v>3.8563299999999998</v>
      </c>
      <c r="H1502">
        <v>632301.9</v>
      </c>
      <c r="I1502">
        <v>3674413.68</v>
      </c>
      <c r="J1502">
        <v>-68.59</v>
      </c>
      <c r="K1502">
        <v>-68.59</v>
      </c>
      <c r="L1502">
        <v>0</v>
      </c>
      <c r="M1502">
        <v>21101824</v>
      </c>
      <c r="N1502" t="s">
        <v>31</v>
      </c>
      <c r="O1502">
        <v>24</v>
      </c>
      <c r="P1502">
        <v>8</v>
      </c>
      <c r="Q1502">
        <v>5964</v>
      </c>
    </row>
    <row r="1503" spans="1:17" x14ac:dyDescent="0.25">
      <c r="A1503" t="s">
        <v>275</v>
      </c>
      <c r="B1503" t="s">
        <v>366</v>
      </c>
      <c r="C1503" t="s">
        <v>13</v>
      </c>
      <c r="D1503" t="s">
        <v>14</v>
      </c>
      <c r="E1503" t="s">
        <v>7</v>
      </c>
      <c r="F1503" t="s">
        <v>16</v>
      </c>
      <c r="G1503">
        <v>3.6249699999999998</v>
      </c>
      <c r="H1503">
        <v>632301.9</v>
      </c>
      <c r="I1503">
        <v>3674437.38</v>
      </c>
      <c r="J1503">
        <v>-68.569999999999993</v>
      </c>
      <c r="K1503">
        <v>-68.569999999999993</v>
      </c>
      <c r="L1503">
        <v>0</v>
      </c>
      <c r="M1503">
        <v>21051624</v>
      </c>
      <c r="N1503" t="s">
        <v>31</v>
      </c>
      <c r="O1503">
        <v>24</v>
      </c>
      <c r="P1503">
        <v>8</v>
      </c>
      <c r="Q1503">
        <v>5964</v>
      </c>
    </row>
    <row r="1504" spans="1:17" x14ac:dyDescent="0.25">
      <c r="A1504" t="s">
        <v>275</v>
      </c>
      <c r="B1504" t="s">
        <v>366</v>
      </c>
      <c r="C1504" t="s">
        <v>13</v>
      </c>
      <c r="D1504" t="s">
        <v>14</v>
      </c>
      <c r="E1504" t="s">
        <v>7</v>
      </c>
      <c r="F1504" t="s">
        <v>17</v>
      </c>
      <c r="G1504">
        <v>3.52982</v>
      </c>
      <c r="H1504">
        <v>632301.9</v>
      </c>
      <c r="I1504">
        <v>3674413.68</v>
      </c>
      <c r="J1504">
        <v>-68.59</v>
      </c>
      <c r="K1504">
        <v>-68.59</v>
      </c>
      <c r="L1504">
        <v>0</v>
      </c>
      <c r="M1504">
        <v>21040824</v>
      </c>
      <c r="N1504" t="s">
        <v>31</v>
      </c>
      <c r="O1504">
        <v>24</v>
      </c>
      <c r="P1504">
        <v>8</v>
      </c>
      <c r="Q1504">
        <v>5964</v>
      </c>
    </row>
    <row r="1505" spans="1:17" x14ac:dyDescent="0.25">
      <c r="A1505" t="s">
        <v>275</v>
      </c>
      <c r="B1505" t="s">
        <v>366</v>
      </c>
      <c r="C1505" t="s">
        <v>13</v>
      </c>
      <c r="D1505" t="s">
        <v>14</v>
      </c>
      <c r="E1505" t="s">
        <v>7</v>
      </c>
      <c r="F1505" t="s">
        <v>18</v>
      </c>
      <c r="G1505">
        <v>3.4188200000000002</v>
      </c>
      <c r="H1505">
        <v>632301.9</v>
      </c>
      <c r="I1505">
        <v>3674413.68</v>
      </c>
      <c r="J1505">
        <v>-68.59</v>
      </c>
      <c r="K1505">
        <v>-68.59</v>
      </c>
      <c r="L1505">
        <v>0</v>
      </c>
      <c r="M1505">
        <v>21042524</v>
      </c>
      <c r="N1505" t="s">
        <v>31</v>
      </c>
      <c r="O1505">
        <v>24</v>
      </c>
      <c r="P1505">
        <v>8</v>
      </c>
      <c r="Q1505">
        <v>5964</v>
      </c>
    </row>
    <row r="1506" spans="1:17" x14ac:dyDescent="0.25">
      <c r="A1506" t="s">
        <v>275</v>
      </c>
      <c r="B1506" t="s">
        <v>367</v>
      </c>
      <c r="C1506" t="s">
        <v>13</v>
      </c>
      <c r="D1506" t="s">
        <v>12</v>
      </c>
      <c r="E1506" t="s">
        <v>3</v>
      </c>
      <c r="F1506" t="s">
        <v>4</v>
      </c>
      <c r="G1506">
        <v>0.65003999999999995</v>
      </c>
      <c r="H1506">
        <v>632301.9</v>
      </c>
      <c r="I1506">
        <v>3674437.38</v>
      </c>
      <c r="J1506">
        <v>-68.569999999999993</v>
      </c>
      <c r="K1506">
        <v>-68.569999999999993</v>
      </c>
      <c r="L1506">
        <v>0</v>
      </c>
      <c r="M1506" t="s">
        <v>106</v>
      </c>
      <c r="N1506" t="s">
        <v>31</v>
      </c>
      <c r="O1506">
        <v>24</v>
      </c>
      <c r="P1506">
        <v>8</v>
      </c>
      <c r="Q1506">
        <v>5964</v>
      </c>
    </row>
    <row r="1507" spans="1:17" x14ac:dyDescent="0.25">
      <c r="A1507" t="s">
        <v>275</v>
      </c>
      <c r="B1507" t="s">
        <v>367</v>
      </c>
      <c r="C1507" t="s">
        <v>13</v>
      </c>
      <c r="D1507" t="s">
        <v>12</v>
      </c>
      <c r="E1507" t="s">
        <v>271</v>
      </c>
      <c r="F1507" t="s">
        <v>4</v>
      </c>
      <c r="G1507">
        <v>0.64914000000000005</v>
      </c>
      <c r="H1507">
        <v>632301.9</v>
      </c>
      <c r="I1507">
        <v>3674437.38</v>
      </c>
      <c r="J1507">
        <v>-68.569999999999993</v>
      </c>
      <c r="K1507">
        <v>-68.569999999999993</v>
      </c>
      <c r="L1507">
        <v>0</v>
      </c>
      <c r="M1507" t="s">
        <v>106</v>
      </c>
      <c r="N1507" t="s">
        <v>31</v>
      </c>
      <c r="O1507">
        <v>24</v>
      </c>
      <c r="P1507">
        <v>8</v>
      </c>
      <c r="Q1507">
        <v>5964</v>
      </c>
    </row>
    <row r="1508" spans="1:17" x14ac:dyDescent="0.25">
      <c r="A1508" t="s">
        <v>275</v>
      </c>
      <c r="B1508" t="s">
        <v>367</v>
      </c>
      <c r="C1508" t="s">
        <v>13</v>
      </c>
      <c r="D1508" t="s">
        <v>12</v>
      </c>
      <c r="E1508" t="s">
        <v>277</v>
      </c>
      <c r="F1508" t="s">
        <v>4</v>
      </c>
      <c r="G1508">
        <v>2.5500000000000002E-3</v>
      </c>
      <c r="H1508">
        <v>632000</v>
      </c>
      <c r="I1508">
        <v>3674675</v>
      </c>
      <c r="J1508">
        <v>-69</v>
      </c>
      <c r="K1508">
        <v>-69</v>
      </c>
      <c r="L1508">
        <v>0</v>
      </c>
      <c r="M1508" t="s">
        <v>106</v>
      </c>
      <c r="N1508" t="s">
        <v>31</v>
      </c>
      <c r="O1508">
        <v>24</v>
      </c>
      <c r="P1508">
        <v>8</v>
      </c>
      <c r="Q1508">
        <v>5964</v>
      </c>
    </row>
    <row r="1509" spans="1:17" x14ac:dyDescent="0.25">
      <c r="A1509" t="s">
        <v>275</v>
      </c>
      <c r="B1509" t="s">
        <v>367</v>
      </c>
      <c r="C1509" t="s">
        <v>13</v>
      </c>
      <c r="D1509" t="s">
        <v>12</v>
      </c>
      <c r="E1509" t="s">
        <v>272</v>
      </c>
      <c r="F1509" t="s">
        <v>4</v>
      </c>
      <c r="G1509">
        <v>8.4999999999999995E-4</v>
      </c>
      <c r="H1509">
        <v>632000</v>
      </c>
      <c r="I1509">
        <v>3674675</v>
      </c>
      <c r="J1509">
        <v>-69</v>
      </c>
      <c r="K1509">
        <v>-69</v>
      </c>
      <c r="L1509">
        <v>0</v>
      </c>
      <c r="M1509" t="s">
        <v>106</v>
      </c>
      <c r="N1509" t="s">
        <v>31</v>
      </c>
      <c r="O1509">
        <v>24</v>
      </c>
      <c r="P1509">
        <v>8</v>
      </c>
      <c r="Q1509">
        <v>5964</v>
      </c>
    </row>
    <row r="1510" spans="1:17" x14ac:dyDescent="0.25">
      <c r="A1510" t="s">
        <v>275</v>
      </c>
      <c r="B1510" t="s">
        <v>367</v>
      </c>
      <c r="C1510" t="s">
        <v>13</v>
      </c>
      <c r="D1510" t="s">
        <v>12</v>
      </c>
      <c r="E1510" t="s">
        <v>273</v>
      </c>
      <c r="F1510" t="s">
        <v>4</v>
      </c>
      <c r="G1510">
        <v>8.0999999999999996E-4</v>
      </c>
      <c r="H1510">
        <v>632000</v>
      </c>
      <c r="I1510">
        <v>3674675</v>
      </c>
      <c r="J1510">
        <v>-69</v>
      </c>
      <c r="K1510">
        <v>-69</v>
      </c>
      <c r="L1510">
        <v>0</v>
      </c>
      <c r="M1510" t="s">
        <v>106</v>
      </c>
      <c r="N1510" t="s">
        <v>31</v>
      </c>
      <c r="O1510">
        <v>24</v>
      </c>
      <c r="P1510">
        <v>8</v>
      </c>
      <c r="Q1510">
        <v>5964</v>
      </c>
    </row>
    <row r="1511" spans="1:17" x14ac:dyDescent="0.25">
      <c r="A1511" t="s">
        <v>275</v>
      </c>
      <c r="B1511" t="s">
        <v>367</v>
      </c>
      <c r="C1511" t="s">
        <v>13</v>
      </c>
      <c r="D1511" t="s">
        <v>12</v>
      </c>
      <c r="E1511" t="s">
        <v>274</v>
      </c>
      <c r="F1511" t="s">
        <v>4</v>
      </c>
      <c r="G1511">
        <v>6.4000000000000005E-4</v>
      </c>
      <c r="H1511">
        <v>632301.9</v>
      </c>
      <c r="I1511">
        <v>3674579.58</v>
      </c>
      <c r="J1511">
        <v>-68.739999999999995</v>
      </c>
      <c r="K1511">
        <v>-68.739999999999995</v>
      </c>
      <c r="L1511">
        <v>0</v>
      </c>
      <c r="M1511" t="s">
        <v>106</v>
      </c>
      <c r="N1511" t="s">
        <v>31</v>
      </c>
      <c r="O1511">
        <v>24</v>
      </c>
      <c r="P1511">
        <v>8</v>
      </c>
      <c r="Q1511">
        <v>5964</v>
      </c>
    </row>
    <row r="1512" spans="1:17" x14ac:dyDescent="0.25">
      <c r="A1512" t="s">
        <v>275</v>
      </c>
      <c r="B1512" t="s">
        <v>367</v>
      </c>
      <c r="C1512" t="s">
        <v>13</v>
      </c>
      <c r="D1512" t="s">
        <v>12</v>
      </c>
      <c r="E1512" t="s">
        <v>278</v>
      </c>
      <c r="F1512" t="s">
        <v>4</v>
      </c>
      <c r="G1512">
        <v>9.5E-4</v>
      </c>
      <c r="H1512">
        <v>632301.9</v>
      </c>
      <c r="I1512">
        <v>3674532.18</v>
      </c>
      <c r="J1512">
        <v>-68.72</v>
      </c>
      <c r="K1512">
        <v>-68.72</v>
      </c>
      <c r="L1512">
        <v>0</v>
      </c>
      <c r="M1512" t="s">
        <v>106</v>
      </c>
      <c r="N1512" t="s">
        <v>31</v>
      </c>
      <c r="O1512">
        <v>24</v>
      </c>
      <c r="P1512">
        <v>8</v>
      </c>
      <c r="Q1512">
        <v>5964</v>
      </c>
    </row>
    <row r="1513" spans="1:17" x14ac:dyDescent="0.25">
      <c r="A1513" t="s">
        <v>275</v>
      </c>
      <c r="B1513" t="s">
        <v>367</v>
      </c>
      <c r="C1513" t="s">
        <v>13</v>
      </c>
      <c r="D1513" t="s">
        <v>12</v>
      </c>
      <c r="E1513" t="s">
        <v>7</v>
      </c>
      <c r="F1513" t="s">
        <v>4</v>
      </c>
      <c r="G1513">
        <v>0.65003999999999995</v>
      </c>
      <c r="H1513">
        <v>632301.9</v>
      </c>
      <c r="I1513">
        <v>3674437.38</v>
      </c>
      <c r="J1513">
        <v>-68.569999999999993</v>
      </c>
      <c r="K1513">
        <v>-68.569999999999993</v>
      </c>
      <c r="L1513">
        <v>0</v>
      </c>
      <c r="M1513" t="s">
        <v>106</v>
      </c>
      <c r="N1513" t="s">
        <v>31</v>
      </c>
      <c r="O1513">
        <v>24</v>
      </c>
      <c r="P1513">
        <v>8</v>
      </c>
      <c r="Q1513">
        <v>5964</v>
      </c>
    </row>
    <row r="1514" spans="1:17" x14ac:dyDescent="0.25">
      <c r="A1514" t="s">
        <v>275</v>
      </c>
      <c r="B1514" t="s">
        <v>368</v>
      </c>
      <c r="C1514" t="s">
        <v>24</v>
      </c>
      <c r="D1514" t="s">
        <v>25</v>
      </c>
      <c r="E1514" t="s">
        <v>3</v>
      </c>
      <c r="F1514" t="s">
        <v>4</v>
      </c>
      <c r="G1514">
        <v>2.6887099999999999</v>
      </c>
      <c r="H1514">
        <v>632156.48</v>
      </c>
      <c r="I1514">
        <v>3674295.19</v>
      </c>
      <c r="J1514">
        <v>-68.760000000000005</v>
      </c>
      <c r="K1514">
        <v>-68.760000000000005</v>
      </c>
      <c r="L1514">
        <v>0</v>
      </c>
      <c r="M1514" t="s">
        <v>106</v>
      </c>
      <c r="N1514" t="s">
        <v>31</v>
      </c>
      <c r="O1514">
        <v>24</v>
      </c>
      <c r="P1514">
        <v>8</v>
      </c>
      <c r="Q1514">
        <v>5964</v>
      </c>
    </row>
    <row r="1515" spans="1:17" x14ac:dyDescent="0.25">
      <c r="A1515" t="s">
        <v>275</v>
      </c>
      <c r="B1515" t="s">
        <v>368</v>
      </c>
      <c r="C1515" t="s">
        <v>24</v>
      </c>
      <c r="D1515" t="s">
        <v>25</v>
      </c>
      <c r="E1515" t="s">
        <v>271</v>
      </c>
      <c r="F1515" t="s">
        <v>4</v>
      </c>
      <c r="G1515">
        <v>2.62521</v>
      </c>
      <c r="H1515">
        <v>632156.48</v>
      </c>
      <c r="I1515">
        <v>3674295.19</v>
      </c>
      <c r="J1515">
        <v>-68.760000000000005</v>
      </c>
      <c r="K1515">
        <v>-68.760000000000005</v>
      </c>
      <c r="L1515">
        <v>0</v>
      </c>
      <c r="M1515" t="s">
        <v>106</v>
      </c>
      <c r="N1515" t="s">
        <v>31</v>
      </c>
      <c r="O1515">
        <v>24</v>
      </c>
      <c r="P1515">
        <v>8</v>
      </c>
      <c r="Q1515">
        <v>5964</v>
      </c>
    </row>
    <row r="1516" spans="1:17" x14ac:dyDescent="0.25">
      <c r="A1516" t="s">
        <v>275</v>
      </c>
      <c r="B1516" t="s">
        <v>368</v>
      </c>
      <c r="C1516" t="s">
        <v>24</v>
      </c>
      <c r="D1516" t="s">
        <v>25</v>
      </c>
      <c r="E1516" t="s">
        <v>277</v>
      </c>
      <c r="F1516" t="s">
        <v>4</v>
      </c>
      <c r="G1516">
        <v>0.40322000000000002</v>
      </c>
      <c r="H1516">
        <v>632011.06999999995</v>
      </c>
      <c r="I1516">
        <v>3674674.37</v>
      </c>
      <c r="J1516">
        <v>-69.02</v>
      </c>
      <c r="K1516">
        <v>-69.02</v>
      </c>
      <c r="L1516">
        <v>0</v>
      </c>
      <c r="M1516" t="s">
        <v>106</v>
      </c>
      <c r="N1516" t="s">
        <v>31</v>
      </c>
      <c r="O1516">
        <v>24</v>
      </c>
      <c r="P1516">
        <v>8</v>
      </c>
      <c r="Q1516">
        <v>5964</v>
      </c>
    </row>
    <row r="1517" spans="1:17" x14ac:dyDescent="0.25">
      <c r="A1517" t="s">
        <v>275</v>
      </c>
      <c r="B1517" t="s">
        <v>368</v>
      </c>
      <c r="C1517" t="s">
        <v>24</v>
      </c>
      <c r="D1517" t="s">
        <v>25</v>
      </c>
      <c r="E1517" t="s">
        <v>272</v>
      </c>
      <c r="F1517" t="s">
        <v>4</v>
      </c>
      <c r="G1517">
        <v>0.15193000000000001</v>
      </c>
      <c r="H1517">
        <v>632011.06999999995</v>
      </c>
      <c r="I1517">
        <v>3674674.37</v>
      </c>
      <c r="J1517">
        <v>-69.02</v>
      </c>
      <c r="K1517">
        <v>-69.02</v>
      </c>
      <c r="L1517">
        <v>0</v>
      </c>
      <c r="M1517" t="s">
        <v>106</v>
      </c>
      <c r="N1517" t="s">
        <v>31</v>
      </c>
      <c r="O1517">
        <v>24</v>
      </c>
      <c r="P1517">
        <v>8</v>
      </c>
      <c r="Q1517">
        <v>5964</v>
      </c>
    </row>
    <row r="1518" spans="1:17" x14ac:dyDescent="0.25">
      <c r="A1518" t="s">
        <v>275</v>
      </c>
      <c r="B1518" t="s">
        <v>368</v>
      </c>
      <c r="C1518" t="s">
        <v>24</v>
      </c>
      <c r="D1518" t="s">
        <v>25</v>
      </c>
      <c r="E1518" t="s">
        <v>273</v>
      </c>
      <c r="F1518" t="s">
        <v>4</v>
      </c>
      <c r="G1518">
        <v>0.14684</v>
      </c>
      <c r="H1518">
        <v>632011.06999999995</v>
      </c>
      <c r="I1518">
        <v>3674674.37</v>
      </c>
      <c r="J1518">
        <v>-69.02</v>
      </c>
      <c r="K1518">
        <v>-69.02</v>
      </c>
      <c r="L1518">
        <v>0</v>
      </c>
      <c r="M1518" t="s">
        <v>106</v>
      </c>
      <c r="N1518" t="s">
        <v>31</v>
      </c>
      <c r="O1518">
        <v>24</v>
      </c>
      <c r="P1518">
        <v>8</v>
      </c>
      <c r="Q1518">
        <v>5964</v>
      </c>
    </row>
    <row r="1519" spans="1:17" x14ac:dyDescent="0.25">
      <c r="A1519" t="s">
        <v>275</v>
      </c>
      <c r="B1519" t="s">
        <v>368</v>
      </c>
      <c r="C1519" t="s">
        <v>24</v>
      </c>
      <c r="D1519" t="s">
        <v>25</v>
      </c>
      <c r="E1519" t="s">
        <v>274</v>
      </c>
      <c r="F1519" t="s">
        <v>4</v>
      </c>
      <c r="G1519">
        <v>9.375E-2</v>
      </c>
      <c r="H1519">
        <v>632000</v>
      </c>
      <c r="I1519">
        <v>3674675</v>
      </c>
      <c r="J1519">
        <v>-69</v>
      </c>
      <c r="K1519">
        <v>-69</v>
      </c>
      <c r="L1519">
        <v>0</v>
      </c>
      <c r="M1519" t="s">
        <v>106</v>
      </c>
      <c r="N1519" t="s">
        <v>31</v>
      </c>
      <c r="O1519">
        <v>24</v>
      </c>
      <c r="P1519">
        <v>8</v>
      </c>
      <c r="Q1519">
        <v>5964</v>
      </c>
    </row>
    <row r="1520" spans="1:17" x14ac:dyDescent="0.25">
      <c r="A1520" t="s">
        <v>275</v>
      </c>
      <c r="B1520" t="s">
        <v>368</v>
      </c>
      <c r="C1520" t="s">
        <v>24</v>
      </c>
      <c r="D1520" t="s">
        <v>25</v>
      </c>
      <c r="E1520" t="s">
        <v>278</v>
      </c>
      <c r="F1520" t="s">
        <v>4</v>
      </c>
      <c r="G1520">
        <v>3.5439999999999999E-2</v>
      </c>
      <c r="H1520">
        <v>632301.9</v>
      </c>
      <c r="I1520">
        <v>3674532.18</v>
      </c>
      <c r="J1520">
        <v>-68.72</v>
      </c>
      <c r="K1520">
        <v>-68.72</v>
      </c>
      <c r="L1520">
        <v>0</v>
      </c>
      <c r="M1520" t="s">
        <v>106</v>
      </c>
      <c r="N1520" t="s">
        <v>31</v>
      </c>
      <c r="O1520">
        <v>24</v>
      </c>
      <c r="P1520">
        <v>8</v>
      </c>
      <c r="Q1520">
        <v>5964</v>
      </c>
    </row>
    <row r="1521" spans="1:17" x14ac:dyDescent="0.25">
      <c r="A1521" t="s">
        <v>275</v>
      </c>
      <c r="B1521" t="s">
        <v>368</v>
      </c>
      <c r="C1521" t="s">
        <v>24</v>
      </c>
      <c r="D1521" t="s">
        <v>25</v>
      </c>
      <c r="E1521" t="s">
        <v>7</v>
      </c>
      <c r="F1521" t="s">
        <v>4</v>
      </c>
      <c r="G1521">
        <v>2.6887099999999999</v>
      </c>
      <c r="H1521">
        <v>632156.48</v>
      </c>
      <c r="I1521">
        <v>3674295.19</v>
      </c>
      <c r="J1521">
        <v>-68.760000000000005</v>
      </c>
      <c r="K1521">
        <v>-68.760000000000005</v>
      </c>
      <c r="L1521">
        <v>0</v>
      </c>
      <c r="M1521" t="s">
        <v>106</v>
      </c>
      <c r="N1521" t="s">
        <v>31</v>
      </c>
      <c r="O1521">
        <v>24</v>
      </c>
      <c r="P1521">
        <v>8</v>
      </c>
      <c r="Q1521">
        <v>5964</v>
      </c>
    </row>
    <row r="1522" spans="1:17" x14ac:dyDescent="0.25">
      <c r="A1522" t="s">
        <v>275</v>
      </c>
      <c r="B1522" t="s">
        <v>368</v>
      </c>
      <c r="C1522" t="s">
        <v>24</v>
      </c>
      <c r="D1522" t="s">
        <v>26</v>
      </c>
      <c r="E1522" t="s">
        <v>3</v>
      </c>
      <c r="F1522" t="s">
        <v>4</v>
      </c>
      <c r="G1522">
        <v>1.9850399999999999</v>
      </c>
      <c r="H1522">
        <v>632301.9</v>
      </c>
      <c r="I1522">
        <v>3674437.38</v>
      </c>
      <c r="J1522">
        <v>-68.569999999999993</v>
      </c>
      <c r="K1522">
        <v>-68.569999999999993</v>
      </c>
      <c r="L1522">
        <v>0</v>
      </c>
      <c r="M1522" t="s">
        <v>106</v>
      </c>
      <c r="N1522" t="s">
        <v>31</v>
      </c>
      <c r="O1522">
        <v>24</v>
      </c>
      <c r="P1522">
        <v>8</v>
      </c>
      <c r="Q1522">
        <v>5964</v>
      </c>
    </row>
    <row r="1523" spans="1:17" x14ac:dyDescent="0.25">
      <c r="A1523" t="s">
        <v>275</v>
      </c>
      <c r="B1523" t="s">
        <v>368</v>
      </c>
      <c r="C1523" t="s">
        <v>24</v>
      </c>
      <c r="D1523" t="s">
        <v>26</v>
      </c>
      <c r="E1523" t="s">
        <v>271</v>
      </c>
      <c r="F1523" t="s">
        <v>4</v>
      </c>
      <c r="G1523">
        <v>1.9751799999999999</v>
      </c>
      <c r="H1523">
        <v>632301.9</v>
      </c>
      <c r="I1523">
        <v>3674437.38</v>
      </c>
      <c r="J1523">
        <v>-68.569999999999993</v>
      </c>
      <c r="K1523">
        <v>-68.569999999999993</v>
      </c>
      <c r="L1523">
        <v>0</v>
      </c>
      <c r="M1523" t="s">
        <v>106</v>
      </c>
      <c r="N1523" t="s">
        <v>31</v>
      </c>
      <c r="O1523">
        <v>24</v>
      </c>
      <c r="P1523">
        <v>8</v>
      </c>
      <c r="Q1523">
        <v>5964</v>
      </c>
    </row>
    <row r="1524" spans="1:17" x14ac:dyDescent="0.25">
      <c r="A1524" t="s">
        <v>275</v>
      </c>
      <c r="B1524" t="s">
        <v>368</v>
      </c>
      <c r="C1524" t="s">
        <v>24</v>
      </c>
      <c r="D1524" t="s">
        <v>26</v>
      </c>
      <c r="E1524" t="s">
        <v>277</v>
      </c>
      <c r="F1524" t="s">
        <v>4</v>
      </c>
      <c r="G1524">
        <v>0.24862999999999999</v>
      </c>
      <c r="H1524">
        <v>632000</v>
      </c>
      <c r="I1524">
        <v>3674675</v>
      </c>
      <c r="J1524">
        <v>-69</v>
      </c>
      <c r="K1524">
        <v>-69</v>
      </c>
      <c r="L1524">
        <v>0</v>
      </c>
      <c r="M1524" t="s">
        <v>106</v>
      </c>
      <c r="N1524" t="s">
        <v>31</v>
      </c>
      <c r="O1524">
        <v>24</v>
      </c>
      <c r="P1524">
        <v>8</v>
      </c>
      <c r="Q1524">
        <v>5964</v>
      </c>
    </row>
    <row r="1525" spans="1:17" x14ac:dyDescent="0.25">
      <c r="A1525" t="s">
        <v>275</v>
      </c>
      <c r="B1525" t="s">
        <v>368</v>
      </c>
      <c r="C1525" t="s">
        <v>24</v>
      </c>
      <c r="D1525" t="s">
        <v>26</v>
      </c>
      <c r="E1525" t="s">
        <v>272</v>
      </c>
      <c r="F1525" t="s">
        <v>4</v>
      </c>
      <c r="G1525">
        <v>9.2359999999999998E-2</v>
      </c>
      <c r="H1525">
        <v>632011.06999999995</v>
      </c>
      <c r="I1525">
        <v>3674674.37</v>
      </c>
      <c r="J1525">
        <v>-69.02</v>
      </c>
      <c r="K1525">
        <v>-69.02</v>
      </c>
      <c r="L1525">
        <v>0</v>
      </c>
      <c r="M1525" t="s">
        <v>106</v>
      </c>
      <c r="N1525" t="s">
        <v>31</v>
      </c>
      <c r="O1525">
        <v>24</v>
      </c>
      <c r="P1525">
        <v>8</v>
      </c>
      <c r="Q1525">
        <v>5964</v>
      </c>
    </row>
    <row r="1526" spans="1:17" x14ac:dyDescent="0.25">
      <c r="A1526" t="s">
        <v>275</v>
      </c>
      <c r="B1526" t="s">
        <v>368</v>
      </c>
      <c r="C1526" t="s">
        <v>24</v>
      </c>
      <c r="D1526" t="s">
        <v>26</v>
      </c>
      <c r="E1526" t="s">
        <v>273</v>
      </c>
      <c r="F1526" t="s">
        <v>4</v>
      </c>
      <c r="G1526">
        <v>8.7599999999999997E-2</v>
      </c>
      <c r="H1526">
        <v>632000</v>
      </c>
      <c r="I1526">
        <v>3674675</v>
      </c>
      <c r="J1526">
        <v>-69</v>
      </c>
      <c r="K1526">
        <v>-69</v>
      </c>
      <c r="L1526">
        <v>0</v>
      </c>
      <c r="M1526" t="s">
        <v>106</v>
      </c>
      <c r="N1526" t="s">
        <v>31</v>
      </c>
      <c r="O1526">
        <v>24</v>
      </c>
      <c r="P1526">
        <v>8</v>
      </c>
      <c r="Q1526">
        <v>5964</v>
      </c>
    </row>
    <row r="1527" spans="1:17" x14ac:dyDescent="0.25">
      <c r="A1527" t="s">
        <v>275</v>
      </c>
      <c r="B1527" t="s">
        <v>368</v>
      </c>
      <c r="C1527" t="s">
        <v>24</v>
      </c>
      <c r="D1527" t="s">
        <v>26</v>
      </c>
      <c r="E1527" t="s">
        <v>274</v>
      </c>
      <c r="F1527" t="s">
        <v>4</v>
      </c>
      <c r="G1527">
        <v>5.604E-2</v>
      </c>
      <c r="H1527">
        <v>631986.82999999996</v>
      </c>
      <c r="I1527">
        <v>3674674.37</v>
      </c>
      <c r="J1527">
        <v>-68.98</v>
      </c>
      <c r="K1527">
        <v>-68.98</v>
      </c>
      <c r="L1527">
        <v>0</v>
      </c>
      <c r="M1527" t="s">
        <v>106</v>
      </c>
      <c r="N1527" t="s">
        <v>31</v>
      </c>
      <c r="O1527">
        <v>24</v>
      </c>
      <c r="P1527">
        <v>8</v>
      </c>
      <c r="Q1527">
        <v>5964</v>
      </c>
    </row>
    <row r="1528" spans="1:17" x14ac:dyDescent="0.25">
      <c r="A1528" t="s">
        <v>275</v>
      </c>
      <c r="B1528" t="s">
        <v>368</v>
      </c>
      <c r="C1528" t="s">
        <v>24</v>
      </c>
      <c r="D1528" t="s">
        <v>26</v>
      </c>
      <c r="E1528" t="s">
        <v>278</v>
      </c>
      <c r="F1528" t="s">
        <v>4</v>
      </c>
      <c r="G1528">
        <v>2.647E-2</v>
      </c>
      <c r="H1528">
        <v>632301.9</v>
      </c>
      <c r="I1528">
        <v>3674532.18</v>
      </c>
      <c r="J1528">
        <v>-68.72</v>
      </c>
      <c r="K1528">
        <v>-68.72</v>
      </c>
      <c r="L1528">
        <v>0</v>
      </c>
      <c r="M1528" t="s">
        <v>106</v>
      </c>
      <c r="N1528" t="s">
        <v>31</v>
      </c>
      <c r="O1528">
        <v>24</v>
      </c>
      <c r="P1528">
        <v>8</v>
      </c>
      <c r="Q1528">
        <v>5964</v>
      </c>
    </row>
    <row r="1529" spans="1:17" x14ac:dyDescent="0.25">
      <c r="A1529" t="s">
        <v>275</v>
      </c>
      <c r="B1529" t="s">
        <v>368</v>
      </c>
      <c r="C1529" t="s">
        <v>24</v>
      </c>
      <c r="D1529" t="s">
        <v>26</v>
      </c>
      <c r="E1529" t="s">
        <v>7</v>
      </c>
      <c r="F1529" t="s">
        <v>4</v>
      </c>
      <c r="G1529">
        <v>1.9850399999999999</v>
      </c>
      <c r="H1529">
        <v>632301.9</v>
      </c>
      <c r="I1529">
        <v>3674437.38</v>
      </c>
      <c r="J1529">
        <v>-68.569999999999993</v>
      </c>
      <c r="K1529">
        <v>-68.569999999999993</v>
      </c>
      <c r="L1529">
        <v>0</v>
      </c>
      <c r="M1529" t="s">
        <v>106</v>
      </c>
      <c r="N1529" t="s">
        <v>31</v>
      </c>
      <c r="O1529">
        <v>24</v>
      </c>
      <c r="P1529">
        <v>8</v>
      </c>
      <c r="Q1529">
        <v>5964</v>
      </c>
    </row>
    <row r="1530" spans="1:17" x14ac:dyDescent="0.25">
      <c r="A1530" t="s">
        <v>275</v>
      </c>
      <c r="B1530" t="s">
        <v>369</v>
      </c>
      <c r="C1530" t="s">
        <v>24</v>
      </c>
      <c r="D1530" t="s">
        <v>12</v>
      </c>
      <c r="E1530" t="s">
        <v>3</v>
      </c>
      <c r="F1530" t="s">
        <v>4</v>
      </c>
      <c r="G1530">
        <v>0.39140000000000003</v>
      </c>
      <c r="H1530">
        <v>632301.9</v>
      </c>
      <c r="I1530">
        <v>3674437.38</v>
      </c>
      <c r="J1530">
        <v>-68.569999999999993</v>
      </c>
      <c r="K1530">
        <v>-68.569999999999993</v>
      </c>
      <c r="L1530">
        <v>0</v>
      </c>
      <c r="M1530" t="s">
        <v>106</v>
      </c>
      <c r="N1530" t="s">
        <v>31</v>
      </c>
      <c r="O1530">
        <v>24</v>
      </c>
      <c r="P1530">
        <v>8</v>
      </c>
      <c r="Q1530">
        <v>5964</v>
      </c>
    </row>
    <row r="1531" spans="1:17" x14ac:dyDescent="0.25">
      <c r="A1531" t="s">
        <v>275</v>
      </c>
      <c r="B1531" t="s">
        <v>369</v>
      </c>
      <c r="C1531" t="s">
        <v>24</v>
      </c>
      <c r="D1531" t="s">
        <v>12</v>
      </c>
      <c r="E1531" t="s">
        <v>271</v>
      </c>
      <c r="F1531" t="s">
        <v>4</v>
      </c>
      <c r="G1531">
        <v>0.39050000000000001</v>
      </c>
      <c r="H1531">
        <v>632301.9</v>
      </c>
      <c r="I1531">
        <v>3674437.38</v>
      </c>
      <c r="J1531">
        <v>-68.569999999999993</v>
      </c>
      <c r="K1531">
        <v>-68.569999999999993</v>
      </c>
      <c r="L1531">
        <v>0</v>
      </c>
      <c r="M1531" t="s">
        <v>106</v>
      </c>
      <c r="N1531" t="s">
        <v>31</v>
      </c>
      <c r="O1531">
        <v>24</v>
      </c>
      <c r="P1531">
        <v>8</v>
      </c>
      <c r="Q1531">
        <v>5964</v>
      </c>
    </row>
    <row r="1532" spans="1:17" x14ac:dyDescent="0.25">
      <c r="A1532" t="s">
        <v>275</v>
      </c>
      <c r="B1532" t="s">
        <v>369</v>
      </c>
      <c r="C1532" t="s">
        <v>24</v>
      </c>
      <c r="D1532" t="s">
        <v>12</v>
      </c>
      <c r="E1532" t="s">
        <v>277</v>
      </c>
      <c r="F1532" t="s">
        <v>4</v>
      </c>
      <c r="G1532">
        <v>2.5500000000000002E-3</v>
      </c>
      <c r="H1532">
        <v>632000</v>
      </c>
      <c r="I1532">
        <v>3674675</v>
      </c>
      <c r="J1532">
        <v>-69</v>
      </c>
      <c r="K1532">
        <v>-69</v>
      </c>
      <c r="L1532">
        <v>0</v>
      </c>
      <c r="M1532" t="s">
        <v>106</v>
      </c>
      <c r="N1532" t="s">
        <v>31</v>
      </c>
      <c r="O1532">
        <v>24</v>
      </c>
      <c r="P1532">
        <v>8</v>
      </c>
      <c r="Q1532">
        <v>5964</v>
      </c>
    </row>
    <row r="1533" spans="1:17" x14ac:dyDescent="0.25">
      <c r="A1533" t="s">
        <v>275</v>
      </c>
      <c r="B1533" t="s">
        <v>369</v>
      </c>
      <c r="C1533" t="s">
        <v>24</v>
      </c>
      <c r="D1533" t="s">
        <v>12</v>
      </c>
      <c r="E1533" t="s">
        <v>272</v>
      </c>
      <c r="F1533" t="s">
        <v>4</v>
      </c>
      <c r="G1533">
        <v>8.4999999999999995E-4</v>
      </c>
      <c r="H1533">
        <v>632000</v>
      </c>
      <c r="I1533">
        <v>3674675</v>
      </c>
      <c r="J1533">
        <v>-69</v>
      </c>
      <c r="K1533">
        <v>-69</v>
      </c>
      <c r="L1533">
        <v>0</v>
      </c>
      <c r="M1533" t="s">
        <v>106</v>
      </c>
      <c r="N1533" t="s">
        <v>31</v>
      </c>
      <c r="O1533">
        <v>24</v>
      </c>
      <c r="P1533">
        <v>8</v>
      </c>
      <c r="Q1533">
        <v>5964</v>
      </c>
    </row>
    <row r="1534" spans="1:17" x14ac:dyDescent="0.25">
      <c r="A1534" t="s">
        <v>275</v>
      </c>
      <c r="B1534" t="s">
        <v>369</v>
      </c>
      <c r="C1534" t="s">
        <v>24</v>
      </c>
      <c r="D1534" t="s">
        <v>12</v>
      </c>
      <c r="E1534" t="s">
        <v>273</v>
      </c>
      <c r="F1534" t="s">
        <v>4</v>
      </c>
      <c r="G1534">
        <v>8.0999999999999996E-4</v>
      </c>
      <c r="H1534">
        <v>632000</v>
      </c>
      <c r="I1534">
        <v>3674675</v>
      </c>
      <c r="J1534">
        <v>-69</v>
      </c>
      <c r="K1534">
        <v>-69</v>
      </c>
      <c r="L1534">
        <v>0</v>
      </c>
      <c r="M1534" t="s">
        <v>106</v>
      </c>
      <c r="N1534" t="s">
        <v>31</v>
      </c>
      <c r="O1534">
        <v>24</v>
      </c>
      <c r="P1534">
        <v>8</v>
      </c>
      <c r="Q1534">
        <v>5964</v>
      </c>
    </row>
    <row r="1535" spans="1:17" x14ac:dyDescent="0.25">
      <c r="A1535" t="s">
        <v>275</v>
      </c>
      <c r="B1535" t="s">
        <v>369</v>
      </c>
      <c r="C1535" t="s">
        <v>24</v>
      </c>
      <c r="D1535" t="s">
        <v>12</v>
      </c>
      <c r="E1535" t="s">
        <v>274</v>
      </c>
      <c r="F1535" t="s">
        <v>4</v>
      </c>
      <c r="G1535">
        <v>6.4000000000000005E-4</v>
      </c>
      <c r="H1535">
        <v>632301.9</v>
      </c>
      <c r="I1535">
        <v>3674579.58</v>
      </c>
      <c r="J1535">
        <v>-68.739999999999995</v>
      </c>
      <c r="K1535">
        <v>-68.739999999999995</v>
      </c>
      <c r="L1535">
        <v>0</v>
      </c>
      <c r="M1535" t="s">
        <v>106</v>
      </c>
      <c r="N1535" t="s">
        <v>31</v>
      </c>
      <c r="O1535">
        <v>24</v>
      </c>
      <c r="P1535">
        <v>8</v>
      </c>
      <c r="Q1535">
        <v>5964</v>
      </c>
    </row>
    <row r="1536" spans="1:17" x14ac:dyDescent="0.25">
      <c r="A1536" t="s">
        <v>275</v>
      </c>
      <c r="B1536" t="s">
        <v>369</v>
      </c>
      <c r="C1536" t="s">
        <v>24</v>
      </c>
      <c r="D1536" t="s">
        <v>12</v>
      </c>
      <c r="E1536" t="s">
        <v>278</v>
      </c>
      <c r="F1536" t="s">
        <v>4</v>
      </c>
      <c r="G1536">
        <v>9.5E-4</v>
      </c>
      <c r="H1536">
        <v>632301.9</v>
      </c>
      <c r="I1536">
        <v>3674532.18</v>
      </c>
      <c r="J1536">
        <v>-68.72</v>
      </c>
      <c r="K1536">
        <v>-68.72</v>
      </c>
      <c r="L1536">
        <v>0</v>
      </c>
      <c r="M1536" t="s">
        <v>106</v>
      </c>
      <c r="N1536" t="s">
        <v>31</v>
      </c>
      <c r="O1536">
        <v>24</v>
      </c>
      <c r="P1536">
        <v>8</v>
      </c>
      <c r="Q1536">
        <v>5964</v>
      </c>
    </row>
    <row r="1537" spans="1:17" x14ac:dyDescent="0.25">
      <c r="A1537" t="s">
        <v>275</v>
      </c>
      <c r="B1537" t="s">
        <v>369</v>
      </c>
      <c r="C1537" t="s">
        <v>24</v>
      </c>
      <c r="D1537" t="s">
        <v>12</v>
      </c>
      <c r="E1537" t="s">
        <v>7</v>
      </c>
      <c r="F1537" t="s">
        <v>4</v>
      </c>
      <c r="G1537">
        <v>0.39140000000000003</v>
      </c>
      <c r="H1537">
        <v>632301.9</v>
      </c>
      <c r="I1537">
        <v>3674437.38</v>
      </c>
      <c r="J1537">
        <v>-68.569999999999993</v>
      </c>
      <c r="K1537">
        <v>-68.569999999999993</v>
      </c>
      <c r="L1537">
        <v>0</v>
      </c>
      <c r="M1537" t="s">
        <v>106</v>
      </c>
      <c r="N1537" t="s">
        <v>31</v>
      </c>
      <c r="O1537">
        <v>24</v>
      </c>
      <c r="P1537">
        <v>8</v>
      </c>
      <c r="Q1537">
        <v>5964</v>
      </c>
    </row>
    <row r="1538" spans="1:17" x14ac:dyDescent="0.25">
      <c r="A1538" t="s">
        <v>275</v>
      </c>
      <c r="B1538" t="s">
        <v>370</v>
      </c>
      <c r="C1538" t="s">
        <v>19</v>
      </c>
      <c r="D1538" t="s">
        <v>21</v>
      </c>
      <c r="E1538" t="s">
        <v>3</v>
      </c>
      <c r="F1538" t="s">
        <v>4</v>
      </c>
      <c r="G1538">
        <v>7.5000000000000002E-4</v>
      </c>
      <c r="H1538">
        <v>632025</v>
      </c>
      <c r="I1538">
        <v>3674675</v>
      </c>
      <c r="J1538">
        <v>-69.02</v>
      </c>
      <c r="K1538">
        <v>-69.02</v>
      </c>
      <c r="L1538">
        <v>0</v>
      </c>
      <c r="M1538" t="s">
        <v>106</v>
      </c>
      <c r="N1538" t="s">
        <v>31</v>
      </c>
      <c r="O1538">
        <v>10</v>
      </c>
      <c r="P1538">
        <v>7</v>
      </c>
      <c r="Q1538">
        <v>5964</v>
      </c>
    </row>
    <row r="1539" spans="1:17" x14ac:dyDescent="0.25">
      <c r="A1539" t="s">
        <v>275</v>
      </c>
      <c r="B1539" t="s">
        <v>370</v>
      </c>
      <c r="C1539" t="s">
        <v>19</v>
      </c>
      <c r="D1539" t="s">
        <v>21</v>
      </c>
      <c r="E1539" t="s">
        <v>277</v>
      </c>
      <c r="F1539" t="s">
        <v>4</v>
      </c>
      <c r="G1539">
        <v>7.5000000000000002E-4</v>
      </c>
      <c r="H1539">
        <v>632025</v>
      </c>
      <c r="I1539">
        <v>3674675</v>
      </c>
      <c r="J1539">
        <v>-69.02</v>
      </c>
      <c r="K1539">
        <v>-69.02</v>
      </c>
      <c r="L1539">
        <v>0</v>
      </c>
      <c r="M1539" t="s">
        <v>106</v>
      </c>
      <c r="N1539" t="s">
        <v>31</v>
      </c>
      <c r="O1539">
        <v>10</v>
      </c>
      <c r="P1539">
        <v>7</v>
      </c>
      <c r="Q1539">
        <v>5964</v>
      </c>
    </row>
    <row r="1540" spans="1:17" x14ac:dyDescent="0.25">
      <c r="A1540" t="s">
        <v>275</v>
      </c>
      <c r="B1540" t="s">
        <v>370</v>
      </c>
      <c r="C1540" t="s">
        <v>19</v>
      </c>
      <c r="D1540" t="s">
        <v>21</v>
      </c>
      <c r="E1540" t="s">
        <v>272</v>
      </c>
      <c r="F1540" t="s">
        <v>4</v>
      </c>
      <c r="G1540">
        <v>2.9999999999999997E-4</v>
      </c>
      <c r="H1540">
        <v>632035.30000000005</v>
      </c>
      <c r="I1540">
        <v>3674674.37</v>
      </c>
      <c r="J1540">
        <v>-69.040000000000006</v>
      </c>
      <c r="K1540">
        <v>-69.040000000000006</v>
      </c>
      <c r="L1540">
        <v>0</v>
      </c>
      <c r="M1540" t="s">
        <v>106</v>
      </c>
      <c r="N1540" t="s">
        <v>31</v>
      </c>
      <c r="O1540">
        <v>10</v>
      </c>
      <c r="P1540">
        <v>7</v>
      </c>
      <c r="Q1540">
        <v>5964</v>
      </c>
    </row>
    <row r="1541" spans="1:17" x14ac:dyDescent="0.25">
      <c r="A1541" t="s">
        <v>275</v>
      </c>
      <c r="B1541" t="s">
        <v>370</v>
      </c>
      <c r="C1541" t="s">
        <v>19</v>
      </c>
      <c r="D1541" t="s">
        <v>21</v>
      </c>
      <c r="E1541" t="s">
        <v>273</v>
      </c>
      <c r="F1541" t="s">
        <v>4</v>
      </c>
      <c r="G1541">
        <v>2.7999999999999998E-4</v>
      </c>
      <c r="H1541">
        <v>632050</v>
      </c>
      <c r="I1541">
        <v>3674675</v>
      </c>
      <c r="J1541">
        <v>-69.08</v>
      </c>
      <c r="K1541">
        <v>-69.08</v>
      </c>
      <c r="L1541">
        <v>0</v>
      </c>
      <c r="M1541" t="s">
        <v>106</v>
      </c>
      <c r="N1541" t="s">
        <v>31</v>
      </c>
      <c r="O1541">
        <v>10</v>
      </c>
      <c r="P1541">
        <v>7</v>
      </c>
      <c r="Q1541">
        <v>5964</v>
      </c>
    </row>
    <row r="1542" spans="1:17" x14ac:dyDescent="0.25">
      <c r="A1542" t="s">
        <v>275</v>
      </c>
      <c r="B1542" t="s">
        <v>370</v>
      </c>
      <c r="C1542" t="s">
        <v>19</v>
      </c>
      <c r="D1542" t="s">
        <v>21</v>
      </c>
      <c r="E1542" t="s">
        <v>274</v>
      </c>
      <c r="F1542" t="s">
        <v>4</v>
      </c>
      <c r="G1542">
        <v>2.1000000000000001E-4</v>
      </c>
      <c r="H1542">
        <v>632156.48</v>
      </c>
      <c r="I1542">
        <v>3674674.37</v>
      </c>
      <c r="J1542">
        <v>-68.849999999999994</v>
      </c>
      <c r="K1542">
        <v>-68.849999999999994</v>
      </c>
      <c r="L1542">
        <v>0</v>
      </c>
      <c r="M1542" t="s">
        <v>106</v>
      </c>
      <c r="N1542" t="s">
        <v>31</v>
      </c>
      <c r="O1542">
        <v>10</v>
      </c>
      <c r="P1542">
        <v>7</v>
      </c>
      <c r="Q1542">
        <v>5964</v>
      </c>
    </row>
    <row r="1543" spans="1:17" x14ac:dyDescent="0.25">
      <c r="A1543" t="s">
        <v>275</v>
      </c>
      <c r="B1543" t="s">
        <v>370</v>
      </c>
      <c r="C1543" t="s">
        <v>19</v>
      </c>
      <c r="D1543" t="s">
        <v>21</v>
      </c>
      <c r="E1543" t="s">
        <v>278</v>
      </c>
      <c r="F1543" t="s">
        <v>4</v>
      </c>
      <c r="G1543">
        <v>1E-4</v>
      </c>
      <c r="H1543">
        <v>632301.9</v>
      </c>
      <c r="I1543">
        <v>3674508.48</v>
      </c>
      <c r="J1543">
        <v>-68.69</v>
      </c>
      <c r="K1543">
        <v>-68.69</v>
      </c>
      <c r="L1543">
        <v>0</v>
      </c>
      <c r="M1543" t="s">
        <v>106</v>
      </c>
      <c r="N1543" t="s">
        <v>31</v>
      </c>
      <c r="O1543">
        <v>10</v>
      </c>
      <c r="P1543">
        <v>7</v>
      </c>
      <c r="Q1543">
        <v>5964</v>
      </c>
    </row>
    <row r="1544" spans="1:17" x14ac:dyDescent="0.25">
      <c r="A1544" t="s">
        <v>275</v>
      </c>
      <c r="B1544" t="s">
        <v>370</v>
      </c>
      <c r="C1544" t="s">
        <v>19</v>
      </c>
      <c r="D1544" t="s">
        <v>21</v>
      </c>
      <c r="E1544" t="s">
        <v>7</v>
      </c>
      <c r="F1544" t="s">
        <v>4</v>
      </c>
      <c r="G1544">
        <v>7.5000000000000002E-4</v>
      </c>
      <c r="H1544">
        <v>632025</v>
      </c>
      <c r="I1544">
        <v>3674675</v>
      </c>
      <c r="J1544">
        <v>-69.02</v>
      </c>
      <c r="K1544">
        <v>-69.02</v>
      </c>
      <c r="L1544">
        <v>0</v>
      </c>
      <c r="M1544" t="s">
        <v>106</v>
      </c>
      <c r="N1544" t="s">
        <v>31</v>
      </c>
      <c r="O1544">
        <v>10</v>
      </c>
      <c r="P1544">
        <v>7</v>
      </c>
      <c r="Q1544">
        <v>5964</v>
      </c>
    </row>
    <row r="1545" spans="1:17" x14ac:dyDescent="0.25">
      <c r="A1545" t="s">
        <v>275</v>
      </c>
      <c r="B1545" t="s">
        <v>370</v>
      </c>
      <c r="C1545" t="s">
        <v>19</v>
      </c>
      <c r="D1545" t="s">
        <v>27</v>
      </c>
      <c r="E1545" t="s">
        <v>3</v>
      </c>
      <c r="F1545" t="s">
        <v>4</v>
      </c>
      <c r="G1545">
        <v>7.1000000000000002E-4</v>
      </c>
      <c r="H1545">
        <v>632025</v>
      </c>
      <c r="I1545">
        <v>3674675</v>
      </c>
      <c r="J1545">
        <v>-69.02</v>
      </c>
      <c r="K1545">
        <v>-69.02</v>
      </c>
      <c r="L1545">
        <v>0</v>
      </c>
      <c r="M1545" t="s">
        <v>106</v>
      </c>
      <c r="N1545" t="s">
        <v>31</v>
      </c>
      <c r="O1545">
        <v>10</v>
      </c>
      <c r="P1545">
        <v>7</v>
      </c>
      <c r="Q1545">
        <v>5964</v>
      </c>
    </row>
    <row r="1546" spans="1:17" x14ac:dyDescent="0.25">
      <c r="A1546" t="s">
        <v>275</v>
      </c>
      <c r="B1546" t="s">
        <v>370</v>
      </c>
      <c r="C1546" t="s">
        <v>19</v>
      </c>
      <c r="D1546" t="s">
        <v>27</v>
      </c>
      <c r="E1546" t="s">
        <v>277</v>
      </c>
      <c r="F1546" t="s">
        <v>4</v>
      </c>
      <c r="G1546">
        <v>7.1000000000000002E-4</v>
      </c>
      <c r="H1546">
        <v>632025</v>
      </c>
      <c r="I1546">
        <v>3674675</v>
      </c>
      <c r="J1546">
        <v>-69.02</v>
      </c>
      <c r="K1546">
        <v>-69.02</v>
      </c>
      <c r="L1546">
        <v>0</v>
      </c>
      <c r="M1546" t="s">
        <v>106</v>
      </c>
      <c r="N1546" t="s">
        <v>31</v>
      </c>
      <c r="O1546">
        <v>10</v>
      </c>
      <c r="P1546">
        <v>7</v>
      </c>
      <c r="Q1546">
        <v>5964</v>
      </c>
    </row>
    <row r="1547" spans="1:17" x14ac:dyDescent="0.25">
      <c r="A1547" t="s">
        <v>275</v>
      </c>
      <c r="B1547" t="s">
        <v>370</v>
      </c>
      <c r="C1547" t="s">
        <v>19</v>
      </c>
      <c r="D1547" t="s">
        <v>27</v>
      </c>
      <c r="E1547" t="s">
        <v>272</v>
      </c>
      <c r="F1547" t="s">
        <v>4</v>
      </c>
      <c r="G1547">
        <v>2.9E-4</v>
      </c>
      <c r="H1547">
        <v>632035.30000000005</v>
      </c>
      <c r="I1547">
        <v>3674674.37</v>
      </c>
      <c r="J1547">
        <v>-69.040000000000006</v>
      </c>
      <c r="K1547">
        <v>-69.040000000000006</v>
      </c>
      <c r="L1547">
        <v>0</v>
      </c>
      <c r="M1547" t="s">
        <v>106</v>
      </c>
      <c r="N1547" t="s">
        <v>31</v>
      </c>
      <c r="O1547">
        <v>10</v>
      </c>
      <c r="P1547">
        <v>7</v>
      </c>
      <c r="Q1547">
        <v>5964</v>
      </c>
    </row>
    <row r="1548" spans="1:17" x14ac:dyDescent="0.25">
      <c r="A1548" t="s">
        <v>275</v>
      </c>
      <c r="B1548" t="s">
        <v>370</v>
      </c>
      <c r="C1548" t="s">
        <v>19</v>
      </c>
      <c r="D1548" t="s">
        <v>27</v>
      </c>
      <c r="E1548" t="s">
        <v>273</v>
      </c>
      <c r="F1548" t="s">
        <v>4</v>
      </c>
      <c r="G1548">
        <v>2.7E-4</v>
      </c>
      <c r="H1548">
        <v>632050</v>
      </c>
      <c r="I1548">
        <v>3674675</v>
      </c>
      <c r="J1548">
        <v>-69.08</v>
      </c>
      <c r="K1548">
        <v>-69.08</v>
      </c>
      <c r="L1548">
        <v>0</v>
      </c>
      <c r="M1548" t="s">
        <v>106</v>
      </c>
      <c r="N1548" t="s">
        <v>31</v>
      </c>
      <c r="O1548">
        <v>10</v>
      </c>
      <c r="P1548">
        <v>7</v>
      </c>
      <c r="Q1548">
        <v>5964</v>
      </c>
    </row>
    <row r="1549" spans="1:17" x14ac:dyDescent="0.25">
      <c r="A1549" t="s">
        <v>275</v>
      </c>
      <c r="B1549" t="s">
        <v>370</v>
      </c>
      <c r="C1549" t="s">
        <v>19</v>
      </c>
      <c r="D1549" t="s">
        <v>27</v>
      </c>
      <c r="E1549" t="s">
        <v>274</v>
      </c>
      <c r="F1549" t="s">
        <v>4</v>
      </c>
      <c r="G1549">
        <v>1.7000000000000001E-4</v>
      </c>
      <c r="H1549">
        <v>632011.06999999995</v>
      </c>
      <c r="I1549">
        <v>3674674.37</v>
      </c>
      <c r="J1549">
        <v>-69.02</v>
      </c>
      <c r="K1549">
        <v>-69.02</v>
      </c>
      <c r="L1549">
        <v>0</v>
      </c>
      <c r="M1549" t="s">
        <v>106</v>
      </c>
      <c r="N1549" t="s">
        <v>31</v>
      </c>
      <c r="O1549">
        <v>10</v>
      </c>
      <c r="P1549">
        <v>7</v>
      </c>
      <c r="Q1549">
        <v>5964</v>
      </c>
    </row>
    <row r="1550" spans="1:17" x14ac:dyDescent="0.25">
      <c r="A1550" t="s">
        <v>275</v>
      </c>
      <c r="B1550" t="s">
        <v>370</v>
      </c>
      <c r="C1550" t="s">
        <v>19</v>
      </c>
      <c r="D1550" t="s">
        <v>27</v>
      </c>
      <c r="E1550" t="s">
        <v>278</v>
      </c>
      <c r="F1550" t="s">
        <v>4</v>
      </c>
      <c r="G1550">
        <v>1E-4</v>
      </c>
      <c r="H1550">
        <v>632301.9</v>
      </c>
      <c r="I1550">
        <v>3674508.48</v>
      </c>
      <c r="J1550">
        <v>-68.69</v>
      </c>
      <c r="K1550">
        <v>-68.69</v>
      </c>
      <c r="L1550">
        <v>0</v>
      </c>
      <c r="M1550" t="s">
        <v>106</v>
      </c>
      <c r="N1550" t="s">
        <v>31</v>
      </c>
      <c r="O1550">
        <v>10</v>
      </c>
      <c r="P1550">
        <v>7</v>
      </c>
      <c r="Q1550">
        <v>5964</v>
      </c>
    </row>
    <row r="1551" spans="1:17" x14ac:dyDescent="0.25">
      <c r="A1551" t="s">
        <v>275</v>
      </c>
      <c r="B1551" t="s">
        <v>370</v>
      </c>
      <c r="C1551" t="s">
        <v>19</v>
      </c>
      <c r="D1551" t="s">
        <v>27</v>
      </c>
      <c r="E1551" t="s">
        <v>7</v>
      </c>
      <c r="F1551" t="s">
        <v>4</v>
      </c>
      <c r="G1551">
        <v>7.1000000000000002E-4</v>
      </c>
      <c r="H1551">
        <v>632025</v>
      </c>
      <c r="I1551">
        <v>3674675</v>
      </c>
      <c r="J1551">
        <v>-69.02</v>
      </c>
      <c r="K1551">
        <v>-69.02</v>
      </c>
      <c r="L1551">
        <v>0</v>
      </c>
      <c r="M1551" t="s">
        <v>106</v>
      </c>
      <c r="N1551" t="s">
        <v>31</v>
      </c>
      <c r="O1551">
        <v>10</v>
      </c>
      <c r="P1551">
        <v>7</v>
      </c>
      <c r="Q1551">
        <v>5964</v>
      </c>
    </row>
    <row r="1552" spans="1:17" x14ac:dyDescent="0.25">
      <c r="A1552" t="s">
        <v>275</v>
      </c>
      <c r="B1552" t="s">
        <v>371</v>
      </c>
      <c r="C1552" t="s">
        <v>19</v>
      </c>
      <c r="D1552" t="s">
        <v>20</v>
      </c>
      <c r="E1552" t="s">
        <v>3</v>
      </c>
      <c r="F1552" t="s">
        <v>4</v>
      </c>
      <c r="G1552">
        <v>2.2000000000000001E-4</v>
      </c>
      <c r="H1552">
        <v>632025</v>
      </c>
      <c r="I1552">
        <v>3674675</v>
      </c>
      <c r="J1552">
        <v>-69.02</v>
      </c>
      <c r="K1552">
        <v>-69.02</v>
      </c>
      <c r="L1552">
        <v>0</v>
      </c>
      <c r="M1552">
        <v>21071206</v>
      </c>
      <c r="N1552" t="s">
        <v>31</v>
      </c>
      <c r="O1552">
        <v>10</v>
      </c>
      <c r="P1552">
        <v>7</v>
      </c>
      <c r="Q1552">
        <v>5964</v>
      </c>
    </row>
    <row r="1553" spans="1:17" x14ac:dyDescent="0.25">
      <c r="A1553" t="s">
        <v>275</v>
      </c>
      <c r="B1553" t="s">
        <v>371</v>
      </c>
      <c r="C1553" t="s">
        <v>19</v>
      </c>
      <c r="D1553" t="s">
        <v>20</v>
      </c>
      <c r="E1553" t="s">
        <v>3</v>
      </c>
      <c r="F1553" t="s">
        <v>6</v>
      </c>
      <c r="G1553">
        <v>2.1000000000000001E-4</v>
      </c>
      <c r="H1553">
        <v>632025</v>
      </c>
      <c r="I1553">
        <v>3674675</v>
      </c>
      <c r="J1553">
        <v>-69.02</v>
      </c>
      <c r="K1553">
        <v>-69.02</v>
      </c>
      <c r="L1553">
        <v>0</v>
      </c>
      <c r="M1553">
        <v>21080821</v>
      </c>
      <c r="N1553" t="s">
        <v>31</v>
      </c>
      <c r="O1553">
        <v>10</v>
      </c>
      <c r="P1553">
        <v>7</v>
      </c>
      <c r="Q1553">
        <v>5964</v>
      </c>
    </row>
    <row r="1554" spans="1:17" x14ac:dyDescent="0.25">
      <c r="A1554" t="s">
        <v>275</v>
      </c>
      <c r="B1554" t="s">
        <v>371</v>
      </c>
      <c r="C1554" t="s">
        <v>19</v>
      </c>
      <c r="D1554" t="s">
        <v>20</v>
      </c>
      <c r="E1554" t="s">
        <v>277</v>
      </c>
      <c r="F1554" t="s">
        <v>4</v>
      </c>
      <c r="G1554">
        <v>2.2000000000000001E-4</v>
      </c>
      <c r="H1554">
        <v>632025</v>
      </c>
      <c r="I1554">
        <v>3674675</v>
      </c>
      <c r="J1554">
        <v>-69.02</v>
      </c>
      <c r="K1554">
        <v>-69.02</v>
      </c>
      <c r="L1554">
        <v>0</v>
      </c>
      <c r="M1554">
        <v>21071206</v>
      </c>
      <c r="N1554" t="s">
        <v>31</v>
      </c>
      <c r="O1554">
        <v>10</v>
      </c>
      <c r="P1554">
        <v>7</v>
      </c>
      <c r="Q1554">
        <v>5964</v>
      </c>
    </row>
    <row r="1555" spans="1:17" x14ac:dyDescent="0.25">
      <c r="A1555" t="s">
        <v>275</v>
      </c>
      <c r="B1555" t="s">
        <v>371</v>
      </c>
      <c r="C1555" t="s">
        <v>19</v>
      </c>
      <c r="D1555" t="s">
        <v>20</v>
      </c>
      <c r="E1555" t="s">
        <v>277</v>
      </c>
      <c r="F1555" t="s">
        <v>6</v>
      </c>
      <c r="G1555">
        <v>2.1000000000000001E-4</v>
      </c>
      <c r="H1555">
        <v>632025</v>
      </c>
      <c r="I1555">
        <v>3674675</v>
      </c>
      <c r="J1555">
        <v>-69.02</v>
      </c>
      <c r="K1555">
        <v>-69.02</v>
      </c>
      <c r="L1555">
        <v>0</v>
      </c>
      <c r="M1555">
        <v>21080821</v>
      </c>
      <c r="N1555" t="s">
        <v>31</v>
      </c>
      <c r="O1555">
        <v>10</v>
      </c>
      <c r="P1555">
        <v>7</v>
      </c>
      <c r="Q1555">
        <v>5964</v>
      </c>
    </row>
    <row r="1556" spans="1:17" x14ac:dyDescent="0.25">
      <c r="A1556" t="s">
        <v>275</v>
      </c>
      <c r="B1556" t="s">
        <v>371</v>
      </c>
      <c r="C1556" t="s">
        <v>19</v>
      </c>
      <c r="D1556" t="s">
        <v>20</v>
      </c>
      <c r="E1556" t="s">
        <v>272</v>
      </c>
      <c r="F1556" t="s">
        <v>4</v>
      </c>
      <c r="G1556">
        <v>9.0000000000000006E-5</v>
      </c>
      <c r="H1556">
        <v>632025</v>
      </c>
      <c r="I1556">
        <v>3674675</v>
      </c>
      <c r="J1556">
        <v>-69.02</v>
      </c>
      <c r="K1556">
        <v>-69.02</v>
      </c>
      <c r="L1556">
        <v>0</v>
      </c>
      <c r="M1556">
        <v>21060221</v>
      </c>
      <c r="N1556" t="s">
        <v>31</v>
      </c>
      <c r="O1556">
        <v>10</v>
      </c>
      <c r="P1556">
        <v>7</v>
      </c>
      <c r="Q1556">
        <v>5964</v>
      </c>
    </row>
    <row r="1557" spans="1:17" x14ac:dyDescent="0.25">
      <c r="A1557" t="s">
        <v>275</v>
      </c>
      <c r="B1557" t="s">
        <v>371</v>
      </c>
      <c r="C1557" t="s">
        <v>19</v>
      </c>
      <c r="D1557" t="s">
        <v>20</v>
      </c>
      <c r="E1557" t="s">
        <v>272</v>
      </c>
      <c r="F1557" t="s">
        <v>6</v>
      </c>
      <c r="G1557">
        <v>8.0000000000000007E-5</v>
      </c>
      <c r="H1557">
        <v>632011.06999999995</v>
      </c>
      <c r="I1557">
        <v>3674674.37</v>
      </c>
      <c r="J1557">
        <v>-69.02</v>
      </c>
      <c r="K1557">
        <v>-69.02</v>
      </c>
      <c r="L1557">
        <v>0</v>
      </c>
      <c r="M1557">
        <v>21070821</v>
      </c>
      <c r="N1557" t="s">
        <v>31</v>
      </c>
      <c r="O1557">
        <v>10</v>
      </c>
      <c r="P1557">
        <v>7</v>
      </c>
      <c r="Q1557">
        <v>5964</v>
      </c>
    </row>
    <row r="1558" spans="1:17" x14ac:dyDescent="0.25">
      <c r="A1558" t="s">
        <v>275</v>
      </c>
      <c r="B1558" t="s">
        <v>371</v>
      </c>
      <c r="C1558" t="s">
        <v>19</v>
      </c>
      <c r="D1558" t="s">
        <v>20</v>
      </c>
      <c r="E1558" t="s">
        <v>273</v>
      </c>
      <c r="F1558" t="s">
        <v>4</v>
      </c>
      <c r="G1558">
        <v>8.0000000000000007E-5</v>
      </c>
      <c r="H1558">
        <v>632025</v>
      </c>
      <c r="I1558">
        <v>3674675</v>
      </c>
      <c r="J1558">
        <v>-69.02</v>
      </c>
      <c r="K1558">
        <v>-69.02</v>
      </c>
      <c r="L1558">
        <v>0</v>
      </c>
      <c r="M1558">
        <v>21071206</v>
      </c>
      <c r="N1558" t="s">
        <v>31</v>
      </c>
      <c r="O1558">
        <v>10</v>
      </c>
      <c r="P1558">
        <v>7</v>
      </c>
      <c r="Q1558">
        <v>5964</v>
      </c>
    </row>
    <row r="1559" spans="1:17" x14ac:dyDescent="0.25">
      <c r="A1559" t="s">
        <v>275</v>
      </c>
      <c r="B1559" t="s">
        <v>371</v>
      </c>
      <c r="C1559" t="s">
        <v>19</v>
      </c>
      <c r="D1559" t="s">
        <v>20</v>
      </c>
      <c r="E1559" t="s">
        <v>273</v>
      </c>
      <c r="F1559" t="s">
        <v>6</v>
      </c>
      <c r="G1559">
        <v>8.0000000000000007E-5</v>
      </c>
      <c r="H1559">
        <v>632025</v>
      </c>
      <c r="I1559">
        <v>3674675</v>
      </c>
      <c r="J1559">
        <v>-69.02</v>
      </c>
      <c r="K1559">
        <v>-69.02</v>
      </c>
      <c r="L1559">
        <v>0</v>
      </c>
      <c r="M1559">
        <v>21080506</v>
      </c>
      <c r="N1559" t="s">
        <v>31</v>
      </c>
      <c r="O1559">
        <v>10</v>
      </c>
      <c r="P1559">
        <v>7</v>
      </c>
      <c r="Q1559">
        <v>5964</v>
      </c>
    </row>
    <row r="1560" spans="1:17" x14ac:dyDescent="0.25">
      <c r="A1560" t="s">
        <v>275</v>
      </c>
      <c r="B1560" t="s">
        <v>371</v>
      </c>
      <c r="C1560" t="s">
        <v>19</v>
      </c>
      <c r="D1560" t="s">
        <v>20</v>
      </c>
      <c r="E1560" t="s">
        <v>274</v>
      </c>
      <c r="F1560" t="s">
        <v>4</v>
      </c>
      <c r="G1560">
        <v>5.0000000000000002E-5</v>
      </c>
      <c r="H1560">
        <v>632011.06999999995</v>
      </c>
      <c r="I1560">
        <v>3674674.37</v>
      </c>
      <c r="J1560">
        <v>-69.02</v>
      </c>
      <c r="K1560">
        <v>-69.02</v>
      </c>
      <c r="L1560">
        <v>0</v>
      </c>
      <c r="M1560">
        <v>21071206</v>
      </c>
      <c r="N1560" t="s">
        <v>31</v>
      </c>
      <c r="O1560">
        <v>10</v>
      </c>
      <c r="P1560">
        <v>7</v>
      </c>
      <c r="Q1560">
        <v>5964</v>
      </c>
    </row>
    <row r="1561" spans="1:17" x14ac:dyDescent="0.25">
      <c r="A1561" t="s">
        <v>275</v>
      </c>
      <c r="B1561" t="s">
        <v>371</v>
      </c>
      <c r="C1561" t="s">
        <v>19</v>
      </c>
      <c r="D1561" t="s">
        <v>20</v>
      </c>
      <c r="E1561" t="s">
        <v>274</v>
      </c>
      <c r="F1561" t="s">
        <v>6</v>
      </c>
      <c r="G1561">
        <v>5.0000000000000002E-5</v>
      </c>
      <c r="H1561">
        <v>632011.06999999995</v>
      </c>
      <c r="I1561">
        <v>3674674.37</v>
      </c>
      <c r="J1561">
        <v>-69.02</v>
      </c>
      <c r="K1561">
        <v>-69.02</v>
      </c>
      <c r="L1561">
        <v>0</v>
      </c>
      <c r="M1561">
        <v>21080821</v>
      </c>
      <c r="N1561" t="s">
        <v>31</v>
      </c>
      <c r="O1561">
        <v>10</v>
      </c>
      <c r="P1561">
        <v>7</v>
      </c>
      <c r="Q1561">
        <v>5964</v>
      </c>
    </row>
    <row r="1562" spans="1:17" x14ac:dyDescent="0.25">
      <c r="A1562" t="s">
        <v>275</v>
      </c>
      <c r="B1562" t="s">
        <v>371</v>
      </c>
      <c r="C1562" t="s">
        <v>19</v>
      </c>
      <c r="D1562" t="s">
        <v>20</v>
      </c>
      <c r="E1562" t="s">
        <v>278</v>
      </c>
      <c r="F1562" t="s">
        <v>4</v>
      </c>
      <c r="G1562">
        <v>3.0000000000000001E-5</v>
      </c>
      <c r="H1562">
        <v>632301.9</v>
      </c>
      <c r="I1562">
        <v>3674508.48</v>
      </c>
      <c r="J1562">
        <v>-68.69</v>
      </c>
      <c r="K1562">
        <v>-68.69</v>
      </c>
      <c r="L1562">
        <v>0</v>
      </c>
      <c r="M1562">
        <v>21061224</v>
      </c>
      <c r="N1562" t="s">
        <v>31</v>
      </c>
      <c r="O1562">
        <v>10</v>
      </c>
      <c r="P1562">
        <v>7</v>
      </c>
      <c r="Q1562">
        <v>5964</v>
      </c>
    </row>
    <row r="1563" spans="1:17" x14ac:dyDescent="0.25">
      <c r="A1563" t="s">
        <v>275</v>
      </c>
      <c r="B1563" t="s">
        <v>371</v>
      </c>
      <c r="C1563" t="s">
        <v>19</v>
      </c>
      <c r="D1563" t="s">
        <v>20</v>
      </c>
      <c r="E1563" t="s">
        <v>278</v>
      </c>
      <c r="F1563" t="s">
        <v>6</v>
      </c>
      <c r="G1563">
        <v>3.0000000000000001E-5</v>
      </c>
      <c r="H1563">
        <v>632301.9</v>
      </c>
      <c r="I1563">
        <v>3674508.48</v>
      </c>
      <c r="J1563">
        <v>-68.69</v>
      </c>
      <c r="K1563">
        <v>-68.69</v>
      </c>
      <c r="L1563">
        <v>0</v>
      </c>
      <c r="M1563">
        <v>21101206</v>
      </c>
      <c r="N1563" t="s">
        <v>31</v>
      </c>
      <c r="O1563">
        <v>10</v>
      </c>
      <c r="P1563">
        <v>7</v>
      </c>
      <c r="Q1563">
        <v>5964</v>
      </c>
    </row>
    <row r="1564" spans="1:17" x14ac:dyDescent="0.25">
      <c r="A1564" t="s">
        <v>275</v>
      </c>
      <c r="B1564" t="s">
        <v>371</v>
      </c>
      <c r="C1564" t="s">
        <v>19</v>
      </c>
      <c r="D1564" t="s">
        <v>20</v>
      </c>
      <c r="E1564" t="s">
        <v>7</v>
      </c>
      <c r="F1564" t="s">
        <v>4</v>
      </c>
      <c r="G1564">
        <v>2.2000000000000001E-4</v>
      </c>
      <c r="H1564">
        <v>632025</v>
      </c>
      <c r="I1564">
        <v>3674675</v>
      </c>
      <c r="J1564">
        <v>-69.02</v>
      </c>
      <c r="K1564">
        <v>-69.02</v>
      </c>
      <c r="L1564">
        <v>0</v>
      </c>
      <c r="M1564">
        <v>21071206</v>
      </c>
      <c r="N1564" t="s">
        <v>31</v>
      </c>
      <c r="O1564">
        <v>10</v>
      </c>
      <c r="P1564">
        <v>7</v>
      </c>
      <c r="Q1564">
        <v>5964</v>
      </c>
    </row>
    <row r="1565" spans="1:17" x14ac:dyDescent="0.25">
      <c r="A1565" t="s">
        <v>275</v>
      </c>
      <c r="B1565" t="s">
        <v>371</v>
      </c>
      <c r="C1565" t="s">
        <v>19</v>
      </c>
      <c r="D1565" t="s">
        <v>20</v>
      </c>
      <c r="E1565" t="s">
        <v>7</v>
      </c>
      <c r="F1565" t="s">
        <v>6</v>
      </c>
      <c r="G1565">
        <v>2.1000000000000001E-4</v>
      </c>
      <c r="H1565">
        <v>632025</v>
      </c>
      <c r="I1565">
        <v>3674675</v>
      </c>
      <c r="J1565">
        <v>-69.02</v>
      </c>
      <c r="K1565">
        <v>-69.02</v>
      </c>
      <c r="L1565">
        <v>0</v>
      </c>
      <c r="M1565">
        <v>21080821</v>
      </c>
      <c r="N1565" t="s">
        <v>31</v>
      </c>
      <c r="O1565">
        <v>10</v>
      </c>
      <c r="P1565">
        <v>7</v>
      </c>
      <c r="Q1565">
        <v>5964</v>
      </c>
    </row>
    <row r="1566" spans="1:17" x14ac:dyDescent="0.25">
      <c r="A1566" t="s">
        <v>275</v>
      </c>
      <c r="B1566" t="s">
        <v>372</v>
      </c>
      <c r="C1566" t="s">
        <v>19</v>
      </c>
      <c r="D1566" t="s">
        <v>14</v>
      </c>
      <c r="E1566" t="s">
        <v>3</v>
      </c>
      <c r="F1566" t="s">
        <v>4</v>
      </c>
      <c r="G1566">
        <v>3.0000000000000001E-5</v>
      </c>
      <c r="H1566">
        <v>632011.06999999995</v>
      </c>
      <c r="I1566">
        <v>3674674.37</v>
      </c>
      <c r="J1566">
        <v>-69.02</v>
      </c>
      <c r="K1566">
        <v>-69.02</v>
      </c>
      <c r="L1566">
        <v>0</v>
      </c>
      <c r="M1566">
        <v>21080524</v>
      </c>
      <c r="N1566" t="s">
        <v>31</v>
      </c>
      <c r="O1566">
        <v>10</v>
      </c>
      <c r="P1566">
        <v>7</v>
      </c>
      <c r="Q1566">
        <v>5964</v>
      </c>
    </row>
    <row r="1567" spans="1:17" x14ac:dyDescent="0.25">
      <c r="A1567" t="s">
        <v>275</v>
      </c>
      <c r="B1567" t="s">
        <v>372</v>
      </c>
      <c r="C1567" t="s">
        <v>19</v>
      </c>
      <c r="D1567" t="s">
        <v>14</v>
      </c>
      <c r="E1567" t="s">
        <v>3</v>
      </c>
      <c r="F1567" t="s">
        <v>6</v>
      </c>
      <c r="G1567">
        <v>2.0000000000000002E-5</v>
      </c>
      <c r="H1567">
        <v>632011.06999999995</v>
      </c>
      <c r="I1567">
        <v>3674674.37</v>
      </c>
      <c r="J1567">
        <v>-69.02</v>
      </c>
      <c r="K1567">
        <v>-69.02</v>
      </c>
      <c r="L1567">
        <v>0</v>
      </c>
      <c r="M1567">
        <v>21071224</v>
      </c>
      <c r="N1567" t="s">
        <v>31</v>
      </c>
      <c r="O1567">
        <v>10</v>
      </c>
      <c r="P1567">
        <v>7</v>
      </c>
      <c r="Q1567">
        <v>5964</v>
      </c>
    </row>
    <row r="1568" spans="1:17" x14ac:dyDescent="0.25">
      <c r="A1568" t="s">
        <v>275</v>
      </c>
      <c r="B1568" t="s">
        <v>372</v>
      </c>
      <c r="C1568" t="s">
        <v>19</v>
      </c>
      <c r="D1568" t="s">
        <v>14</v>
      </c>
      <c r="E1568" t="s">
        <v>277</v>
      </c>
      <c r="F1568" t="s">
        <v>4</v>
      </c>
      <c r="G1568">
        <v>3.0000000000000001E-5</v>
      </c>
      <c r="H1568">
        <v>632011.06999999995</v>
      </c>
      <c r="I1568">
        <v>3674674.37</v>
      </c>
      <c r="J1568">
        <v>-69.02</v>
      </c>
      <c r="K1568">
        <v>-69.02</v>
      </c>
      <c r="L1568">
        <v>0</v>
      </c>
      <c r="M1568">
        <v>21080524</v>
      </c>
      <c r="N1568" t="s">
        <v>31</v>
      </c>
      <c r="O1568">
        <v>10</v>
      </c>
      <c r="P1568">
        <v>7</v>
      </c>
      <c r="Q1568">
        <v>5964</v>
      </c>
    </row>
    <row r="1569" spans="1:17" x14ac:dyDescent="0.25">
      <c r="A1569" t="s">
        <v>275</v>
      </c>
      <c r="B1569" t="s">
        <v>372</v>
      </c>
      <c r="C1569" t="s">
        <v>19</v>
      </c>
      <c r="D1569" t="s">
        <v>14</v>
      </c>
      <c r="E1569" t="s">
        <v>277</v>
      </c>
      <c r="F1569" t="s">
        <v>6</v>
      </c>
      <c r="G1569">
        <v>2.0000000000000002E-5</v>
      </c>
      <c r="H1569">
        <v>632011.06999999995</v>
      </c>
      <c r="I1569">
        <v>3674674.37</v>
      </c>
      <c r="J1569">
        <v>-69.02</v>
      </c>
      <c r="K1569">
        <v>-69.02</v>
      </c>
      <c r="L1569">
        <v>0</v>
      </c>
      <c r="M1569">
        <v>21071224</v>
      </c>
      <c r="N1569" t="s">
        <v>31</v>
      </c>
      <c r="O1569">
        <v>10</v>
      </c>
      <c r="P1569">
        <v>7</v>
      </c>
      <c r="Q1569">
        <v>5964</v>
      </c>
    </row>
    <row r="1570" spans="1:17" x14ac:dyDescent="0.25">
      <c r="A1570" t="s">
        <v>275</v>
      </c>
      <c r="B1570" t="s">
        <v>372</v>
      </c>
      <c r="C1570" t="s">
        <v>19</v>
      </c>
      <c r="D1570" t="s">
        <v>14</v>
      </c>
      <c r="E1570" t="s">
        <v>272</v>
      </c>
      <c r="F1570" t="s">
        <v>4</v>
      </c>
      <c r="G1570">
        <v>1.0000000000000001E-5</v>
      </c>
      <c r="H1570">
        <v>632011.06999999995</v>
      </c>
      <c r="I1570">
        <v>3674674.37</v>
      </c>
      <c r="J1570">
        <v>-69.02</v>
      </c>
      <c r="K1570">
        <v>-69.02</v>
      </c>
      <c r="L1570">
        <v>0</v>
      </c>
      <c r="M1570">
        <v>21080524</v>
      </c>
      <c r="N1570" t="s">
        <v>31</v>
      </c>
      <c r="O1570">
        <v>10</v>
      </c>
      <c r="P1570">
        <v>7</v>
      </c>
      <c r="Q1570">
        <v>5964</v>
      </c>
    </row>
    <row r="1571" spans="1:17" x14ac:dyDescent="0.25">
      <c r="A1571" t="s">
        <v>275</v>
      </c>
      <c r="B1571" t="s">
        <v>372</v>
      </c>
      <c r="C1571" t="s">
        <v>19</v>
      </c>
      <c r="D1571" t="s">
        <v>14</v>
      </c>
      <c r="E1571" t="s">
        <v>272</v>
      </c>
      <c r="F1571" t="s">
        <v>6</v>
      </c>
      <c r="G1571">
        <v>1.0000000000000001E-5</v>
      </c>
      <c r="H1571">
        <v>632011.06999999995</v>
      </c>
      <c r="I1571">
        <v>3674674.37</v>
      </c>
      <c r="J1571">
        <v>-69.02</v>
      </c>
      <c r="K1571">
        <v>-69.02</v>
      </c>
      <c r="L1571">
        <v>0</v>
      </c>
      <c r="M1571">
        <v>21071224</v>
      </c>
      <c r="N1571" t="s">
        <v>31</v>
      </c>
      <c r="O1571">
        <v>10</v>
      </c>
      <c r="P1571">
        <v>7</v>
      </c>
      <c r="Q1571">
        <v>5964</v>
      </c>
    </row>
    <row r="1572" spans="1:17" x14ac:dyDescent="0.25">
      <c r="A1572" t="s">
        <v>275</v>
      </c>
      <c r="B1572" t="s">
        <v>372</v>
      </c>
      <c r="C1572" t="s">
        <v>19</v>
      </c>
      <c r="D1572" t="s">
        <v>14</v>
      </c>
      <c r="E1572" t="s">
        <v>273</v>
      </c>
      <c r="F1572" t="s">
        <v>4</v>
      </c>
      <c r="G1572">
        <v>1.0000000000000001E-5</v>
      </c>
      <c r="H1572">
        <v>632011.06999999995</v>
      </c>
      <c r="I1572">
        <v>3674674.37</v>
      </c>
      <c r="J1572">
        <v>-69.02</v>
      </c>
      <c r="K1572">
        <v>-69.02</v>
      </c>
      <c r="L1572">
        <v>0</v>
      </c>
      <c r="M1572">
        <v>21080524</v>
      </c>
      <c r="N1572" t="s">
        <v>31</v>
      </c>
      <c r="O1572">
        <v>10</v>
      </c>
      <c r="P1572">
        <v>7</v>
      </c>
      <c r="Q1572">
        <v>5964</v>
      </c>
    </row>
    <row r="1573" spans="1:17" x14ac:dyDescent="0.25">
      <c r="A1573" t="s">
        <v>275</v>
      </c>
      <c r="B1573" t="s">
        <v>372</v>
      </c>
      <c r="C1573" t="s">
        <v>19</v>
      </c>
      <c r="D1573" t="s">
        <v>14</v>
      </c>
      <c r="E1573" t="s">
        <v>273</v>
      </c>
      <c r="F1573" t="s">
        <v>6</v>
      </c>
      <c r="G1573">
        <v>1.0000000000000001E-5</v>
      </c>
      <c r="H1573">
        <v>632011.06999999995</v>
      </c>
      <c r="I1573">
        <v>3674674.37</v>
      </c>
      <c r="J1573">
        <v>-69.02</v>
      </c>
      <c r="K1573">
        <v>-69.02</v>
      </c>
      <c r="L1573">
        <v>0</v>
      </c>
      <c r="M1573">
        <v>21071224</v>
      </c>
      <c r="N1573" t="s">
        <v>31</v>
      </c>
      <c r="O1573">
        <v>10</v>
      </c>
      <c r="P1573">
        <v>7</v>
      </c>
      <c r="Q1573">
        <v>5964</v>
      </c>
    </row>
    <row r="1574" spans="1:17" x14ac:dyDescent="0.25">
      <c r="A1574" t="s">
        <v>275</v>
      </c>
      <c r="B1574" t="s">
        <v>372</v>
      </c>
      <c r="C1574" t="s">
        <v>19</v>
      </c>
      <c r="D1574" t="s">
        <v>14</v>
      </c>
      <c r="E1574" t="s">
        <v>274</v>
      </c>
      <c r="F1574" t="s">
        <v>4</v>
      </c>
      <c r="G1574">
        <v>1.0000000000000001E-5</v>
      </c>
      <c r="H1574">
        <v>632000</v>
      </c>
      <c r="I1574">
        <v>3674675</v>
      </c>
      <c r="J1574">
        <v>-69</v>
      </c>
      <c r="K1574">
        <v>-69</v>
      </c>
      <c r="L1574">
        <v>0</v>
      </c>
      <c r="M1574">
        <v>21080524</v>
      </c>
      <c r="N1574" t="s">
        <v>31</v>
      </c>
      <c r="O1574">
        <v>10</v>
      </c>
      <c r="P1574">
        <v>7</v>
      </c>
      <c r="Q1574">
        <v>5964</v>
      </c>
    </row>
    <row r="1575" spans="1:17" x14ac:dyDescent="0.25">
      <c r="A1575" t="s">
        <v>275</v>
      </c>
      <c r="B1575" t="s">
        <v>372</v>
      </c>
      <c r="C1575" t="s">
        <v>19</v>
      </c>
      <c r="D1575" t="s">
        <v>14</v>
      </c>
      <c r="E1575" t="s">
        <v>274</v>
      </c>
      <c r="F1575" t="s">
        <v>6</v>
      </c>
      <c r="G1575">
        <v>1.0000000000000001E-5</v>
      </c>
      <c r="H1575">
        <v>631986.82999999996</v>
      </c>
      <c r="I1575">
        <v>3674674.37</v>
      </c>
      <c r="J1575">
        <v>-68.98</v>
      </c>
      <c r="K1575">
        <v>-68.98</v>
      </c>
      <c r="L1575">
        <v>0</v>
      </c>
      <c r="M1575">
        <v>21071224</v>
      </c>
      <c r="N1575" t="s">
        <v>31</v>
      </c>
      <c r="O1575">
        <v>10</v>
      </c>
      <c r="P1575">
        <v>7</v>
      </c>
      <c r="Q1575">
        <v>5964</v>
      </c>
    </row>
    <row r="1576" spans="1:17" x14ac:dyDescent="0.25">
      <c r="A1576" t="s">
        <v>275</v>
      </c>
      <c r="B1576" t="s">
        <v>372</v>
      </c>
      <c r="C1576" t="s">
        <v>19</v>
      </c>
      <c r="D1576" t="s">
        <v>14</v>
      </c>
      <c r="E1576" t="s">
        <v>278</v>
      </c>
      <c r="F1576" t="s">
        <v>4</v>
      </c>
      <c r="G1576">
        <v>0</v>
      </c>
      <c r="H1576">
        <v>632301.9</v>
      </c>
      <c r="I1576">
        <v>3674532.18</v>
      </c>
      <c r="J1576">
        <v>-68.72</v>
      </c>
      <c r="K1576">
        <v>-68.72</v>
      </c>
      <c r="L1576">
        <v>0</v>
      </c>
      <c r="M1576">
        <v>21042224</v>
      </c>
      <c r="N1576" t="s">
        <v>31</v>
      </c>
      <c r="O1576">
        <v>10</v>
      </c>
      <c r="P1576">
        <v>7</v>
      </c>
      <c r="Q1576">
        <v>5964</v>
      </c>
    </row>
    <row r="1577" spans="1:17" x14ac:dyDescent="0.25">
      <c r="A1577" t="s">
        <v>275</v>
      </c>
      <c r="B1577" t="s">
        <v>372</v>
      </c>
      <c r="C1577" t="s">
        <v>19</v>
      </c>
      <c r="D1577" t="s">
        <v>14</v>
      </c>
      <c r="E1577" t="s">
        <v>278</v>
      </c>
      <c r="F1577" t="s">
        <v>6</v>
      </c>
      <c r="G1577">
        <v>0</v>
      </c>
      <c r="H1577">
        <v>632301.9</v>
      </c>
      <c r="I1577">
        <v>3674532.18</v>
      </c>
      <c r="J1577">
        <v>-68.72</v>
      </c>
      <c r="K1577">
        <v>-68.72</v>
      </c>
      <c r="L1577">
        <v>0</v>
      </c>
      <c r="M1577">
        <v>21051624</v>
      </c>
      <c r="N1577" t="s">
        <v>31</v>
      </c>
      <c r="O1577">
        <v>10</v>
      </c>
      <c r="P1577">
        <v>7</v>
      </c>
      <c r="Q1577">
        <v>5964</v>
      </c>
    </row>
    <row r="1578" spans="1:17" x14ac:dyDescent="0.25">
      <c r="A1578" t="s">
        <v>275</v>
      </c>
      <c r="B1578" t="s">
        <v>372</v>
      </c>
      <c r="C1578" t="s">
        <v>19</v>
      </c>
      <c r="D1578" t="s">
        <v>14</v>
      </c>
      <c r="E1578" t="s">
        <v>7</v>
      </c>
      <c r="F1578" t="s">
        <v>4</v>
      </c>
      <c r="G1578">
        <v>3.0000000000000001E-5</v>
      </c>
      <c r="H1578">
        <v>632011.06999999995</v>
      </c>
      <c r="I1578">
        <v>3674674.37</v>
      </c>
      <c r="J1578">
        <v>-69.02</v>
      </c>
      <c r="K1578">
        <v>-69.02</v>
      </c>
      <c r="L1578">
        <v>0</v>
      </c>
      <c r="M1578">
        <v>21080524</v>
      </c>
      <c r="N1578" t="s">
        <v>31</v>
      </c>
      <c r="O1578">
        <v>10</v>
      </c>
      <c r="P1578">
        <v>7</v>
      </c>
      <c r="Q1578">
        <v>5964</v>
      </c>
    </row>
    <row r="1579" spans="1:17" x14ac:dyDescent="0.25">
      <c r="A1579" t="s">
        <v>275</v>
      </c>
      <c r="B1579" t="s">
        <v>372</v>
      </c>
      <c r="C1579" t="s">
        <v>19</v>
      </c>
      <c r="D1579" t="s">
        <v>14</v>
      </c>
      <c r="E1579" t="s">
        <v>7</v>
      </c>
      <c r="F1579" t="s">
        <v>6</v>
      </c>
      <c r="G1579">
        <v>2.0000000000000002E-5</v>
      </c>
      <c r="H1579">
        <v>632011.06999999995</v>
      </c>
      <c r="I1579">
        <v>3674674.37</v>
      </c>
      <c r="J1579">
        <v>-69.02</v>
      </c>
      <c r="K1579">
        <v>-69.02</v>
      </c>
      <c r="L1579">
        <v>0</v>
      </c>
      <c r="M1579">
        <v>21071224</v>
      </c>
      <c r="N1579" t="s">
        <v>31</v>
      </c>
      <c r="O1579">
        <v>10</v>
      </c>
      <c r="P1579">
        <v>7</v>
      </c>
      <c r="Q1579">
        <v>5964</v>
      </c>
    </row>
    <row r="1580" spans="1:17" x14ac:dyDescent="0.25">
      <c r="A1580" t="s">
        <v>275</v>
      </c>
      <c r="B1580" t="s">
        <v>373</v>
      </c>
      <c r="C1580" t="s">
        <v>19</v>
      </c>
      <c r="D1580" t="s">
        <v>12</v>
      </c>
      <c r="E1580" t="s">
        <v>3</v>
      </c>
      <c r="F1580" t="s">
        <v>4</v>
      </c>
      <c r="G1580">
        <v>0</v>
      </c>
      <c r="H1580">
        <v>632000</v>
      </c>
      <c r="I1580">
        <v>3674675</v>
      </c>
      <c r="J1580">
        <v>-69</v>
      </c>
      <c r="K1580">
        <v>-69</v>
      </c>
      <c r="L1580">
        <v>0</v>
      </c>
      <c r="M1580" t="s">
        <v>106</v>
      </c>
      <c r="N1580" t="s">
        <v>31</v>
      </c>
      <c r="O1580">
        <v>10</v>
      </c>
      <c r="P1580">
        <v>7</v>
      </c>
      <c r="Q1580">
        <v>5964</v>
      </c>
    </row>
    <row r="1581" spans="1:17" x14ac:dyDescent="0.25">
      <c r="A1581" t="s">
        <v>275</v>
      </c>
      <c r="B1581" t="s">
        <v>373</v>
      </c>
      <c r="C1581" t="s">
        <v>19</v>
      </c>
      <c r="D1581" t="s">
        <v>12</v>
      </c>
      <c r="E1581" t="s">
        <v>277</v>
      </c>
      <c r="F1581" t="s">
        <v>4</v>
      </c>
      <c r="G1581">
        <v>0</v>
      </c>
      <c r="H1581">
        <v>632000</v>
      </c>
      <c r="I1581">
        <v>3674675</v>
      </c>
      <c r="J1581">
        <v>-69</v>
      </c>
      <c r="K1581">
        <v>-69</v>
      </c>
      <c r="L1581">
        <v>0</v>
      </c>
      <c r="M1581" t="s">
        <v>106</v>
      </c>
      <c r="N1581" t="s">
        <v>31</v>
      </c>
      <c r="O1581">
        <v>10</v>
      </c>
      <c r="P1581">
        <v>7</v>
      </c>
      <c r="Q1581">
        <v>5964</v>
      </c>
    </row>
    <row r="1582" spans="1:17" x14ac:dyDescent="0.25">
      <c r="A1582" t="s">
        <v>275</v>
      </c>
      <c r="B1582" t="s">
        <v>373</v>
      </c>
      <c r="C1582" t="s">
        <v>19</v>
      </c>
      <c r="D1582" t="s">
        <v>12</v>
      </c>
      <c r="E1582" t="s">
        <v>272</v>
      </c>
      <c r="F1582" t="s">
        <v>4</v>
      </c>
      <c r="G1582">
        <v>0</v>
      </c>
      <c r="H1582">
        <v>632000</v>
      </c>
      <c r="I1582">
        <v>3674675</v>
      </c>
      <c r="J1582">
        <v>-69</v>
      </c>
      <c r="K1582">
        <v>-69</v>
      </c>
      <c r="L1582">
        <v>0</v>
      </c>
      <c r="M1582" t="s">
        <v>106</v>
      </c>
      <c r="N1582" t="s">
        <v>31</v>
      </c>
      <c r="O1582">
        <v>10</v>
      </c>
      <c r="P1582">
        <v>7</v>
      </c>
      <c r="Q1582">
        <v>5964</v>
      </c>
    </row>
    <row r="1583" spans="1:17" x14ac:dyDescent="0.25">
      <c r="A1583" t="s">
        <v>275</v>
      </c>
      <c r="B1583" t="s">
        <v>373</v>
      </c>
      <c r="C1583" t="s">
        <v>19</v>
      </c>
      <c r="D1583" t="s">
        <v>12</v>
      </c>
      <c r="E1583" t="s">
        <v>273</v>
      </c>
      <c r="F1583" t="s">
        <v>4</v>
      </c>
      <c r="G1583">
        <v>0</v>
      </c>
      <c r="H1583">
        <v>632000</v>
      </c>
      <c r="I1583">
        <v>3674675</v>
      </c>
      <c r="J1583">
        <v>-69</v>
      </c>
      <c r="K1583">
        <v>-69</v>
      </c>
      <c r="L1583">
        <v>0</v>
      </c>
      <c r="M1583" t="s">
        <v>106</v>
      </c>
      <c r="N1583" t="s">
        <v>31</v>
      </c>
      <c r="O1583">
        <v>10</v>
      </c>
      <c r="P1583">
        <v>7</v>
      </c>
      <c r="Q1583">
        <v>5964</v>
      </c>
    </row>
    <row r="1584" spans="1:17" x14ac:dyDescent="0.25">
      <c r="A1584" t="s">
        <v>275</v>
      </c>
      <c r="B1584" t="s">
        <v>373</v>
      </c>
      <c r="C1584" t="s">
        <v>19</v>
      </c>
      <c r="D1584" t="s">
        <v>12</v>
      </c>
      <c r="E1584" t="s">
        <v>274</v>
      </c>
      <c r="F1584" t="s">
        <v>4</v>
      </c>
      <c r="G1584">
        <v>0</v>
      </c>
      <c r="H1584">
        <v>632301.9</v>
      </c>
      <c r="I1584">
        <v>3674579.58</v>
      </c>
      <c r="J1584">
        <v>-68.739999999999995</v>
      </c>
      <c r="K1584">
        <v>-68.739999999999995</v>
      </c>
      <c r="L1584">
        <v>0</v>
      </c>
      <c r="M1584" t="s">
        <v>106</v>
      </c>
      <c r="N1584" t="s">
        <v>31</v>
      </c>
      <c r="O1584">
        <v>10</v>
      </c>
      <c r="P1584">
        <v>7</v>
      </c>
      <c r="Q1584">
        <v>5964</v>
      </c>
    </row>
    <row r="1585" spans="1:17" x14ac:dyDescent="0.25">
      <c r="A1585" t="s">
        <v>275</v>
      </c>
      <c r="B1585" t="s">
        <v>373</v>
      </c>
      <c r="C1585" t="s">
        <v>19</v>
      </c>
      <c r="D1585" t="s">
        <v>12</v>
      </c>
      <c r="E1585" t="s">
        <v>278</v>
      </c>
      <c r="F1585" t="s">
        <v>4</v>
      </c>
      <c r="G1585">
        <v>0</v>
      </c>
      <c r="H1585">
        <v>632301.9</v>
      </c>
      <c r="I1585">
        <v>3674532.18</v>
      </c>
      <c r="J1585">
        <v>-68.72</v>
      </c>
      <c r="K1585">
        <v>-68.72</v>
      </c>
      <c r="L1585">
        <v>0</v>
      </c>
      <c r="M1585" t="s">
        <v>106</v>
      </c>
      <c r="N1585" t="s">
        <v>31</v>
      </c>
      <c r="O1585">
        <v>10</v>
      </c>
      <c r="P1585">
        <v>7</v>
      </c>
      <c r="Q1585">
        <v>5964</v>
      </c>
    </row>
    <row r="1586" spans="1:17" x14ac:dyDescent="0.25">
      <c r="A1586" t="s">
        <v>275</v>
      </c>
      <c r="B1586" t="s">
        <v>373</v>
      </c>
      <c r="C1586" t="s">
        <v>19</v>
      </c>
      <c r="D1586" t="s">
        <v>12</v>
      </c>
      <c r="E1586" t="s">
        <v>7</v>
      </c>
      <c r="F1586" t="s">
        <v>4</v>
      </c>
      <c r="G1586">
        <v>0</v>
      </c>
      <c r="H1586">
        <v>632000</v>
      </c>
      <c r="I1586">
        <v>3674675</v>
      </c>
      <c r="J1586">
        <v>-69</v>
      </c>
      <c r="K1586">
        <v>-69</v>
      </c>
      <c r="L1586">
        <v>0</v>
      </c>
      <c r="M1586" t="s">
        <v>106</v>
      </c>
      <c r="N1586" t="s">
        <v>31</v>
      </c>
      <c r="O1586">
        <v>10</v>
      </c>
      <c r="P1586">
        <v>7</v>
      </c>
      <c r="Q1586">
        <v>5964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Op_Sources</vt:lpstr>
      <vt:lpstr>Op_Emissions</vt:lpstr>
      <vt:lpstr>Buildings</vt:lpstr>
      <vt:lpstr>Tanks</vt:lpstr>
      <vt:lpstr>Summary</vt:lpstr>
      <vt:lpstr>Pivot</vt:lpstr>
      <vt:lpstr>RawData</vt:lpstr>
      <vt:lpstr>Summary!_Toc436998789</vt:lpstr>
      <vt:lpstr>Summary!_Toc436999249</vt:lpstr>
      <vt:lpstr>Op_Emissions!Print_Area</vt:lpstr>
      <vt:lpstr>Op_Sources!Print_Area</vt:lpstr>
      <vt:lpstr>Summary!Print_Area</vt:lpstr>
      <vt:lpstr>Op_Emissions!Print_Titles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Dunavent, Andrew</dc:creator>
  <cp:lastModifiedBy>Dunavent, Andrew</cp:lastModifiedBy>
  <cp:lastPrinted>2023-03-23T21:38:59Z</cp:lastPrinted>
  <dcterms:created xsi:type="dcterms:W3CDTF">2023-03-03T16:06:24Z</dcterms:created>
  <dcterms:modified xsi:type="dcterms:W3CDTF">2023-11-11T01:24:07Z</dcterms:modified>
</cp:coreProperties>
</file>