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Michael Quiroz\Downloads\"/>
    </mc:Choice>
  </mc:AlternateContent>
  <xr:revisionPtr revIDLastSave="0" documentId="13_ncr:1_{47D3AAA2-9744-403A-B243-0FD9C7FB82FD}" xr6:coauthVersionLast="47" xr6:coauthVersionMax="47" xr10:uidLastSave="{00000000-0000-0000-0000-000000000000}"/>
  <bookViews>
    <workbookView xWindow="-108" yWindow="-108" windowWidth="23256" windowHeight="12456" tabRatio="838" activeTab="1" xr2:uid="{00000000-000D-0000-FFFF-FFFF00000000}"/>
  </bookViews>
  <sheets>
    <sheet name="Cover" sheetId="36" r:id="rId1"/>
    <sheet name="FormsList&amp;FilerInfo" sheetId="2" r:id="rId2"/>
    <sheet name="Form 8.1a (CCA)" sheetId="35" r:id="rId3"/>
    <sheet name="Form 8.1b (CCA)" sheetId="39" r:id="rId4"/>
  </sheets>
  <externalReferences>
    <externalReference r:id="rId5"/>
    <externalReference r:id="rId6"/>
    <externalReference r:id="rId7"/>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'[2]FormList&amp;FilerInfo'!$B$2</definedName>
    <definedName name="CoName" localSheetId="2">'[3]FormsList&amp;FilerInfo'!$B$2</definedName>
    <definedName name="CoName" localSheetId="3">'[3]FormsList&amp;FilerInfo'!$B$2</definedName>
    <definedName name="CoName">'FormsList&amp;FilerInfo'!$B$2</definedName>
    <definedName name="Data3.4" localSheetId="0">#REF!</definedName>
    <definedName name="Data3.4" localSheetId="3">#REF!</definedName>
    <definedName name="Data3.4">#REF!</definedName>
    <definedName name="filedate">'FormsList&amp;FilerInfo'!$B$3</definedName>
    <definedName name="_xlnm.Print_Area" localSheetId="0">Cover!$A$1:$B$21</definedName>
    <definedName name="_xlnm.Print_Area" localSheetId="1">'FormsList&amp;FilerInfo'!$A$1:$C$12</definedName>
    <definedName name="pv">#REF!</definedName>
    <definedName name="Z_2C54E754_4594_47E3_AFE9_B28C28B63E5C_.wvu.PrintArea" localSheetId="0" hidden="1">Cover!$A$1:$B$21</definedName>
    <definedName name="Z_2C54E754_4594_47E3_AFE9_B28C28B63E5C_.wvu.PrintArea" localSheetId="2" hidden="1">'Form 8.1a (CCA)'!$C$1:$Q$7</definedName>
    <definedName name="Z_2C54E754_4594_47E3_AFE9_B28C28B63E5C_.wvu.PrintArea" localSheetId="3" hidden="1">'Form 8.1b (CCA)'!$A$1:$O$24</definedName>
    <definedName name="Z_2C54E754_4594_47E3_AFE9_B28C28B63E5C_.wvu.PrintArea" localSheetId="1" hidden="1">'FormsList&amp;FilerInfo'!$A$1:$C$12</definedName>
    <definedName name="Z_64245E33_E577_4C25_9B98_21C112E84FF6_.wvu.PrintArea" localSheetId="0" hidden="1">Cover!$A$1:$B$21</definedName>
    <definedName name="Z_64245E33_E577_4C25_9B98_21C112E84FF6_.wvu.PrintArea" localSheetId="2" hidden="1">'Form 8.1a (CCA)'!$C$1:$Q$7</definedName>
    <definedName name="Z_64245E33_E577_4C25_9B98_21C112E84FF6_.wvu.PrintArea" localSheetId="3" hidden="1">'Form 8.1b (CCA)'!$A$1:$O$24</definedName>
    <definedName name="Z_64245E33_E577_4C25_9B98_21C112E84FF6_.wvu.PrintArea" localSheetId="1" hidden="1">'FormsList&amp;FilerInfo'!$A$1:$C$12</definedName>
    <definedName name="Z_C3E70234_FA18_40E7_B25F_218A5F7D2EA2_.wvu.PrintArea" localSheetId="0" hidden="1">Cover!$A$1:$B$21</definedName>
    <definedName name="Z_C3E70234_FA18_40E7_B25F_218A5F7D2EA2_.wvu.PrintArea" localSheetId="2" hidden="1">'Form 8.1a (CCA)'!$C$1:$Q$7</definedName>
    <definedName name="Z_C3E70234_FA18_40E7_B25F_218A5F7D2EA2_.wvu.PrintArea" localSheetId="3" hidden="1">'Form 8.1b (CCA)'!$A$1:$O$24</definedName>
    <definedName name="Z_C3E70234_FA18_40E7_B25F_218A5F7D2EA2_.wvu.PrintArea" localSheetId="1" hidden="1">'FormsList&amp;FilerInfo'!$A$1:$C$12</definedName>
    <definedName name="Z_DC437496_B10F_474B_8F6E_F19B4DA7C026_.wvu.PrintArea" localSheetId="0" hidden="1">Cover!$A$1:$B$21</definedName>
    <definedName name="Z_DC437496_B10F_474B_8F6E_F19B4DA7C026_.wvu.PrintArea" localSheetId="2" hidden="1">'Form 8.1a (CCA)'!$C$1:$Q$7</definedName>
    <definedName name="Z_DC437496_B10F_474B_8F6E_F19B4DA7C026_.wvu.PrintArea" localSheetId="3" hidden="1">'Form 8.1b (CCA)'!$A$1:$O$24</definedName>
    <definedName name="Z_DC437496_B10F_474B_8F6E_F19B4DA7C026_.wvu.PrintArea" localSheetId="1" hidden="1">'FormsList&amp;FilerInfo'!$A$1:$C$12</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35" l="1"/>
  <c r="I46" i="35"/>
  <c r="J46" i="35"/>
  <c r="K46" i="35"/>
  <c r="L46" i="35"/>
  <c r="M46" i="35"/>
  <c r="N46" i="35" s="1"/>
  <c r="O46" i="35" s="1"/>
  <c r="P46" i="35" s="1"/>
  <c r="Q46" i="35" s="1"/>
  <c r="H47" i="35"/>
  <c r="I47" i="35"/>
  <c r="J47" i="35"/>
  <c r="K47" i="35"/>
  <c r="L47" i="35" s="1"/>
  <c r="M47" i="35" s="1"/>
  <c r="N47" i="35" s="1"/>
  <c r="O47" i="35" s="1"/>
  <c r="P47" i="35" s="1"/>
  <c r="Q47" i="35" s="1"/>
  <c r="H48" i="35"/>
  <c r="I48" i="35"/>
  <c r="J48" i="35" s="1"/>
  <c r="K48" i="35" s="1"/>
  <c r="L48" i="35" s="1"/>
  <c r="M48" i="35" s="1"/>
  <c r="N48" i="35" s="1"/>
  <c r="O48" i="35" s="1"/>
  <c r="P48" i="35" s="1"/>
  <c r="Q48" i="35" s="1"/>
  <c r="H49" i="35"/>
  <c r="I49" i="35"/>
  <c r="J49" i="35" s="1"/>
  <c r="K49" i="35" s="1"/>
  <c r="L49" i="35" s="1"/>
  <c r="M49" i="35" s="1"/>
  <c r="N49" i="35" s="1"/>
  <c r="O49" i="35" s="1"/>
  <c r="P49" i="35" s="1"/>
  <c r="Q49" i="35" s="1"/>
  <c r="H50" i="35"/>
  <c r="I50" i="35"/>
  <c r="J50" i="35"/>
  <c r="K50" i="35"/>
  <c r="L50" i="35"/>
  <c r="M50" i="35"/>
  <c r="N50" i="35" s="1"/>
  <c r="O50" i="35" s="1"/>
  <c r="P50" i="35" s="1"/>
  <c r="Q50" i="35" s="1"/>
  <c r="G47" i="35"/>
  <c r="G48" i="35"/>
  <c r="G49" i="35"/>
  <c r="G50" i="35"/>
  <c r="G46" i="35"/>
  <c r="F50" i="35"/>
  <c r="F48" i="35"/>
  <c r="E50" i="35"/>
  <c r="E48" i="35"/>
  <c r="D50" i="35"/>
  <c r="D48" i="35"/>
  <c r="O23" i="39" l="1"/>
  <c r="D16" i="39"/>
  <c r="L16" i="39"/>
  <c r="L23" i="39"/>
  <c r="D23" i="39"/>
  <c r="E23" i="39"/>
  <c r="E16" i="39"/>
  <c r="G38" i="35"/>
  <c r="H38" i="35"/>
  <c r="I38" i="35"/>
  <c r="J38" i="35"/>
  <c r="K38" i="35"/>
  <c r="L38" i="35"/>
  <c r="M38" i="35" s="1"/>
  <c r="N38" i="35" s="1"/>
  <c r="O38" i="35" s="1"/>
  <c r="P38" i="35" s="1"/>
  <c r="Q38" i="35" s="1"/>
  <c r="F38" i="35"/>
  <c r="E24" i="39" l="1"/>
  <c r="L24" i="39"/>
  <c r="M16" i="39"/>
  <c r="D24" i="39"/>
  <c r="N16" i="39"/>
  <c r="F23" i="39"/>
  <c r="G23" i="39"/>
  <c r="M23" i="39"/>
  <c r="J23" i="39"/>
  <c r="H16" i="39"/>
  <c r="O16" i="39"/>
  <c r="O24" i="39" s="1"/>
  <c r="H23" i="39"/>
  <c r="J16" i="39"/>
  <c r="F16" i="39"/>
  <c r="G16" i="39"/>
  <c r="N23" i="39"/>
  <c r="C23" i="39"/>
  <c r="C16" i="39"/>
  <c r="G24" i="39" l="1"/>
  <c r="H24" i="39"/>
  <c r="F24" i="39"/>
  <c r="M24" i="39"/>
  <c r="K16" i="39"/>
  <c r="I16" i="39"/>
  <c r="N24" i="39"/>
  <c r="J24" i="39"/>
  <c r="C24" i="39"/>
  <c r="I23" i="39"/>
  <c r="K23" i="39"/>
  <c r="B16" i="39"/>
  <c r="B23" i="39"/>
  <c r="A2" i="39"/>
  <c r="Q60" i="35"/>
  <c r="O9" i="39" s="1"/>
  <c r="P60" i="35"/>
  <c r="N9" i="39" s="1"/>
  <c r="O60" i="35"/>
  <c r="M9" i="39" s="1"/>
  <c r="N60" i="35"/>
  <c r="M60" i="35"/>
  <c r="K9" i="39" s="1"/>
  <c r="L60" i="35"/>
  <c r="J9" i="39" s="1"/>
  <c r="K60" i="35"/>
  <c r="I9" i="39" s="1"/>
  <c r="J60" i="35"/>
  <c r="H9" i="39" s="1"/>
  <c r="I60" i="35"/>
  <c r="G9" i="39" s="1"/>
  <c r="H60" i="35"/>
  <c r="F9" i="39" s="1"/>
  <c r="G60" i="35"/>
  <c r="F60" i="35"/>
  <c r="D9" i="39" s="1"/>
  <c r="E60" i="35"/>
  <c r="C9" i="39" s="1"/>
  <c r="D60" i="35"/>
  <c r="B9" i="39" s="1"/>
  <c r="K24" i="39" l="1"/>
  <c r="L9" i="39"/>
  <c r="I24" i="39"/>
  <c r="E9" i="39"/>
  <c r="B24" i="39"/>
  <c r="C2" i="35"/>
</calcChain>
</file>

<file path=xl/sharedStrings.xml><?xml version="1.0" encoding="utf-8"?>
<sst xmlns="http://schemas.openxmlformats.org/spreadsheetml/2006/main" count="107" uniqueCount="91">
  <si>
    <t>Electricity Demand Forecast Forms</t>
  </si>
  <si>
    <t>California Energy Commission</t>
  </si>
  <si>
    <t>2023 Integrated Energy Policy Report</t>
  </si>
  <si>
    <t>Docket Number 23-IEPR-02</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</si>
  <si>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</si>
  <si>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</si>
  <si>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</si>
  <si>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</si>
  <si>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</si>
  <si>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</si>
  <si>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</si>
  <si>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</si>
  <si>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All forms:</t>
  </si>
  <si>
    <t>Questions relating to the electricity demand forecast forms should be directed to Robert.Kennedy@energy.ca.gov or Le-Huy.Nguyen@energy.ca.gov.</t>
  </si>
  <si>
    <t>Please Enter the Following Information:</t>
  </si>
  <si>
    <t>Community Choice Aggregator Name:</t>
  </si>
  <si>
    <t>East Bay Community Energy</t>
  </si>
  <si>
    <t>Date Submitted:</t>
  </si>
  <si>
    <t>Contact Information:</t>
  </si>
  <si>
    <t>Michael Quiroz, Regulatory Analyst</t>
  </si>
  <si>
    <t>1999 Harrison St., Oakland, 94612</t>
  </si>
  <si>
    <t>510-641-0950</t>
  </si>
  <si>
    <t>mquiroz@ebce.org</t>
  </si>
  <si>
    <t>CCA</t>
  </si>
  <si>
    <t>X</t>
  </si>
  <si>
    <t>Form 8.1a</t>
  </si>
  <si>
    <t>BUDGET APPROPRIATIONS OR ACTUAL COSTS AND COST PROJECTIONS BY MAJOR EXPENSE CATEGORY</t>
  </si>
  <si>
    <t>Other</t>
  </si>
  <si>
    <t>Battery Storage</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</si>
  <si>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</si>
  <si>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</si>
  <si>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</si>
  <si>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</si>
  <si>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</si>
  <si>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</si>
  <si>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</si>
  <si>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</si>
  <si>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</si>
  <si>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</si>
  <si>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</si>
  <si>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</si>
  <si>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</si>
  <si>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</si>
  <si>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</si>
  <si>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</si>
  <si>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</si>
  <si>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</si>
  <si>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</si>
  <si>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</si>
  <si>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</si>
  <si>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</si>
  <si>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</si>
  <si>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</si>
  <si>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</si>
  <si>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</si>
  <si>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</si>
  <si>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</si>
  <si>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</si>
  <si>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</si>
  <si>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</si>
  <si>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</si>
  <si>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</si>
  <si>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</si>
  <si>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</si>
  <si>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</si>
  <si>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</si>
  <si>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</si>
  <si>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</si>
  <si>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</si>
  <si>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</si>
  <si>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</si>
  <si>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</si>
  <si>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</si>
  <si>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</si>
  <si>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</si>
  <si>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</si>
  <si>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</si>
  <si>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</si>
  <si>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</si>
  <si>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</si>
  <si>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</si>
  <si>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</si>
  <si>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</si>
  <si>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</si>
  <si>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</si>
  <si>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</si>
  <si>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</si>
  <si>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</si>
  <si>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 xml:space="preserve">REVENUE REQUIREMENTS ALLOCATION </t>
  </si>
  <si>
    <t>Form 8.1b</t>
  </si>
  <si>
    <t>August 7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</si>
</sst>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31"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u/>
      <sz val="8"/>
      <color theme="10"/>
      <name val="Arial"/>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bgColor indexed="64"/>
      </patternFill>
    </fill>
  </fills>
  <borders count="4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s>
  <cellStyleXfs count="31">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1" fillId="0" borderId="0"/>
    <xf numFmtId="0" fontId="4" fillId="0" borderId="0"/>
    <xf numFmtId="43" fontId="1" fillId="0" borderId="0" applyFont="0" applyFill="0" applyBorder="0" applyAlignment="0" applyProtection="0"/>
    <xf numFmtId="0" fontId="30" fillId="0" borderId="0" applyNumberFormat="0" applyFill="0" applyBorder="0" applyAlignment="0" applyProtection="0"/>
  </cellStyleXfs>
  <cellXfs count="155">
    <xf numFmtId="0" fontId="0" fillId="0" borderId="0" xfId="0"/>
    <xf numFmtId="0" fontId="4" fillId="0" borderId="0" xfId="18"/>
    <xf numFmtId="0" fontId="11" fillId="8" borderId="9" xfId="18" applyFont="1" applyFill="1" applyBorder="1" applyAlignment="1">
      <alignment vertical="top" wrapText="1"/>
    </xf>
    <xf numFmtId="0" fontId="11" fillId="8" borderId="10" xfId="18" applyFont="1" applyFill="1" applyBorder="1" applyAlignment="1">
      <alignment horizontal="center" vertical="top" wrapText="1"/>
    </xf>
    <xf numFmtId="0" fontId="11" fillId="8"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8" fillId="7" borderId="15" xfId="18" applyFont="1" applyFill="1" applyBorder="1" applyAlignment="1">
      <alignment horizontal="right" vertical="top" wrapText="1"/>
    </xf>
    <xf numFmtId="0" fontId="6" fillId="7"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7"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8"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8" borderId="23" xfId="18" applyFont="1" applyFill="1" applyBorder="1" applyAlignment="1">
      <alignment vertical="top" wrapText="1"/>
    </xf>
    <xf numFmtId="0" fontId="11" fillId="8" borderId="23" xfId="18" applyFont="1" applyFill="1" applyBorder="1"/>
    <xf numFmtId="0" fontId="3" fillId="9" borderId="37"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7" borderId="11" xfId="18" applyFont="1" applyFill="1" applyBorder="1" applyAlignment="1">
      <alignment vertical="top" wrapText="1"/>
    </xf>
    <xf numFmtId="0" fontId="6" fillId="7"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1" borderId="6" xfId="20" applyFont="1" applyFill="1" applyBorder="1" applyAlignment="1">
      <alignment horizontal="left" vertical="top" wrapText="1"/>
    </xf>
    <xf numFmtId="0" fontId="6" fillId="11" borderId="6" xfId="20" applyFont="1" applyFill="1" applyBorder="1" applyAlignment="1">
      <alignment horizontal="right" vertical="top" wrapText="1"/>
    </xf>
    <xf numFmtId="167" fontId="8" fillId="11"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right" vertical="top" wrapText="1"/>
    </xf>
    <xf numFmtId="0" fontId="11" fillId="0" borderId="8" xfId="18" applyFont="1" applyBorder="1" applyAlignment="1">
      <alignment horizontal="center" vertical="top" wrapText="1"/>
    </xf>
    <xf numFmtId="0" fontId="4" fillId="9" borderId="0" xfId="18" applyFill="1" applyAlignment="1">
      <alignment vertical="top" wrapText="1"/>
    </xf>
    <xf numFmtId="0" fontId="4" fillId="9"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39"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29" fillId="0" borderId="15" xfId="18" applyFont="1" applyBorder="1" applyAlignment="1">
      <alignment horizontal="right" vertical="top" wrapText="1"/>
    </xf>
    <xf numFmtId="0" fontId="6" fillId="0" borderId="38" xfId="18" applyFont="1" applyBorder="1" applyAlignment="1">
      <alignment vertical="top" wrapText="1"/>
    </xf>
    <xf numFmtId="0" fontId="3" fillId="0" borderId="40" xfId="18" applyFont="1" applyBorder="1" applyAlignment="1">
      <alignment horizontal="right" vertical="top" wrapText="1"/>
    </xf>
    <xf numFmtId="0" fontId="3" fillId="0" borderId="40" xfId="18" applyFont="1" applyBorder="1" applyAlignment="1">
      <alignment vertical="top" wrapText="1"/>
    </xf>
    <xf numFmtId="0" fontId="29" fillId="3" borderId="8" xfId="18" applyFont="1" applyFill="1" applyBorder="1" applyAlignment="1">
      <alignment vertical="top" wrapText="1"/>
    </xf>
    <xf numFmtId="0" fontId="6" fillId="0" borderId="41" xfId="18" applyFont="1" applyBorder="1" applyAlignment="1">
      <alignment vertical="top" wrapText="1"/>
    </xf>
    <xf numFmtId="0" fontId="6" fillId="0" borderId="5" xfId="18" applyFont="1" applyBorder="1" applyAlignment="1">
      <alignment vertical="top" wrapText="1"/>
    </xf>
    <xf numFmtId="0" fontId="6" fillId="0" borderId="42" xfId="18" applyFont="1" applyBorder="1" applyAlignment="1">
      <alignment vertical="top" wrapText="1"/>
    </xf>
    <xf numFmtId="0" fontId="8" fillId="0" borderId="43" xfId="18" applyFont="1" applyBorder="1" applyAlignment="1">
      <alignment vertical="top" wrapText="1"/>
    </xf>
    <xf numFmtId="0" fontId="3" fillId="0" borderId="0" xfId="18" applyFont="1"/>
    <xf numFmtId="0" fontId="6" fillId="11" borderId="6" xfId="20" applyFont="1" applyFill="1" applyBorder="1" applyAlignment="1">
      <alignment vertical="top" wrapText="1"/>
    </xf>
    <xf numFmtId="0" fontId="2" fillId="11" borderId="7" xfId="20" applyFill="1" applyBorder="1"/>
    <xf numFmtId="0" fontId="12" fillId="11" borderId="6" xfId="20" applyFont="1" applyFill="1" applyBorder="1" applyAlignment="1">
      <alignment horizontal="center" vertical="top"/>
    </xf>
    <xf numFmtId="0" fontId="8" fillId="11" borderId="6" xfId="20" applyFont="1" applyFill="1" applyBorder="1" applyAlignment="1">
      <alignment vertical="top" wrapText="1"/>
    </xf>
    <xf numFmtId="0" fontId="6" fillId="11" borderId="6" xfId="20" applyFont="1" applyFill="1" applyBorder="1" applyAlignment="1">
      <alignment horizontal="left" vertical="top" wrapText="1"/>
    </xf>
    <xf numFmtId="0" fontId="6" fillId="11" borderId="7" xfId="20" applyFont="1" applyFill="1" applyBorder="1" applyAlignment="1">
      <alignment horizontal="left" vertical="top" wrapText="1"/>
    </xf>
    <xf numFmtId="6" fontId="26" fillId="0" borderId="0" xfId="18" applyNumberFormat="1" applyFont="1" applyAlignment="1">
      <alignment horizontal="center"/>
    </xf>
    <xf numFmtId="0" fontId="26" fillId="0" borderId="0" xfId="18" applyFont="1" applyAlignment="1">
      <alignment horizontal="center"/>
    </xf>
    <xf numFmtId="0" fontId="3" fillId="0" borderId="0" xfId="18" applyFont="1" applyAlignment="1">
      <alignment horizontal="center"/>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15" fontId="30" fillId="0" borderId="24" xfId="30" applyNumberFormat="1" applyBorder="1" applyAlignment="1">
      <alignment horizontal="center"/>
    </xf>
    <xf numFmtId="0" fontId="6" fillId="11" borderId="6" xfId="20" applyFont="1" applyFill="1" applyBorder="1" applyAlignment="1">
      <alignment vertical="top" wrapText="1"/>
    </xf>
    <xf numFmtId="0" fontId="2" fillId="11" borderId="7" xfId="20" applyFill="1" applyBorder="1"/>
    <xf numFmtId="0" fontId="19" fillId="11" borderId="30" xfId="20" applyFont="1" applyFill="1" applyBorder="1" applyAlignment="1">
      <alignment horizontal="center" vertical="top"/>
    </xf>
    <xf numFmtId="0" fontId="19" fillId="11" borderId="22" xfId="20" applyFont="1" applyFill="1" applyBorder="1" applyAlignment="1">
      <alignment horizontal="center" vertical="top"/>
    </xf>
    <xf numFmtId="0" fontId="12" fillId="11" borderId="6" xfId="20" applyFont="1" applyFill="1" applyBorder="1" applyAlignment="1">
      <alignment horizontal="center" vertical="top"/>
    </xf>
    <xf numFmtId="0" fontId="12" fillId="11" borderId="7" xfId="20" applyFont="1" applyFill="1" applyBorder="1" applyAlignment="1">
      <alignment horizontal="center" vertical="top"/>
    </xf>
    <xf numFmtId="0" fontId="8" fillId="11" borderId="6" xfId="20" applyFont="1" applyFill="1" applyBorder="1" applyAlignment="1">
      <alignment vertical="top" wrapText="1"/>
    </xf>
    <xf numFmtId="0" fontId="9" fillId="11" borderId="7" xfId="20" applyFont="1" applyFill="1" applyBorder="1"/>
    <xf numFmtId="0" fontId="6" fillId="11" borderId="6" xfId="20" applyFont="1" applyFill="1" applyBorder="1" applyAlignment="1">
      <alignment horizontal="left" vertical="top" wrapText="1"/>
    </xf>
    <xf numFmtId="0" fontId="6" fillId="11" borderId="7" xfId="20" applyFont="1" applyFill="1" applyBorder="1" applyAlignment="1">
      <alignment horizontal="left" vertical="top" wrapText="1"/>
    </xf>
    <xf numFmtId="0" fontId="6" fillId="11" borderId="25" xfId="20" applyFont="1" applyFill="1" applyBorder="1" applyAlignment="1">
      <alignment wrapText="1"/>
    </xf>
    <xf numFmtId="0" fontId="6" fillId="11" borderId="33" xfId="20" applyFont="1" applyFill="1" applyBorder="1" applyAlignment="1">
      <alignment wrapText="1"/>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5" fillId="10"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0" borderId="30" xfId="18" applyFont="1" applyFill="1" applyBorder="1" applyAlignment="1">
      <alignment horizontal="center" vertical="top" wrapText="1"/>
    </xf>
    <xf numFmtId="0" fontId="27" fillId="10"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0" fontId="2" fillId="0" borderId="0" xfId="0" applyFont="1" applyBorder="1"/>
    <xf numFmtId="0" fontId="0" fillId="0" borderId="0" xfId="0" applyBorder="1"/>
    <xf numFmtId="0" fontId="2" fillId="0" borderId="0" xfId="18" applyFont="1" applyBorder="1" applyAlignment="1">
      <alignment horizontal="center"/>
    </xf>
    <xf numFmtId="0" fontId="2" fillId="0" borderId="0" xfId="0" applyFont="1" applyBorder="1" applyAlignment="1">
      <alignment horizontal="center"/>
    </xf>
    <xf numFmtId="0" fontId="2" fillId="0" borderId="3" xfId="0" applyFont="1" applyBorder="1"/>
    <xf numFmtId="0" fontId="2" fillId="0" borderId="3" xfId="18" applyFont="1" applyBorder="1" applyAlignment="1">
      <alignment horizontal="center"/>
    </xf>
  </cellXfs>
  <cellStyles count="31">
    <cellStyle name="Actual Date" xfId="1" xr:uid="{00000000-0005-0000-0000-000000000000}"/>
    <cellStyle name="Comma 2" xfId="2" xr:uid="{00000000-0005-0000-0000-000001000000}"/>
    <cellStyle name="Comma 3" xfId="29"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0"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7" xr:uid="{F10391C9-0C6B-479D-8CDE-243C5263C7C1}"/>
    <cellStyle name="Normal 5" xfId="20" xr:uid="{00000000-0005-0000-0000-000014000000}"/>
    <cellStyle name="Normal 6" xfId="28" xr:uid="{6249469D-FB5B-4673-8E0E-AF09F7049387}"/>
    <cellStyle name="Normal_distgn2k" xfId="21" xr:uid="{00000000-0005-0000-0000-000015000000}"/>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mquiroz@ebce.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codeName="Sheet1">
    <pageSetUpPr fitToPage="1"/>
  </sheetPr>
  <dimension ref="A1:B21"/>
  <sheetViews>
    <sheetView topLeftCell="A13" zoomScale="70" zoomScaleNormal="70" workbookViewId="0">
      <selection activeCell="A42" sqref="A42"/>
    </sheetView>
  </sheetViews>
  <sheetFormatPr defaultColWidth="8.7109375" defaultRowHeight="10.199999999999999" x14ac:dyDescent="0.2"/>
  <cols>
    <col min="1" max="1" width="56.140625" style="65" bestFit="1" customWidth="1"/>
    <col min="2" max="2" width="63.7109375" style="65" customWidth="1"/>
    <col min="3" max="16384" width="8.7109375" style="65"/>
  </cols>
  <sheetData>
    <row r="1" spans="1:2" s="64" customFormat="1" ht="21" x14ac:dyDescent="0.35">
      <c r="A1" s="122" t="s">
        <v>0</v>
      </c>
      <c r="B1" s="123"/>
    </row>
    <row r="2" spans="1:2" ht="17.399999999999999" x14ac:dyDescent="0.2">
      <c r="A2" s="124"/>
      <c r="B2" s="121"/>
    </row>
    <row r="3" spans="1:2" ht="17.399999999999999" x14ac:dyDescent="0.2">
      <c r="A3" s="124" t="s">
        <v>1</v>
      </c>
      <c r="B3" s="121"/>
    </row>
    <row r="4" spans="1:2" ht="17.399999999999999" x14ac:dyDescent="0.2">
      <c r="A4" s="124" t="s">
        <v>2</v>
      </c>
      <c r="B4" s="125"/>
    </row>
    <row r="5" spans="1:2" ht="17.399999999999999" x14ac:dyDescent="0.2">
      <c r="A5" s="124" t="s">
        <v>3</v>
      </c>
      <c r="B5" s="125"/>
    </row>
    <row r="6" spans="1:2" ht="17.399999999999999" x14ac:dyDescent="0.2">
      <c r="A6" s="107"/>
      <c r="B6" s="106"/>
    </row>
    <row r="7" spans="1:2" ht="185.25" customHeight="1" x14ac:dyDescent="0.2">
      <c r="A7" s="120" t="s">
        <v>4</v>
      </c>
      <c r="B7" s="121"/>
    </row>
    <row r="8" spans="1:2" ht="18.75" customHeight="1" x14ac:dyDescent="0.2">
      <c r="A8" s="105"/>
      <c r="B8" s="106"/>
    </row>
    <row r="9" spans="1:2" ht="15.6" x14ac:dyDescent="0.2">
      <c r="A9" s="108" t="s">
        <v>5</v>
      </c>
      <c r="B9" s="106"/>
    </row>
    <row r="10" spans="1:2" ht="84" customHeight="1" x14ac:dyDescent="0.2">
      <c r="A10" s="120" t="s">
        <v>6</v>
      </c>
      <c r="B10" s="121"/>
    </row>
    <row r="11" spans="1:2" ht="16.5" customHeight="1" x14ac:dyDescent="0.2">
      <c r="A11" s="105"/>
      <c r="B11" s="106"/>
    </row>
    <row r="12" spans="1:2" ht="17.25" customHeight="1" x14ac:dyDescent="0.2">
      <c r="A12" s="126" t="s">
        <v>7</v>
      </c>
      <c r="B12" s="127"/>
    </row>
    <row r="13" spans="1:2" ht="127.5" customHeight="1" x14ac:dyDescent="0.2">
      <c r="A13" s="120" t="s">
        <v>8</v>
      </c>
      <c r="B13" s="121"/>
    </row>
    <row r="14" spans="1:2" ht="17.25" customHeight="1" x14ac:dyDescent="0.2">
      <c r="A14" s="105"/>
      <c r="B14" s="106"/>
    </row>
    <row r="15" spans="1:2" ht="15.6" x14ac:dyDescent="0.2">
      <c r="A15" s="108" t="s">
        <v>9</v>
      </c>
      <c r="B15" s="106"/>
    </row>
    <row r="16" spans="1:2" ht="46.5" customHeight="1" x14ac:dyDescent="0.2">
      <c r="A16" s="128" t="s">
        <v>10</v>
      </c>
      <c r="B16" s="129"/>
    </row>
    <row r="17" spans="1:2" ht="15.75" customHeight="1" x14ac:dyDescent="0.2">
      <c r="A17" s="109"/>
      <c r="B17" s="110"/>
    </row>
    <row r="18" spans="1:2" ht="24.75" customHeight="1" x14ac:dyDescent="0.2">
      <c r="A18" s="66" t="s">
        <v>11</v>
      </c>
      <c r="B18" s="106"/>
    </row>
    <row r="19" spans="1:2" s="69" customFormat="1" ht="23.25" customHeight="1" x14ac:dyDescent="0.2">
      <c r="A19" s="67" t="s">
        <v>12</v>
      </c>
      <c r="B19" s="68">
        <v>45061</v>
      </c>
    </row>
    <row r="20" spans="1:2" s="70" customFormat="1" ht="23.25" customHeight="1" x14ac:dyDescent="0.2">
      <c r="A20" s="67"/>
      <c r="B20" s="68"/>
    </row>
    <row r="21" spans="1:2" ht="33.75" customHeight="1" thickBot="1" x14ac:dyDescent="0.3">
      <c r="A21" s="130" t="s">
        <v>13</v>
      </c>
      <c r="B21" s="131"/>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6"/>
  <sheetViews>
    <sheetView tabSelected="1" zoomScaleNormal="100" workbookViewId="0">
      <selection activeCell="B23" sqref="B23"/>
    </sheetView>
  </sheetViews>
  <sheetFormatPr defaultColWidth="8.7109375" defaultRowHeight="10.199999999999999" x14ac:dyDescent="0.2"/>
  <cols>
    <col min="1" max="1" width="45.42578125" customWidth="1"/>
    <col min="2" max="2" width="108.140625" customWidth="1"/>
  </cols>
  <sheetData>
    <row r="1" spans="1:3" ht="17.399999999999999" x14ac:dyDescent="0.3">
      <c r="A1" s="46" t="s">
        <v>14</v>
      </c>
      <c r="B1" s="47"/>
      <c r="C1" s="41"/>
    </row>
    <row r="2" spans="1:3" ht="17.25" customHeight="1" x14ac:dyDescent="0.25">
      <c r="A2" s="62" t="s">
        <v>15</v>
      </c>
      <c r="B2" s="40" t="s">
        <v>16</v>
      </c>
    </row>
    <row r="3" spans="1:3" ht="13.2" x14ac:dyDescent="0.25">
      <c r="A3" s="63" t="s">
        <v>17</v>
      </c>
      <c r="B3" s="39" t="s">
        <v>90</v>
      </c>
    </row>
    <row r="4" spans="1:3" ht="15" customHeight="1" x14ac:dyDescent="0.25">
      <c r="A4" s="63" t="s">
        <v>18</v>
      </c>
      <c r="B4" s="39" t="s">
        <v>19</v>
      </c>
    </row>
    <row r="5" spans="1:3" ht="13.2" x14ac:dyDescent="0.25">
      <c r="A5" s="114"/>
      <c r="B5" s="39" t="s">
        <v>20</v>
      </c>
    </row>
    <row r="6" spans="1:3" ht="13.2" x14ac:dyDescent="0.25">
      <c r="A6" s="114"/>
      <c r="B6" s="39" t="s">
        <v>21</v>
      </c>
    </row>
    <row r="7" spans="1:3" ht="13.2" x14ac:dyDescent="0.25">
      <c r="A7" s="115"/>
      <c r="B7" s="119" t="s">
        <v>22</v>
      </c>
      <c r="C7" s="42"/>
    </row>
    <row r="8" spans="1:3" ht="13.2" x14ac:dyDescent="0.25">
      <c r="A8" s="116"/>
      <c r="B8" s="39"/>
    </row>
    <row r="11" spans="1:3" x14ac:dyDescent="0.2">
      <c r="C11" s="38" t="s">
        <v>23</v>
      </c>
    </row>
    <row r="12" spans="1:3" x14ac:dyDescent="0.2">
      <c r="A12" s="153" t="s">
        <v>25</v>
      </c>
      <c r="B12" s="153" t="s">
        <v>26</v>
      </c>
      <c r="C12" s="154" t="s">
        <v>24</v>
      </c>
    </row>
    <row r="13" spans="1:3" x14ac:dyDescent="0.2">
      <c r="A13" s="153" t="s">
        <v>89</v>
      </c>
      <c r="B13" s="153" t="s">
        <v>88</v>
      </c>
      <c r="C13" s="154" t="s">
        <v>24</v>
      </c>
    </row>
    <row r="14" spans="1:3" x14ac:dyDescent="0.2">
      <c r="A14" s="149"/>
      <c r="B14" s="150"/>
      <c r="C14" s="151"/>
    </row>
    <row r="15" spans="1:3" x14ac:dyDescent="0.2">
      <c r="A15" s="150"/>
      <c r="B15" s="150"/>
      <c r="C15" s="151"/>
    </row>
    <row r="16" spans="1:3" x14ac:dyDescent="0.2">
      <c r="A16" s="149"/>
      <c r="B16" s="149"/>
      <c r="C16" s="152"/>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964AF20A-17D4-447C-AB29-DE81452F61A0}"/>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indexed="47"/>
    <pageSetUpPr fitToPage="1"/>
  </sheetPr>
  <dimension ref="B1:Q60"/>
  <sheetViews>
    <sheetView topLeftCell="C1" zoomScale="82" zoomScaleNormal="82" workbookViewId="0">
      <selection activeCell="Q60" sqref="Q60"/>
    </sheetView>
  </sheetViews>
  <sheetFormatPr defaultColWidth="9.140625" defaultRowHeight="13.2" x14ac:dyDescent="0.25"/>
  <cols>
    <col min="1" max="1" width="9.140625" style="1"/>
    <col min="2" max="2" width="12.140625" style="1" customWidth="1"/>
    <col min="3" max="3" width="104.7109375" style="1" customWidth="1"/>
    <col min="4" max="4" width="13.42578125" style="1" customWidth="1"/>
    <col min="5" max="5" width="13" style="1" bestFit="1" customWidth="1"/>
    <col min="6" max="7" width="12.42578125" style="1" customWidth="1"/>
    <col min="8" max="17" width="14.7109375" style="1" bestFit="1" customWidth="1"/>
    <col min="18" max="16384" width="9.140625" style="1"/>
  </cols>
  <sheetData>
    <row r="1" spans="2:17" ht="15.6" x14ac:dyDescent="0.3">
      <c r="C1" s="136" t="s">
        <v>29</v>
      </c>
      <c r="D1" s="136"/>
      <c r="E1" s="136"/>
      <c r="F1" s="136"/>
      <c r="G1" s="136"/>
      <c r="H1" s="136"/>
      <c r="I1" s="136"/>
      <c r="J1" s="136"/>
      <c r="K1" s="136"/>
      <c r="L1" s="136"/>
      <c r="M1" s="136"/>
      <c r="N1" s="136"/>
      <c r="O1" s="136"/>
      <c r="P1" s="136"/>
      <c r="Q1" s="136"/>
    </row>
    <row r="2" spans="2:17" ht="15.6" x14ac:dyDescent="0.3">
      <c r="C2" s="137" t="str">
        <f>+'FormsList&amp;FilerInfo'!B2</f>
        <v>East Bay Community Energy</v>
      </c>
      <c r="D2" s="138"/>
      <c r="E2" s="138"/>
      <c r="F2" s="138"/>
      <c r="G2" s="138"/>
      <c r="H2" s="138"/>
      <c r="I2" s="138"/>
      <c r="J2" s="138"/>
      <c r="K2" s="138"/>
      <c r="L2" s="138"/>
      <c r="M2" s="138"/>
      <c r="N2" s="138"/>
      <c r="O2" s="138"/>
      <c r="P2" s="138"/>
      <c r="Q2" s="138"/>
    </row>
    <row r="3" spans="2:17" ht="15.6" x14ac:dyDescent="0.3">
      <c r="C3" s="111"/>
      <c r="D3" s="112"/>
      <c r="E3" s="112"/>
      <c r="F3" s="112"/>
      <c r="G3" s="112"/>
      <c r="H3" s="112"/>
      <c r="I3" s="112"/>
      <c r="J3" s="112"/>
      <c r="K3" s="112"/>
      <c r="L3" s="112"/>
      <c r="M3" s="112"/>
      <c r="N3" s="112"/>
      <c r="O3" s="112"/>
      <c r="P3" s="112"/>
      <c r="Q3" s="112"/>
    </row>
    <row r="4" spans="2:17" ht="17.399999999999999" x14ac:dyDescent="0.3">
      <c r="C4" s="139" t="s">
        <v>30</v>
      </c>
      <c r="D4" s="139"/>
      <c r="E4" s="139"/>
      <c r="F4" s="139"/>
      <c r="G4" s="139"/>
      <c r="H4" s="139"/>
      <c r="I4" s="139"/>
      <c r="J4" s="139"/>
      <c r="K4" s="139"/>
      <c r="L4" s="139"/>
      <c r="M4" s="139"/>
      <c r="N4" s="139"/>
      <c r="O4" s="139"/>
      <c r="P4" s="139"/>
      <c r="Q4" s="139"/>
    </row>
    <row r="5" spans="2:17" x14ac:dyDescent="0.25">
      <c r="C5" s="140" t="s">
        <v>31</v>
      </c>
      <c r="D5" s="140"/>
      <c r="E5" s="140"/>
      <c r="F5" s="140"/>
      <c r="G5" s="140"/>
      <c r="H5" s="140"/>
      <c r="I5" s="140"/>
      <c r="J5" s="140"/>
      <c r="K5" s="140"/>
      <c r="L5" s="140"/>
      <c r="M5" s="140"/>
      <c r="N5" s="140"/>
      <c r="O5" s="140"/>
      <c r="P5" s="140"/>
      <c r="Q5" s="140"/>
    </row>
    <row r="6" spans="2:17" ht="13.8" thickBot="1" x14ac:dyDescent="0.3">
      <c r="C6" s="113"/>
      <c r="D6" s="113"/>
      <c r="E6" s="113"/>
      <c r="F6" s="113"/>
      <c r="G6" s="113"/>
      <c r="H6" s="113"/>
      <c r="I6" s="113"/>
      <c r="J6" s="113"/>
      <c r="K6" s="113"/>
      <c r="L6" s="113"/>
      <c r="M6" s="113"/>
      <c r="N6" s="113"/>
      <c r="O6" s="113"/>
      <c r="P6" s="113"/>
      <c r="Q6" s="113"/>
    </row>
    <row r="7" spans="2:17" ht="31.65" customHeight="1" thickBot="1" x14ac:dyDescent="0.3">
      <c r="B7" s="59" t="s">
        <v>32</v>
      </c>
      <c r="C7" s="59" t="s">
        <v>33</v>
      </c>
      <c r="D7" s="59">
        <v>2021</v>
      </c>
      <c r="E7" s="59">
        <v>2022</v>
      </c>
      <c r="F7" s="59">
        <v>2023</v>
      </c>
      <c r="G7" s="59">
        <v>2024</v>
      </c>
      <c r="H7" s="59">
        <v>2025</v>
      </c>
      <c r="I7" s="59">
        <v>2026</v>
      </c>
      <c r="J7" s="59">
        <v>2027</v>
      </c>
      <c r="K7" s="59">
        <v>2028</v>
      </c>
      <c r="L7" s="59">
        <v>2029</v>
      </c>
      <c r="M7" s="59">
        <v>2030</v>
      </c>
      <c r="N7" s="59">
        <v>2031</v>
      </c>
      <c r="O7" s="59">
        <v>2032</v>
      </c>
      <c r="P7" s="59">
        <v>2033</v>
      </c>
      <c r="Q7" s="59">
        <v>2034</v>
      </c>
    </row>
    <row r="8" spans="2:17" ht="16.2" thickBot="1" x14ac:dyDescent="0.3">
      <c r="B8" s="117"/>
      <c r="C8" s="2" t="s">
        <v>34</v>
      </c>
      <c r="D8" s="3"/>
      <c r="E8" s="3"/>
      <c r="F8" s="3"/>
      <c r="G8" s="3"/>
      <c r="H8" s="3"/>
      <c r="I8" s="3"/>
      <c r="J8" s="3"/>
      <c r="K8" s="3"/>
      <c r="L8" s="3"/>
      <c r="M8" s="3"/>
      <c r="N8" s="3"/>
      <c r="O8" s="3"/>
      <c r="P8" s="3"/>
      <c r="Q8" s="4"/>
    </row>
    <row r="9" spans="2:17" ht="16.2" thickBot="1" x14ac:dyDescent="0.3">
      <c r="B9" s="117"/>
      <c r="C9" s="5" t="s">
        <v>35</v>
      </c>
      <c r="D9" s="6"/>
      <c r="E9" s="6"/>
      <c r="F9" s="6"/>
      <c r="G9" s="6"/>
      <c r="H9" s="6"/>
      <c r="I9" s="6"/>
      <c r="J9" s="6"/>
      <c r="K9" s="6"/>
      <c r="L9" s="6"/>
      <c r="M9" s="6"/>
      <c r="N9" s="6"/>
      <c r="O9" s="6"/>
      <c r="P9" s="6"/>
      <c r="Q9" s="7"/>
    </row>
    <row r="10" spans="2:17" ht="16.2" thickBot="1" x14ac:dyDescent="0.3">
      <c r="B10" s="117"/>
      <c r="C10" s="8" t="s">
        <v>36</v>
      </c>
      <c r="D10" s="9"/>
      <c r="E10" s="9"/>
      <c r="F10" s="9"/>
      <c r="G10" s="9"/>
      <c r="H10" s="9"/>
      <c r="I10" s="9"/>
      <c r="J10" s="9"/>
      <c r="K10" s="9"/>
      <c r="L10" s="9"/>
      <c r="M10" s="9"/>
      <c r="N10" s="9"/>
      <c r="O10" s="9"/>
      <c r="P10" s="9"/>
      <c r="Q10" s="10"/>
    </row>
    <row r="11" spans="2:17" ht="13.8" thickBot="1" x14ac:dyDescent="0.3">
      <c r="B11" s="117"/>
      <c r="C11" s="132" t="s">
        <v>37</v>
      </c>
      <c r="D11" s="133"/>
      <c r="E11" s="133"/>
      <c r="F11" s="133"/>
      <c r="G11" s="133"/>
      <c r="H11" s="133"/>
      <c r="I11" s="133"/>
      <c r="J11" s="133"/>
      <c r="K11" s="133"/>
      <c r="L11" s="133"/>
      <c r="M11" s="133"/>
      <c r="N11" s="133"/>
      <c r="O11" s="133"/>
      <c r="P11" s="134"/>
      <c r="Q11" s="135"/>
    </row>
    <row r="12" spans="2:17" ht="16.2" thickBot="1" x14ac:dyDescent="0.3">
      <c r="B12" s="117">
        <v>1</v>
      </c>
      <c r="C12" s="11" t="s">
        <v>38</v>
      </c>
      <c r="D12" s="22">
        <v>0</v>
      </c>
      <c r="E12" s="22">
        <v>0</v>
      </c>
      <c r="F12" s="22">
        <v>0</v>
      </c>
      <c r="G12" s="22">
        <v>0</v>
      </c>
      <c r="H12" s="22">
        <v>0</v>
      </c>
      <c r="I12" s="22">
        <v>0</v>
      </c>
      <c r="J12" s="22">
        <v>0</v>
      </c>
      <c r="K12" s="22">
        <v>0</v>
      </c>
      <c r="L12" s="22">
        <v>0</v>
      </c>
      <c r="M12" s="22">
        <v>0</v>
      </c>
      <c r="N12" s="22">
        <v>0</v>
      </c>
      <c r="O12" s="22">
        <v>0</v>
      </c>
      <c r="P12" s="22">
        <v>0</v>
      </c>
      <c r="Q12" s="22">
        <v>0</v>
      </c>
    </row>
    <row r="13" spans="2:17" ht="16.2" thickBot="1" x14ac:dyDescent="0.3">
      <c r="B13" s="117">
        <v>2</v>
      </c>
      <c r="C13" s="12" t="s">
        <v>39</v>
      </c>
      <c r="D13" s="22">
        <v>0</v>
      </c>
      <c r="E13" s="22">
        <v>0</v>
      </c>
      <c r="F13" s="22">
        <v>0</v>
      </c>
      <c r="G13" s="22">
        <v>0</v>
      </c>
      <c r="H13" s="22">
        <v>0</v>
      </c>
      <c r="I13" s="22">
        <v>0</v>
      </c>
      <c r="J13" s="22">
        <v>0</v>
      </c>
      <c r="K13" s="22">
        <v>0</v>
      </c>
      <c r="L13" s="22">
        <v>0</v>
      </c>
      <c r="M13" s="22">
        <v>0</v>
      </c>
      <c r="N13" s="22">
        <v>0</v>
      </c>
      <c r="O13" s="22">
        <v>0</v>
      </c>
      <c r="P13" s="22">
        <v>0</v>
      </c>
      <c r="Q13" s="22">
        <v>0</v>
      </c>
    </row>
    <row r="14" spans="2:17" ht="16.2" thickBot="1" x14ac:dyDescent="0.3">
      <c r="C14" s="5" t="s">
        <v>40</v>
      </c>
      <c r="D14" s="6"/>
      <c r="E14" s="6"/>
      <c r="F14" s="6"/>
      <c r="G14" s="6"/>
      <c r="H14" s="6"/>
      <c r="I14" s="6"/>
      <c r="J14" s="6"/>
      <c r="K14" s="6"/>
      <c r="L14" s="6"/>
      <c r="M14" s="6"/>
      <c r="N14" s="6"/>
      <c r="O14" s="6"/>
      <c r="P14" s="6"/>
      <c r="Q14" s="7"/>
    </row>
    <row r="15" spans="2:17" ht="16.2" thickBot="1" x14ac:dyDescent="0.3">
      <c r="B15" s="117">
        <v>3</v>
      </c>
      <c r="C15" s="13" t="s">
        <v>38</v>
      </c>
      <c r="D15" s="14"/>
      <c r="E15" s="14"/>
      <c r="F15" s="14"/>
      <c r="G15" s="14"/>
      <c r="H15" s="14"/>
      <c r="I15" s="14"/>
      <c r="J15" s="14"/>
      <c r="K15" s="14"/>
      <c r="L15" s="14"/>
      <c r="M15" s="14"/>
      <c r="N15" s="14"/>
      <c r="O15" s="14"/>
      <c r="P15" s="14"/>
      <c r="Q15" s="14"/>
    </row>
    <row r="16" spans="2:17" ht="16.2" thickBot="1" x14ac:dyDescent="0.3">
      <c r="B16" s="117">
        <v>4</v>
      </c>
      <c r="C16" s="15" t="s">
        <v>39</v>
      </c>
      <c r="D16" s="16"/>
      <c r="E16" s="16"/>
      <c r="F16" s="16"/>
      <c r="G16" s="16"/>
      <c r="H16" s="16"/>
      <c r="I16" s="16"/>
      <c r="J16" s="16"/>
      <c r="K16" s="16"/>
      <c r="L16" s="16"/>
      <c r="M16" s="16"/>
      <c r="N16" s="16"/>
      <c r="O16" s="16"/>
      <c r="P16" s="16"/>
      <c r="Q16" s="16"/>
    </row>
    <row r="17" spans="2:17" ht="16.2" thickBot="1" x14ac:dyDescent="0.3">
      <c r="B17" s="117"/>
      <c r="C17" s="5" t="s">
        <v>41</v>
      </c>
      <c r="D17" s="6"/>
      <c r="E17" s="6"/>
      <c r="F17" s="6"/>
      <c r="G17" s="6"/>
      <c r="H17" s="6"/>
      <c r="I17" s="6"/>
      <c r="J17" s="6"/>
      <c r="K17" s="6"/>
      <c r="L17" s="6"/>
      <c r="M17" s="6"/>
      <c r="N17" s="6"/>
      <c r="O17" s="6"/>
      <c r="P17" s="6"/>
      <c r="Q17" s="7"/>
    </row>
    <row r="18" spans="2:17" ht="16.2" thickBot="1" x14ac:dyDescent="0.3">
      <c r="B18" s="117">
        <v>5</v>
      </c>
      <c r="C18" s="13" t="s">
        <v>38</v>
      </c>
      <c r="D18" s="17"/>
      <c r="E18" s="17"/>
      <c r="F18" s="17"/>
      <c r="G18" s="17"/>
      <c r="H18" s="17"/>
      <c r="I18" s="17"/>
      <c r="J18" s="17"/>
      <c r="K18" s="17"/>
      <c r="L18" s="17"/>
      <c r="M18" s="17"/>
      <c r="N18" s="17"/>
      <c r="O18" s="17"/>
      <c r="P18" s="17"/>
      <c r="Q18" s="17"/>
    </row>
    <row r="19" spans="2:17" ht="16.2" thickBot="1" x14ac:dyDescent="0.3">
      <c r="B19" s="117">
        <v>6</v>
      </c>
      <c r="C19" s="15" t="s">
        <v>39</v>
      </c>
      <c r="D19" s="18"/>
      <c r="E19" s="18"/>
      <c r="F19" s="18"/>
      <c r="G19" s="18"/>
      <c r="H19" s="18"/>
      <c r="I19" s="18"/>
      <c r="J19" s="18"/>
      <c r="K19" s="18"/>
      <c r="L19" s="18"/>
      <c r="M19" s="18"/>
      <c r="N19" s="18"/>
      <c r="O19" s="18"/>
      <c r="P19" s="18"/>
      <c r="Q19" s="18"/>
    </row>
    <row r="20" spans="2:17" ht="16.2" thickBot="1" x14ac:dyDescent="0.3">
      <c r="B20" s="117"/>
      <c r="C20" s="5" t="s">
        <v>42</v>
      </c>
      <c r="D20" s="6"/>
      <c r="E20" s="6"/>
      <c r="F20" s="6"/>
      <c r="G20" s="6"/>
      <c r="H20" s="6"/>
      <c r="I20" s="6"/>
      <c r="J20" s="6"/>
      <c r="K20" s="6"/>
      <c r="L20" s="6"/>
      <c r="M20" s="6"/>
      <c r="N20" s="6"/>
      <c r="O20" s="6"/>
      <c r="P20" s="6"/>
      <c r="Q20" s="7"/>
    </row>
    <row r="21" spans="2:17" ht="16.2" thickBot="1" x14ac:dyDescent="0.3">
      <c r="B21" s="117">
        <v>7</v>
      </c>
      <c r="C21" s="13" t="s">
        <v>38</v>
      </c>
      <c r="D21" s="14"/>
      <c r="E21" s="14"/>
      <c r="F21" s="14"/>
      <c r="G21" s="14"/>
      <c r="H21" s="14"/>
      <c r="I21" s="14"/>
      <c r="J21" s="14"/>
      <c r="K21" s="14"/>
      <c r="L21" s="14"/>
      <c r="M21" s="14"/>
      <c r="N21" s="14"/>
      <c r="O21" s="14"/>
      <c r="P21" s="14"/>
      <c r="Q21" s="14"/>
    </row>
    <row r="22" spans="2:17" ht="16.2" thickBot="1" x14ac:dyDescent="0.3">
      <c r="B22" s="117">
        <v>8</v>
      </c>
      <c r="C22" s="15" t="s">
        <v>39</v>
      </c>
      <c r="D22" s="19"/>
      <c r="E22" s="19"/>
      <c r="F22" s="19"/>
      <c r="G22" s="19"/>
      <c r="H22" s="19"/>
      <c r="I22" s="19"/>
      <c r="J22" s="19"/>
      <c r="K22" s="19"/>
      <c r="L22" s="19"/>
      <c r="M22" s="19"/>
      <c r="N22" s="19"/>
      <c r="O22" s="19"/>
      <c r="P22" s="19"/>
      <c r="Q22" s="19"/>
    </row>
    <row r="23" spans="2:17" ht="16.2" thickBot="1" x14ac:dyDescent="0.3">
      <c r="B23" s="117">
        <v>9</v>
      </c>
      <c r="C23" s="37" t="s">
        <v>43</v>
      </c>
      <c r="D23" s="21"/>
      <c r="E23" s="21"/>
      <c r="F23" s="21"/>
      <c r="G23" s="21"/>
      <c r="H23" s="21"/>
      <c r="I23" s="21"/>
      <c r="J23" s="21"/>
      <c r="K23" s="21"/>
      <c r="L23" s="21"/>
      <c r="M23" s="21"/>
      <c r="N23" s="21"/>
      <c r="O23" s="21"/>
      <c r="P23" s="21"/>
      <c r="Q23" s="21"/>
    </row>
    <row r="24" spans="2:17" ht="16.2" thickBot="1" x14ac:dyDescent="0.3">
      <c r="B24" s="117">
        <v>10</v>
      </c>
      <c r="C24" s="37" t="s">
        <v>44</v>
      </c>
      <c r="D24" s="60"/>
      <c r="E24" s="61"/>
      <c r="F24" s="61"/>
      <c r="G24" s="61"/>
      <c r="H24" s="61"/>
      <c r="I24" s="61"/>
      <c r="J24" s="61"/>
      <c r="K24" s="61"/>
      <c r="L24" s="61"/>
      <c r="M24" s="61"/>
      <c r="N24" s="61"/>
      <c r="O24" s="61"/>
      <c r="P24" s="61"/>
      <c r="Q24" s="61"/>
    </row>
    <row r="25" spans="2:17" ht="16.2" thickBot="1" x14ac:dyDescent="0.3">
      <c r="B25" s="117"/>
      <c r="C25" s="5" t="s">
        <v>45</v>
      </c>
      <c r="D25" s="6"/>
      <c r="E25" s="6"/>
      <c r="F25" s="6"/>
      <c r="G25" s="6"/>
      <c r="H25" s="6"/>
      <c r="I25" s="6"/>
      <c r="J25" s="6"/>
      <c r="K25" s="6"/>
      <c r="L25" s="6"/>
      <c r="M25" s="6"/>
      <c r="N25" s="6"/>
      <c r="O25" s="6"/>
      <c r="P25" s="6"/>
      <c r="Q25" s="7"/>
    </row>
    <row r="26" spans="2:17" ht="16.2" thickBot="1" x14ac:dyDescent="0.3">
      <c r="B26" s="117">
        <v>11</v>
      </c>
      <c r="C26" s="13" t="s">
        <v>38</v>
      </c>
      <c r="D26" s="22">
        <v>0</v>
      </c>
      <c r="E26" s="22">
        <v>0</v>
      </c>
      <c r="F26" s="22">
        <v>0</v>
      </c>
      <c r="G26" s="22">
        <v>0</v>
      </c>
      <c r="H26" s="22">
        <v>0</v>
      </c>
      <c r="I26" s="22">
        <v>0</v>
      </c>
      <c r="J26" s="22">
        <v>0</v>
      </c>
      <c r="K26" s="22">
        <v>0</v>
      </c>
      <c r="L26" s="22">
        <v>0</v>
      </c>
      <c r="M26" s="22">
        <v>0</v>
      </c>
      <c r="N26" s="22">
        <v>0</v>
      </c>
      <c r="O26" s="22">
        <v>0</v>
      </c>
      <c r="P26" s="22">
        <v>0</v>
      </c>
      <c r="Q26" s="22">
        <v>0</v>
      </c>
    </row>
    <row r="27" spans="2:17" ht="16.2" thickBot="1" x14ac:dyDescent="0.3">
      <c r="B27" s="117">
        <v>12</v>
      </c>
      <c r="C27" s="15" t="s">
        <v>39</v>
      </c>
      <c r="D27" s="22">
        <v>0</v>
      </c>
      <c r="E27" s="22">
        <v>0</v>
      </c>
      <c r="F27" s="22">
        <v>0</v>
      </c>
      <c r="G27" s="22">
        <v>0</v>
      </c>
      <c r="H27" s="22">
        <v>0</v>
      </c>
      <c r="I27" s="22">
        <v>0</v>
      </c>
      <c r="J27" s="22">
        <v>0</v>
      </c>
      <c r="K27" s="22">
        <v>0</v>
      </c>
      <c r="L27" s="22">
        <v>0</v>
      </c>
      <c r="M27" s="22">
        <v>0</v>
      </c>
      <c r="N27" s="22">
        <v>0</v>
      </c>
      <c r="O27" s="22">
        <v>0</v>
      </c>
      <c r="P27" s="22">
        <v>0</v>
      </c>
      <c r="Q27" s="22">
        <v>0</v>
      </c>
    </row>
    <row r="28" spans="2:17" ht="16.2" thickBot="1" x14ac:dyDescent="0.3">
      <c r="B28" s="117">
        <v>13</v>
      </c>
      <c r="C28" s="20" t="s">
        <v>46</v>
      </c>
      <c r="D28" s="21"/>
      <c r="E28" s="21"/>
      <c r="F28" s="21"/>
      <c r="G28" s="21"/>
      <c r="H28" s="21"/>
      <c r="I28" s="21"/>
      <c r="J28" s="21"/>
      <c r="K28" s="21"/>
      <c r="L28" s="21"/>
      <c r="M28" s="21"/>
      <c r="N28" s="21"/>
      <c r="O28" s="21"/>
      <c r="P28" s="21"/>
      <c r="Q28" s="21"/>
    </row>
    <row r="29" spans="2:17" ht="16.2" thickBot="1" x14ac:dyDescent="0.3">
      <c r="B29" s="117">
        <v>14</v>
      </c>
      <c r="C29" s="118" t="s">
        <v>47</v>
      </c>
      <c r="D29" s="6"/>
      <c r="E29" s="6"/>
      <c r="F29" s="6"/>
      <c r="G29" s="6"/>
      <c r="H29" s="6"/>
      <c r="I29" s="6"/>
      <c r="J29" s="6"/>
      <c r="K29" s="6"/>
      <c r="L29" s="6"/>
      <c r="M29" s="6"/>
      <c r="N29" s="6"/>
      <c r="O29" s="6"/>
      <c r="P29" s="6"/>
      <c r="Q29" s="7"/>
    </row>
    <row r="30" spans="2:17" ht="16.2" thickBot="1" x14ac:dyDescent="0.3">
      <c r="B30" s="117">
        <v>15</v>
      </c>
      <c r="C30" s="5" t="s">
        <v>28</v>
      </c>
      <c r="D30" s="23"/>
      <c r="E30" s="23"/>
      <c r="F30" s="23"/>
      <c r="G30" s="23"/>
      <c r="H30" s="23"/>
      <c r="I30" s="23"/>
      <c r="J30" s="23"/>
      <c r="K30" s="23"/>
      <c r="L30" s="23"/>
      <c r="M30" s="23"/>
      <c r="N30" s="23"/>
      <c r="O30" s="23"/>
      <c r="P30" s="23"/>
      <c r="Q30" s="23"/>
    </row>
    <row r="31" spans="2:17" ht="16.2" thickBot="1" x14ac:dyDescent="0.3">
      <c r="B31" s="117"/>
      <c r="C31" s="8" t="s">
        <v>48</v>
      </c>
      <c r="D31" s="9"/>
      <c r="E31" s="9"/>
      <c r="F31" s="9"/>
      <c r="G31" s="9"/>
      <c r="H31" s="9"/>
      <c r="I31" s="9"/>
      <c r="J31" s="9"/>
      <c r="K31" s="9"/>
      <c r="L31" s="9"/>
      <c r="M31" s="9"/>
      <c r="N31" s="9"/>
      <c r="O31" s="9"/>
      <c r="P31" s="9"/>
      <c r="Q31" s="10"/>
    </row>
    <row r="32" spans="2:17" ht="16.2" thickBot="1" x14ac:dyDescent="0.3">
      <c r="B32" s="117">
        <v>16</v>
      </c>
      <c r="C32" s="24" t="s">
        <v>49</v>
      </c>
      <c r="D32" s="25"/>
      <c r="E32" s="25"/>
      <c r="F32" s="25"/>
      <c r="G32" s="25"/>
      <c r="H32" s="25"/>
      <c r="I32" s="25"/>
      <c r="J32" s="25"/>
      <c r="K32" s="25"/>
      <c r="L32" s="25"/>
      <c r="M32" s="26"/>
      <c r="N32" s="43"/>
      <c r="O32" s="43"/>
      <c r="P32" s="25"/>
      <c r="Q32" s="26"/>
    </row>
    <row r="33" spans="2:17" ht="16.2" thickBot="1" x14ac:dyDescent="0.3">
      <c r="B33" s="117">
        <v>17</v>
      </c>
      <c r="C33" s="5" t="s">
        <v>50</v>
      </c>
      <c r="D33" s="6"/>
      <c r="E33" s="6"/>
      <c r="F33" s="6"/>
      <c r="G33" s="6"/>
      <c r="H33" s="6"/>
      <c r="I33" s="6"/>
      <c r="J33" s="6"/>
      <c r="K33" s="6"/>
      <c r="L33" s="6"/>
      <c r="M33" s="6"/>
      <c r="N33" s="6"/>
      <c r="O33" s="6"/>
      <c r="P33" s="6"/>
      <c r="Q33" s="7"/>
    </row>
    <row r="34" spans="2:17" ht="16.2" thickBot="1" x14ac:dyDescent="0.3">
      <c r="B34" s="117">
        <v>18</v>
      </c>
      <c r="C34" s="27" t="s">
        <v>51</v>
      </c>
      <c r="D34" s="28">
        <v>0</v>
      </c>
      <c r="E34" s="28">
        <v>0</v>
      </c>
      <c r="F34" s="28">
        <v>0</v>
      </c>
      <c r="G34" s="28">
        <v>0</v>
      </c>
      <c r="H34" s="28">
        <v>0</v>
      </c>
      <c r="I34" s="28">
        <v>0</v>
      </c>
      <c r="J34" s="28">
        <v>0</v>
      </c>
      <c r="K34" s="28">
        <v>0</v>
      </c>
      <c r="L34" s="28">
        <v>0</v>
      </c>
      <c r="M34" s="29">
        <v>0</v>
      </c>
      <c r="N34" s="44">
        <v>0</v>
      </c>
      <c r="O34" s="44">
        <v>0</v>
      </c>
      <c r="P34" s="28">
        <v>0</v>
      </c>
      <c r="Q34" s="29">
        <v>0</v>
      </c>
    </row>
    <row r="35" spans="2:17" ht="16.2" thickBot="1" x14ac:dyDescent="0.3">
      <c r="B35" s="117">
        <v>19</v>
      </c>
      <c r="C35" s="30" t="s">
        <v>52</v>
      </c>
      <c r="D35" s="26">
        <v>2242</v>
      </c>
      <c r="E35" s="26">
        <v>4398</v>
      </c>
      <c r="F35" s="26">
        <v>2242</v>
      </c>
      <c r="G35" s="26">
        <v>4398</v>
      </c>
      <c r="H35" s="26">
        <v>8971</v>
      </c>
      <c r="I35" s="26">
        <v>9561</v>
      </c>
      <c r="J35" s="26">
        <v>9704</v>
      </c>
      <c r="K35" s="26">
        <v>10788</v>
      </c>
      <c r="L35" s="26">
        <v>11426</v>
      </c>
      <c r="M35" s="26">
        <v>12080</v>
      </c>
      <c r="N35" s="26">
        <v>12503</v>
      </c>
      <c r="O35" s="26">
        <v>12941</v>
      </c>
      <c r="P35" s="26">
        <v>13394</v>
      </c>
      <c r="Q35" s="26">
        <v>13863</v>
      </c>
    </row>
    <row r="36" spans="2:17" ht="16.2" thickBot="1" x14ac:dyDescent="0.3">
      <c r="B36" s="117">
        <v>20</v>
      </c>
      <c r="C36" s="30" t="s">
        <v>53</v>
      </c>
      <c r="D36" s="26"/>
      <c r="E36" s="26"/>
      <c r="F36" s="26"/>
      <c r="G36" s="26"/>
      <c r="H36" s="26"/>
      <c r="I36" s="26"/>
      <c r="J36" s="26"/>
      <c r="K36" s="26"/>
      <c r="L36" s="26"/>
      <c r="M36" s="26"/>
      <c r="N36" s="26"/>
      <c r="O36" s="26"/>
      <c r="P36" s="26"/>
      <c r="Q36" s="26"/>
    </row>
    <row r="37" spans="2:17" ht="16.2" thickBot="1" x14ac:dyDescent="0.3">
      <c r="B37" s="117">
        <v>21</v>
      </c>
      <c r="C37" s="31" t="s">
        <v>54</v>
      </c>
      <c r="D37" s="26">
        <v>162961</v>
      </c>
      <c r="E37" s="26">
        <v>257044</v>
      </c>
      <c r="F37" s="26">
        <v>162961</v>
      </c>
      <c r="G37" s="26">
        <v>257044</v>
      </c>
      <c r="H37" s="26">
        <v>272115</v>
      </c>
      <c r="I37" s="26">
        <v>351084</v>
      </c>
      <c r="J37" s="26">
        <v>370831</v>
      </c>
      <c r="K37" s="26">
        <v>357844</v>
      </c>
      <c r="L37" s="26">
        <v>370083</v>
      </c>
      <c r="M37" s="26">
        <v>382925</v>
      </c>
      <c r="N37" s="26">
        <v>389719</v>
      </c>
      <c r="O37" s="26">
        <v>382306</v>
      </c>
      <c r="P37" s="26">
        <v>389920</v>
      </c>
      <c r="Q37" s="26">
        <v>397839</v>
      </c>
    </row>
    <row r="38" spans="2:17" ht="16.2" thickBot="1" x14ac:dyDescent="0.3">
      <c r="B38" s="117">
        <v>22</v>
      </c>
      <c r="C38" s="31" t="s">
        <v>28</v>
      </c>
      <c r="D38" s="26">
        <v>0</v>
      </c>
      <c r="E38" s="26">
        <v>1784</v>
      </c>
      <c r="F38" s="26">
        <f>1784+434+395</f>
        <v>2613</v>
      </c>
      <c r="G38" s="26">
        <f>F38+608+1977</f>
        <v>5198</v>
      </c>
      <c r="H38" s="26">
        <f t="shared" ref="H38:Q38" si="0">G38</f>
        <v>5198</v>
      </c>
      <c r="I38" s="26">
        <f t="shared" si="0"/>
        <v>5198</v>
      </c>
      <c r="J38" s="26">
        <f t="shared" si="0"/>
        <v>5198</v>
      </c>
      <c r="K38" s="26">
        <f t="shared" si="0"/>
        <v>5198</v>
      </c>
      <c r="L38" s="26">
        <f t="shared" si="0"/>
        <v>5198</v>
      </c>
      <c r="M38" s="26">
        <f t="shared" si="0"/>
        <v>5198</v>
      </c>
      <c r="N38" s="26">
        <f t="shared" si="0"/>
        <v>5198</v>
      </c>
      <c r="O38" s="26">
        <f t="shared" si="0"/>
        <v>5198</v>
      </c>
      <c r="P38" s="26">
        <f t="shared" si="0"/>
        <v>5198</v>
      </c>
      <c r="Q38" s="26">
        <f t="shared" si="0"/>
        <v>5198</v>
      </c>
    </row>
    <row r="39" spans="2:17" ht="16.2" thickBot="1" x14ac:dyDescent="0.3">
      <c r="B39" s="117">
        <v>23</v>
      </c>
      <c r="C39" s="71" t="s">
        <v>55</v>
      </c>
      <c r="D39" s="43"/>
      <c r="E39" s="43"/>
      <c r="F39" s="43"/>
      <c r="G39" s="43"/>
      <c r="H39" s="43"/>
      <c r="I39" s="43"/>
      <c r="J39" s="43"/>
      <c r="K39" s="43"/>
      <c r="L39" s="43"/>
      <c r="M39" s="43"/>
      <c r="N39" s="43"/>
      <c r="O39" s="43"/>
      <c r="P39" s="43"/>
      <c r="Q39" s="26"/>
    </row>
    <row r="40" spans="2:17" ht="16.2" thickBot="1" x14ac:dyDescent="0.3">
      <c r="B40" s="117">
        <v>24</v>
      </c>
      <c r="C40" s="71" t="s">
        <v>27</v>
      </c>
      <c r="D40" s="43">
        <v>387937</v>
      </c>
      <c r="E40" s="43">
        <v>466813</v>
      </c>
      <c r="F40" s="43">
        <v>579062</v>
      </c>
      <c r="G40" s="43">
        <v>467241</v>
      </c>
      <c r="H40" s="43">
        <v>575524</v>
      </c>
      <c r="I40" s="43">
        <v>500059</v>
      </c>
      <c r="J40" s="43">
        <v>424337</v>
      </c>
      <c r="K40" s="43">
        <v>438809</v>
      </c>
      <c r="L40" s="43">
        <v>453785</v>
      </c>
      <c r="M40" s="43">
        <v>469284</v>
      </c>
      <c r="N40" s="43">
        <v>485323</v>
      </c>
      <c r="O40" s="43">
        <v>501921</v>
      </c>
      <c r="P40" s="43">
        <v>519099</v>
      </c>
      <c r="Q40" s="26">
        <v>536876</v>
      </c>
    </row>
    <row r="41" spans="2:17" ht="16.2" thickBot="1" x14ac:dyDescent="0.3">
      <c r="B41" s="117">
        <v>25</v>
      </c>
      <c r="C41" s="48" t="s">
        <v>56</v>
      </c>
      <c r="D41" s="45"/>
      <c r="E41" s="45"/>
      <c r="F41" s="45"/>
      <c r="G41" s="45"/>
      <c r="H41" s="45"/>
      <c r="I41" s="45"/>
      <c r="J41" s="45"/>
      <c r="K41" s="45"/>
      <c r="L41" s="45"/>
      <c r="M41" s="45"/>
      <c r="N41" s="45"/>
      <c r="O41" s="45"/>
      <c r="P41" s="45"/>
      <c r="Q41" s="45"/>
    </row>
    <row r="42" spans="2:17" ht="16.2" thickBot="1" x14ac:dyDescent="0.3">
      <c r="B42" s="117">
        <v>26</v>
      </c>
      <c r="C42" s="48" t="s">
        <v>57</v>
      </c>
      <c r="D42" s="36"/>
      <c r="E42" s="36"/>
      <c r="F42" s="36"/>
      <c r="G42" s="36"/>
      <c r="H42" s="36"/>
      <c r="I42" s="36"/>
      <c r="J42" s="36"/>
      <c r="K42" s="36"/>
      <c r="L42" s="36"/>
      <c r="M42" s="36"/>
      <c r="N42" s="36"/>
      <c r="O42" s="36"/>
      <c r="P42" s="36"/>
      <c r="Q42" s="36"/>
    </row>
    <row r="43" spans="2:17" ht="16.2" thickBot="1" x14ac:dyDescent="0.3">
      <c r="B43" s="117">
        <v>27</v>
      </c>
      <c r="C43" s="72" t="s">
        <v>58</v>
      </c>
      <c r="D43" s="36"/>
      <c r="E43" s="36"/>
      <c r="F43" s="36"/>
      <c r="G43" s="36"/>
      <c r="H43" s="36"/>
      <c r="I43" s="36"/>
      <c r="J43" s="36"/>
      <c r="K43" s="36"/>
      <c r="L43" s="36"/>
      <c r="M43" s="36"/>
      <c r="N43" s="36"/>
      <c r="O43" s="36"/>
      <c r="P43" s="36"/>
      <c r="Q43" s="36"/>
    </row>
    <row r="44" spans="2:17" ht="16.2" thickBot="1" x14ac:dyDescent="0.3">
      <c r="B44" s="117">
        <v>28</v>
      </c>
      <c r="C44" s="72" t="s">
        <v>59</v>
      </c>
      <c r="D44" s="36">
        <v>12206</v>
      </c>
      <c r="E44" s="36">
        <v>16122</v>
      </c>
      <c r="F44" s="36">
        <v>28967</v>
      </c>
      <c r="G44" s="36">
        <v>34084</v>
      </c>
      <c r="H44" s="36">
        <v>35788</v>
      </c>
      <c r="I44" s="36">
        <v>37577</v>
      </c>
      <c r="J44" s="36">
        <v>39445</v>
      </c>
      <c r="K44" s="36">
        <v>41417</v>
      </c>
      <c r="L44" s="36">
        <v>43487</v>
      </c>
      <c r="M44" s="36">
        <v>45661</v>
      </c>
      <c r="N44" s="36">
        <v>47944</v>
      </c>
      <c r="O44" s="36">
        <v>50341</v>
      </c>
      <c r="P44" s="36">
        <v>52828</v>
      </c>
      <c r="Q44" s="36">
        <v>55501</v>
      </c>
    </row>
    <row r="45" spans="2:17" ht="16.2" thickBot="1" x14ac:dyDescent="0.3">
      <c r="B45" s="117">
        <v>29</v>
      </c>
      <c r="C45" s="73" t="s">
        <v>60</v>
      </c>
      <c r="D45" s="6"/>
      <c r="E45" s="6"/>
      <c r="F45" s="6"/>
      <c r="G45" s="6"/>
      <c r="H45" s="6"/>
      <c r="I45" s="6"/>
      <c r="J45" s="6"/>
      <c r="K45" s="6"/>
      <c r="L45" s="6"/>
      <c r="M45" s="6"/>
      <c r="N45" s="6"/>
      <c r="O45" s="6"/>
      <c r="P45" s="6"/>
      <c r="Q45" s="7"/>
    </row>
    <row r="46" spans="2:17" ht="16.2" thickBot="1" x14ac:dyDescent="0.3">
      <c r="B46" s="117">
        <v>30</v>
      </c>
      <c r="C46" s="74" t="s">
        <v>61</v>
      </c>
      <c r="D46" s="22"/>
      <c r="E46" s="22">
        <v>1150</v>
      </c>
      <c r="F46" s="22">
        <v>4200</v>
      </c>
      <c r="G46" s="22">
        <f>F46</f>
        <v>4200</v>
      </c>
      <c r="H46" s="22">
        <f t="shared" ref="H46:Q46" si="1">G46</f>
        <v>4200</v>
      </c>
      <c r="I46" s="22">
        <f t="shared" si="1"/>
        <v>4200</v>
      </c>
      <c r="J46" s="22">
        <f t="shared" si="1"/>
        <v>4200</v>
      </c>
      <c r="K46" s="22">
        <f t="shared" si="1"/>
        <v>4200</v>
      </c>
      <c r="L46" s="22">
        <f t="shared" si="1"/>
        <v>4200</v>
      </c>
      <c r="M46" s="22">
        <f t="shared" si="1"/>
        <v>4200</v>
      </c>
      <c r="N46" s="22">
        <f t="shared" si="1"/>
        <v>4200</v>
      </c>
      <c r="O46" s="22">
        <f t="shared" si="1"/>
        <v>4200</v>
      </c>
      <c r="P46" s="22">
        <f t="shared" si="1"/>
        <v>4200</v>
      </c>
      <c r="Q46" s="22">
        <f t="shared" si="1"/>
        <v>4200</v>
      </c>
    </row>
    <row r="47" spans="2:17" ht="16.2" thickBot="1" x14ac:dyDescent="0.3">
      <c r="B47" s="117">
        <v>31</v>
      </c>
      <c r="C47" s="49" t="s">
        <v>62</v>
      </c>
      <c r="D47" s="28">
        <v>724</v>
      </c>
      <c r="E47" s="28">
        <v>0</v>
      </c>
      <c r="F47" s="28">
        <v>0</v>
      </c>
      <c r="G47" s="28">
        <f t="shared" ref="G47:Q50" si="2">F47</f>
        <v>0</v>
      </c>
      <c r="H47" s="28">
        <f t="shared" si="2"/>
        <v>0</v>
      </c>
      <c r="I47" s="28">
        <f t="shared" si="2"/>
        <v>0</v>
      </c>
      <c r="J47" s="28">
        <f t="shared" si="2"/>
        <v>0</v>
      </c>
      <c r="K47" s="28">
        <f t="shared" si="2"/>
        <v>0</v>
      </c>
      <c r="L47" s="28">
        <f t="shared" si="2"/>
        <v>0</v>
      </c>
      <c r="M47" s="28">
        <f t="shared" si="2"/>
        <v>0</v>
      </c>
      <c r="N47" s="28">
        <f t="shared" si="2"/>
        <v>0</v>
      </c>
      <c r="O47" s="28">
        <f t="shared" si="2"/>
        <v>0</v>
      </c>
      <c r="P47" s="28">
        <f t="shared" si="2"/>
        <v>0</v>
      </c>
      <c r="Q47" s="28">
        <f t="shared" si="2"/>
        <v>0</v>
      </c>
    </row>
    <row r="48" spans="2:17" ht="16.2" thickBot="1" x14ac:dyDescent="0.3">
      <c r="B48" s="117">
        <v>32</v>
      </c>
      <c r="C48" s="50" t="s">
        <v>63</v>
      </c>
      <c r="D48" s="28">
        <f>5083+827</f>
        <v>5910</v>
      </c>
      <c r="E48" s="28">
        <f>5545+900</f>
        <v>6445</v>
      </c>
      <c r="F48" s="28">
        <f>12785+4709</f>
        <v>17494</v>
      </c>
      <c r="G48" s="28">
        <f t="shared" si="2"/>
        <v>17494</v>
      </c>
      <c r="H48" s="28">
        <f t="shared" si="2"/>
        <v>17494</v>
      </c>
      <c r="I48" s="28">
        <f t="shared" si="2"/>
        <v>17494</v>
      </c>
      <c r="J48" s="28">
        <f t="shared" si="2"/>
        <v>17494</v>
      </c>
      <c r="K48" s="28">
        <f t="shared" si="2"/>
        <v>17494</v>
      </c>
      <c r="L48" s="28">
        <f t="shared" si="2"/>
        <v>17494</v>
      </c>
      <c r="M48" s="28">
        <f t="shared" si="2"/>
        <v>17494</v>
      </c>
      <c r="N48" s="28">
        <f t="shared" si="2"/>
        <v>17494</v>
      </c>
      <c r="O48" s="28">
        <f t="shared" si="2"/>
        <v>17494</v>
      </c>
      <c r="P48" s="28">
        <f t="shared" si="2"/>
        <v>17494</v>
      </c>
      <c r="Q48" s="28">
        <f t="shared" si="2"/>
        <v>17494</v>
      </c>
    </row>
    <row r="49" spans="2:17" ht="16.2" thickBot="1" x14ac:dyDescent="0.3">
      <c r="B49" s="117">
        <v>33</v>
      </c>
      <c r="C49" s="50" t="s">
        <v>64</v>
      </c>
      <c r="D49" s="25">
        <v>458</v>
      </c>
      <c r="E49" s="25">
        <v>580</v>
      </c>
      <c r="F49" s="25">
        <v>500</v>
      </c>
      <c r="G49" s="25">
        <f t="shared" si="2"/>
        <v>500</v>
      </c>
      <c r="H49" s="25">
        <f t="shared" si="2"/>
        <v>500</v>
      </c>
      <c r="I49" s="25">
        <f t="shared" si="2"/>
        <v>500</v>
      </c>
      <c r="J49" s="25">
        <f t="shared" si="2"/>
        <v>500</v>
      </c>
      <c r="K49" s="25">
        <f t="shared" si="2"/>
        <v>500</v>
      </c>
      <c r="L49" s="25">
        <f t="shared" si="2"/>
        <v>500</v>
      </c>
      <c r="M49" s="25">
        <f t="shared" si="2"/>
        <v>500</v>
      </c>
      <c r="N49" s="25">
        <f t="shared" si="2"/>
        <v>500</v>
      </c>
      <c r="O49" s="25">
        <f t="shared" si="2"/>
        <v>500</v>
      </c>
      <c r="P49" s="25">
        <f t="shared" si="2"/>
        <v>500</v>
      </c>
      <c r="Q49" s="25">
        <f t="shared" si="2"/>
        <v>500</v>
      </c>
    </row>
    <row r="50" spans="2:17" ht="16.2" thickBot="1" x14ac:dyDescent="0.3">
      <c r="B50" s="117">
        <v>34</v>
      </c>
      <c r="C50" s="50" t="s">
        <v>65</v>
      </c>
      <c r="D50" s="36">
        <f>115+41+102</f>
        <v>258</v>
      </c>
      <c r="E50" s="36">
        <f>100+335+200</f>
        <v>635</v>
      </c>
      <c r="F50" s="36">
        <f>200+1056+300</f>
        <v>1556</v>
      </c>
      <c r="G50" s="36">
        <f t="shared" si="2"/>
        <v>1556</v>
      </c>
      <c r="H50" s="36">
        <f t="shared" si="2"/>
        <v>1556</v>
      </c>
      <c r="I50" s="36">
        <f t="shared" si="2"/>
        <v>1556</v>
      </c>
      <c r="J50" s="36">
        <f t="shared" si="2"/>
        <v>1556</v>
      </c>
      <c r="K50" s="36">
        <f t="shared" si="2"/>
        <v>1556</v>
      </c>
      <c r="L50" s="36">
        <f t="shared" si="2"/>
        <v>1556</v>
      </c>
      <c r="M50" s="36">
        <f t="shared" si="2"/>
        <v>1556</v>
      </c>
      <c r="N50" s="36">
        <f t="shared" si="2"/>
        <v>1556</v>
      </c>
      <c r="O50" s="36">
        <f t="shared" si="2"/>
        <v>1556</v>
      </c>
      <c r="P50" s="36">
        <f t="shared" si="2"/>
        <v>1556</v>
      </c>
      <c r="Q50" s="36">
        <f t="shared" si="2"/>
        <v>1556</v>
      </c>
    </row>
    <row r="51" spans="2:17" ht="16.2" thickBot="1" x14ac:dyDescent="0.3">
      <c r="B51" s="117">
        <v>35</v>
      </c>
      <c r="C51" s="72" t="s">
        <v>66</v>
      </c>
      <c r="D51" s="36"/>
      <c r="E51" s="36"/>
      <c r="F51" s="36"/>
      <c r="G51" s="36"/>
      <c r="H51" s="36"/>
      <c r="I51" s="36"/>
      <c r="J51" s="36"/>
      <c r="K51" s="36"/>
      <c r="L51" s="36"/>
      <c r="M51" s="36"/>
      <c r="N51" s="36"/>
      <c r="O51" s="36"/>
      <c r="P51" s="36"/>
      <c r="Q51" s="36"/>
    </row>
    <row r="52" spans="2:17" ht="16.2" thickBot="1" x14ac:dyDescent="0.3">
      <c r="B52" s="117">
        <v>36</v>
      </c>
      <c r="C52" s="51" t="s">
        <v>67</v>
      </c>
      <c r="D52" s="3"/>
      <c r="E52" s="3"/>
      <c r="F52" s="3"/>
      <c r="G52" s="3"/>
      <c r="H52" s="3"/>
      <c r="I52" s="3"/>
      <c r="J52" s="3"/>
      <c r="K52" s="3"/>
      <c r="L52" s="3"/>
      <c r="M52" s="3"/>
      <c r="N52" s="3"/>
      <c r="O52" s="3"/>
      <c r="P52" s="3"/>
      <c r="Q52" s="4"/>
    </row>
    <row r="53" spans="2:17" ht="16.2" thickBot="1" x14ac:dyDescent="0.3">
      <c r="B53" s="117">
        <v>37</v>
      </c>
      <c r="C53" s="52" t="s">
        <v>68</v>
      </c>
      <c r="D53" s="22"/>
      <c r="E53" s="22"/>
      <c r="F53" s="22"/>
      <c r="G53" s="22"/>
      <c r="H53" s="22"/>
      <c r="I53" s="22"/>
      <c r="J53" s="22"/>
      <c r="K53" s="22"/>
      <c r="L53" s="22"/>
      <c r="M53" s="22"/>
      <c r="N53" s="22"/>
      <c r="O53" s="22"/>
      <c r="P53" s="22"/>
      <c r="Q53" s="22"/>
    </row>
    <row r="54" spans="2:17" ht="16.2" thickBot="1" x14ac:dyDescent="0.3">
      <c r="B54" s="117">
        <v>38</v>
      </c>
      <c r="C54" s="53" t="s">
        <v>69</v>
      </c>
      <c r="D54" s="32"/>
      <c r="E54" s="32"/>
      <c r="F54" s="32"/>
      <c r="G54" s="32"/>
      <c r="H54" s="32"/>
      <c r="I54" s="32"/>
      <c r="J54" s="32"/>
      <c r="K54" s="32"/>
      <c r="L54" s="32"/>
      <c r="M54" s="32"/>
      <c r="N54" s="32"/>
      <c r="O54" s="32"/>
      <c r="P54" s="32"/>
      <c r="Q54" s="32"/>
    </row>
    <row r="55" spans="2:17" ht="16.2" thickBot="1" x14ac:dyDescent="0.3">
      <c r="B55" s="117">
        <v>39</v>
      </c>
      <c r="C55" s="54" t="s">
        <v>70</v>
      </c>
      <c r="D55" s="33"/>
      <c r="E55" s="33"/>
      <c r="F55" s="33"/>
      <c r="G55" s="33"/>
      <c r="H55" s="33"/>
      <c r="I55" s="33"/>
      <c r="J55" s="33"/>
      <c r="K55" s="33"/>
      <c r="L55" s="33"/>
      <c r="M55" s="33"/>
      <c r="N55" s="33"/>
      <c r="O55" s="33"/>
      <c r="P55" s="33"/>
      <c r="Q55" s="33"/>
    </row>
    <row r="56" spans="2:17" ht="16.2" thickBot="1" x14ac:dyDescent="0.3">
      <c r="B56" s="117">
        <v>40</v>
      </c>
      <c r="C56" s="55" t="s">
        <v>71</v>
      </c>
      <c r="D56" s="75"/>
      <c r="E56" s="75"/>
      <c r="F56" s="75"/>
      <c r="G56" s="75"/>
      <c r="H56" s="75"/>
      <c r="I56" s="75"/>
      <c r="J56" s="75"/>
      <c r="K56" s="75"/>
      <c r="L56" s="75"/>
      <c r="M56" s="75"/>
      <c r="N56" s="75"/>
      <c r="O56" s="75"/>
      <c r="P56" s="75"/>
      <c r="Q56" s="75"/>
    </row>
    <row r="57" spans="2:17" ht="16.2" thickBot="1" x14ac:dyDescent="0.3">
      <c r="B57" s="117">
        <v>41</v>
      </c>
      <c r="C57" s="55" t="s">
        <v>72</v>
      </c>
      <c r="D57" s="75"/>
      <c r="E57" s="75"/>
      <c r="F57" s="75"/>
      <c r="G57" s="75"/>
      <c r="H57" s="75"/>
      <c r="I57" s="75"/>
      <c r="J57" s="75"/>
      <c r="K57" s="75"/>
      <c r="L57" s="75"/>
      <c r="M57" s="75"/>
      <c r="N57" s="75"/>
      <c r="O57" s="75"/>
      <c r="P57" s="75"/>
      <c r="Q57" s="75"/>
    </row>
    <row r="58" spans="2:17" ht="16.2" thickBot="1" x14ac:dyDescent="0.35">
      <c r="B58" s="117">
        <v>42</v>
      </c>
      <c r="C58" s="56" t="s">
        <v>73</v>
      </c>
      <c r="D58" s="75"/>
      <c r="E58" s="75"/>
      <c r="F58" s="75"/>
      <c r="G58" s="75"/>
      <c r="H58" s="75"/>
      <c r="I58" s="75"/>
      <c r="J58" s="75"/>
      <c r="K58" s="75"/>
      <c r="L58" s="75"/>
      <c r="M58" s="75"/>
      <c r="N58" s="75"/>
      <c r="O58" s="75"/>
      <c r="P58" s="75"/>
      <c r="Q58" s="75"/>
    </row>
    <row r="59" spans="2:17" ht="13.8" thickBot="1" x14ac:dyDescent="0.3">
      <c r="B59" s="117"/>
      <c r="C59" s="57"/>
      <c r="D59" s="76"/>
      <c r="E59" s="76"/>
      <c r="F59" s="76"/>
      <c r="G59" s="76"/>
      <c r="H59" s="76"/>
      <c r="I59" s="76"/>
      <c r="J59" s="76"/>
      <c r="K59" s="76"/>
      <c r="L59" s="76"/>
      <c r="M59" s="76"/>
      <c r="N59" s="76"/>
      <c r="O59" s="76"/>
      <c r="P59" s="76"/>
      <c r="Q59" s="77"/>
    </row>
    <row r="60" spans="2:17" ht="18" thickBot="1" x14ac:dyDescent="0.3">
      <c r="B60" s="117">
        <v>43</v>
      </c>
      <c r="C60" s="58" t="s">
        <v>74</v>
      </c>
      <c r="D60" s="34">
        <f t="shared" ref="D60:Q60" si="3">SUM(D12:D22)+SUM(D26:D27)+SUM(D30:D42)+SUM(D43:D58)</f>
        <v>572696</v>
      </c>
      <c r="E60" s="34">
        <f t="shared" si="3"/>
        <v>754971</v>
      </c>
      <c r="F60" s="34">
        <f t="shared" si="3"/>
        <v>799595</v>
      </c>
      <c r="G60" s="34">
        <f t="shared" si="3"/>
        <v>791715</v>
      </c>
      <c r="H60" s="34">
        <f t="shared" si="3"/>
        <v>921346</v>
      </c>
      <c r="I60" s="34">
        <f t="shared" si="3"/>
        <v>927229</v>
      </c>
      <c r="J60" s="34">
        <f t="shared" si="3"/>
        <v>873265</v>
      </c>
      <c r="K60" s="34">
        <f t="shared" si="3"/>
        <v>877806</v>
      </c>
      <c r="L60" s="34">
        <f t="shared" si="3"/>
        <v>907729</v>
      </c>
      <c r="M60" s="34">
        <f t="shared" si="3"/>
        <v>938898</v>
      </c>
      <c r="N60" s="34">
        <f t="shared" si="3"/>
        <v>964437</v>
      </c>
      <c r="O60" s="34">
        <f t="shared" si="3"/>
        <v>976457</v>
      </c>
      <c r="P60" s="34">
        <f t="shared" si="3"/>
        <v>1004189</v>
      </c>
      <c r="Q60" s="34">
        <f t="shared" si="3"/>
        <v>1033027</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codeName="Sheet11">
    <pageSetUpPr fitToPage="1"/>
  </sheetPr>
  <dimension ref="A1:O24"/>
  <sheetViews>
    <sheetView workbookViewId="0">
      <selection activeCell="A4" sqref="A4:O4"/>
    </sheetView>
  </sheetViews>
  <sheetFormatPr defaultColWidth="8.42578125" defaultRowHeight="16.5" customHeight="1" x14ac:dyDescent="0.25"/>
  <cols>
    <col min="1" max="1" width="62.28515625" style="1" bestFit="1" customWidth="1"/>
    <col min="2" max="2" width="18.5703125" style="1" bestFit="1" customWidth="1"/>
    <col min="3" max="5" width="11.28515625" style="1" bestFit="1" customWidth="1"/>
    <col min="6" max="15" width="12.85546875" style="1" bestFit="1" customWidth="1"/>
    <col min="16" max="16384" width="8.42578125" style="1"/>
  </cols>
  <sheetData>
    <row r="1" spans="1:15" ht="16.5" customHeight="1" x14ac:dyDescent="0.25">
      <c r="A1" s="141" t="s">
        <v>75</v>
      </c>
      <c r="B1" s="142"/>
      <c r="C1" s="142"/>
      <c r="D1" s="142"/>
      <c r="E1" s="142"/>
      <c r="F1" s="142"/>
      <c r="G1" s="142"/>
      <c r="H1" s="142"/>
      <c r="I1" s="142"/>
      <c r="J1" s="142"/>
      <c r="K1" s="142"/>
      <c r="L1" s="142"/>
      <c r="M1" s="142"/>
      <c r="N1" s="142"/>
      <c r="O1" s="142"/>
    </row>
    <row r="2" spans="1:15" ht="16.5" customHeight="1" x14ac:dyDescent="0.25">
      <c r="A2" s="143" t="str">
        <f>'FormsList&amp;FilerInfo'!B2</f>
        <v>East Bay Community Energy</v>
      </c>
      <c r="B2" s="144"/>
      <c r="C2" s="144"/>
      <c r="D2" s="144"/>
      <c r="E2" s="144"/>
      <c r="F2" s="144"/>
      <c r="G2" s="144"/>
      <c r="H2" s="144"/>
      <c r="I2" s="144"/>
      <c r="J2" s="144"/>
      <c r="K2" s="144"/>
      <c r="L2" s="144"/>
      <c r="M2" s="144"/>
      <c r="N2" s="144"/>
      <c r="O2" s="144"/>
    </row>
    <row r="3" spans="1:15" ht="16.5" customHeight="1" x14ac:dyDescent="0.25">
      <c r="A3" s="78"/>
      <c r="B3" s="79"/>
      <c r="C3" s="79"/>
      <c r="D3" s="79"/>
      <c r="E3" s="79"/>
      <c r="F3" s="79"/>
      <c r="G3" s="79"/>
      <c r="H3" s="79"/>
      <c r="I3" s="79"/>
      <c r="J3" s="79"/>
      <c r="K3" s="79"/>
      <c r="L3" s="79"/>
      <c r="M3" s="79"/>
      <c r="N3" s="79"/>
      <c r="O3" s="79"/>
    </row>
    <row r="4" spans="1:15" ht="16.5" customHeight="1" x14ac:dyDescent="0.25">
      <c r="A4" s="145" t="s">
        <v>76</v>
      </c>
      <c r="B4" s="146"/>
      <c r="C4" s="146"/>
      <c r="D4" s="146"/>
      <c r="E4" s="146"/>
      <c r="F4" s="146"/>
      <c r="G4" s="146"/>
      <c r="H4" s="146"/>
      <c r="I4" s="146"/>
      <c r="J4" s="146"/>
      <c r="K4" s="146"/>
      <c r="L4" s="146"/>
      <c r="M4" s="146"/>
      <c r="N4" s="146"/>
      <c r="O4" s="146"/>
    </row>
    <row r="5" spans="1:15" ht="16.5" customHeight="1" x14ac:dyDescent="0.25">
      <c r="A5" s="147" t="s">
        <v>31</v>
      </c>
      <c r="B5" s="148"/>
      <c r="C5" s="148"/>
      <c r="D5" s="148"/>
      <c r="E5" s="148"/>
      <c r="F5" s="148"/>
      <c r="G5" s="148"/>
      <c r="H5" s="148"/>
      <c r="I5" s="148"/>
      <c r="J5" s="148"/>
      <c r="K5" s="148"/>
      <c r="L5" s="148"/>
      <c r="M5" s="148"/>
      <c r="N5" s="148"/>
      <c r="O5" s="148"/>
    </row>
    <row r="6" spans="1:15" ht="22.5" customHeight="1" thickBot="1" x14ac:dyDescent="0.3">
      <c r="A6" s="80"/>
      <c r="B6" s="81"/>
      <c r="C6" s="81"/>
      <c r="D6" s="81"/>
      <c r="E6" s="81"/>
      <c r="F6" s="81"/>
      <c r="G6" s="81"/>
      <c r="H6" s="81"/>
      <c r="I6" s="81"/>
      <c r="J6" s="81"/>
      <c r="K6" s="81"/>
      <c r="L6" s="81"/>
      <c r="M6" s="81"/>
      <c r="N6" s="81"/>
      <c r="O6" s="81"/>
    </row>
    <row r="7" spans="1:15" ht="16.5" customHeight="1" thickBot="1" x14ac:dyDescent="0.35">
      <c r="A7" s="82"/>
      <c r="B7" s="83">
        <v>2021</v>
      </c>
      <c r="C7" s="83">
        <v>2022</v>
      </c>
      <c r="D7" s="83">
        <v>2023</v>
      </c>
      <c r="E7" s="83">
        <v>2024</v>
      </c>
      <c r="F7" s="83">
        <v>2025</v>
      </c>
      <c r="G7" s="83">
        <v>2026</v>
      </c>
      <c r="H7" s="83">
        <v>2027</v>
      </c>
      <c r="I7" s="83">
        <v>2028</v>
      </c>
      <c r="J7" s="83">
        <v>2029</v>
      </c>
      <c r="K7" s="83">
        <v>2030</v>
      </c>
      <c r="L7" s="83">
        <v>2031</v>
      </c>
      <c r="M7" s="83">
        <v>2032</v>
      </c>
      <c r="N7" s="83">
        <v>2033</v>
      </c>
      <c r="O7" s="83">
        <v>2034</v>
      </c>
    </row>
    <row r="8" spans="1:15" ht="16.5" customHeight="1" thickBot="1" x14ac:dyDescent="0.3">
      <c r="A8" s="84"/>
      <c r="B8" s="85"/>
      <c r="C8" s="85"/>
      <c r="D8" s="85"/>
      <c r="E8" s="85"/>
      <c r="F8" s="85"/>
      <c r="G8" s="85"/>
      <c r="H8" s="85"/>
      <c r="I8" s="85"/>
      <c r="J8" s="85"/>
      <c r="K8" s="85"/>
      <c r="L8" s="85"/>
      <c r="M8" s="85"/>
      <c r="N8" s="85"/>
      <c r="O8" s="86"/>
    </row>
    <row r="9" spans="1:15" ht="16.5" customHeight="1" thickBot="1" x14ac:dyDescent="0.3">
      <c r="A9" s="87" t="s">
        <v>77</v>
      </c>
      <c r="B9" s="35">
        <f>'Form 8.1a (CCA)'!D60</f>
        <v>572696</v>
      </c>
      <c r="C9" s="35">
        <f>'Form 8.1a (CCA)'!E60</f>
        <v>754971</v>
      </c>
      <c r="D9" s="35">
        <f>'Form 8.1a (CCA)'!F60</f>
        <v>799595</v>
      </c>
      <c r="E9" s="35">
        <f>'Form 8.1a (CCA)'!G60</f>
        <v>791715</v>
      </c>
      <c r="F9" s="35">
        <f>'Form 8.1a (CCA)'!H60</f>
        <v>921346</v>
      </c>
      <c r="G9" s="35">
        <f>'Form 8.1a (CCA)'!I60</f>
        <v>927229</v>
      </c>
      <c r="H9" s="35">
        <f>'Form 8.1a (CCA)'!J60</f>
        <v>873265</v>
      </c>
      <c r="I9" s="35">
        <f>'Form 8.1a (CCA)'!K60</f>
        <v>877806</v>
      </c>
      <c r="J9" s="35">
        <f>'Form 8.1a (CCA)'!L60</f>
        <v>907729</v>
      </c>
      <c r="K9" s="35">
        <f>'Form 8.1a (CCA)'!M60</f>
        <v>938898</v>
      </c>
      <c r="L9" s="35">
        <f>'Form 8.1a (CCA)'!N60</f>
        <v>964437</v>
      </c>
      <c r="M9" s="35">
        <f>'Form 8.1a (CCA)'!O60</f>
        <v>976457</v>
      </c>
      <c r="N9" s="35">
        <f>'Form 8.1a (CCA)'!P60</f>
        <v>1004189</v>
      </c>
      <c r="O9" s="35">
        <f>'Form 8.1a (CCA)'!Q60</f>
        <v>1033027</v>
      </c>
    </row>
    <row r="10" spans="1:15" ht="16.5" customHeight="1" thickBot="1" x14ac:dyDescent="0.3">
      <c r="A10" s="88" t="s">
        <v>78</v>
      </c>
      <c r="B10" s="89"/>
      <c r="C10" s="89"/>
      <c r="D10" s="89"/>
      <c r="E10" s="89"/>
      <c r="F10" s="89"/>
      <c r="G10" s="89"/>
      <c r="H10" s="89"/>
      <c r="I10" s="89"/>
      <c r="J10" s="89"/>
      <c r="K10" s="89"/>
      <c r="L10" s="89"/>
      <c r="M10" s="89"/>
      <c r="N10" s="89"/>
      <c r="O10" s="90"/>
    </row>
    <row r="11" spans="1:15" ht="16.5" customHeight="1" x14ac:dyDescent="0.25">
      <c r="A11" s="91" t="s">
        <v>79</v>
      </c>
      <c r="B11" s="92">
        <v>232703</v>
      </c>
      <c r="C11" s="92">
        <v>295416</v>
      </c>
      <c r="D11" s="92">
        <v>304994</v>
      </c>
      <c r="E11" s="92">
        <v>304150</v>
      </c>
      <c r="F11" s="92">
        <v>377566</v>
      </c>
      <c r="G11" s="92">
        <v>384590</v>
      </c>
      <c r="H11" s="92">
        <v>365533</v>
      </c>
      <c r="I11" s="92">
        <v>374087</v>
      </c>
      <c r="J11" s="92">
        <v>395970</v>
      </c>
      <c r="K11" s="92">
        <v>420496</v>
      </c>
      <c r="L11" s="92">
        <v>443422</v>
      </c>
      <c r="M11" s="92">
        <v>460153</v>
      </c>
      <c r="N11" s="92">
        <v>485928</v>
      </c>
      <c r="O11" s="92">
        <v>508422</v>
      </c>
    </row>
    <row r="12" spans="1:15" ht="16.5" customHeight="1" x14ac:dyDescent="0.25">
      <c r="A12" s="93" t="s">
        <v>80</v>
      </c>
      <c r="B12" s="94">
        <v>161546</v>
      </c>
      <c r="C12" s="94">
        <v>217657</v>
      </c>
      <c r="D12" s="94">
        <v>213372</v>
      </c>
      <c r="E12" s="94">
        <v>209289</v>
      </c>
      <c r="F12" s="94">
        <v>238686</v>
      </c>
      <c r="G12" s="94">
        <v>237436</v>
      </c>
      <c r="H12" s="94">
        <v>219305</v>
      </c>
      <c r="I12" s="94">
        <v>216341</v>
      </c>
      <c r="J12" s="94">
        <v>219341</v>
      </c>
      <c r="K12" s="94">
        <v>221597</v>
      </c>
      <c r="L12" s="94">
        <v>221823</v>
      </c>
      <c r="M12" s="94">
        <v>218391</v>
      </c>
      <c r="N12" s="94">
        <v>218175</v>
      </c>
      <c r="O12" s="94">
        <v>220224</v>
      </c>
    </row>
    <row r="13" spans="1:15" ht="16.5" customHeight="1" x14ac:dyDescent="0.25">
      <c r="A13" s="93" t="s">
        <v>81</v>
      </c>
      <c r="B13" s="94">
        <v>143362</v>
      </c>
      <c r="C13" s="94">
        <v>194531</v>
      </c>
      <c r="D13" s="94">
        <v>204645</v>
      </c>
      <c r="E13" s="94">
        <v>196944</v>
      </c>
      <c r="F13" s="94">
        <v>220050</v>
      </c>
      <c r="G13" s="94">
        <v>218578</v>
      </c>
      <c r="H13" s="94">
        <v>201894</v>
      </c>
      <c r="I13" s="94">
        <v>199210</v>
      </c>
      <c r="J13" s="94">
        <v>201933</v>
      </c>
      <c r="K13" s="94">
        <v>204032</v>
      </c>
      <c r="L13" s="94">
        <v>204259</v>
      </c>
      <c r="M13" s="94">
        <v>201108</v>
      </c>
      <c r="N13" s="94">
        <v>200999</v>
      </c>
      <c r="O13" s="94">
        <v>202981</v>
      </c>
    </row>
    <row r="14" spans="1:15" ht="16.5" customHeight="1" x14ac:dyDescent="0.25">
      <c r="A14" s="93" t="s">
        <v>82</v>
      </c>
      <c r="B14" s="94">
        <v>3557</v>
      </c>
      <c r="C14" s="94">
        <v>4952</v>
      </c>
      <c r="D14" s="94">
        <v>7524</v>
      </c>
      <c r="E14" s="94">
        <v>7570</v>
      </c>
      <c r="F14" s="94">
        <v>7727</v>
      </c>
      <c r="G14" s="94">
        <v>7644</v>
      </c>
      <c r="H14" s="94">
        <v>7053</v>
      </c>
      <c r="I14" s="94">
        <v>6953</v>
      </c>
      <c r="J14" s="94">
        <v>7026</v>
      </c>
      <c r="K14" s="94">
        <v>7059</v>
      </c>
      <c r="L14" s="94">
        <v>7022</v>
      </c>
      <c r="M14" s="94">
        <v>6864</v>
      </c>
      <c r="N14" s="94">
        <v>6804</v>
      </c>
      <c r="O14" s="94">
        <v>6695</v>
      </c>
    </row>
    <row r="15" spans="1:15" ht="16.5" customHeight="1" thickBot="1" x14ac:dyDescent="0.3">
      <c r="A15" s="95" t="s">
        <v>83</v>
      </c>
      <c r="B15" s="96">
        <v>11972</v>
      </c>
      <c r="C15" s="96">
        <v>17482</v>
      </c>
      <c r="D15" s="96">
        <v>16344</v>
      </c>
      <c r="E15" s="96">
        <v>15927</v>
      </c>
      <c r="F15" s="96">
        <v>17780</v>
      </c>
      <c r="G15" s="96">
        <v>17654</v>
      </c>
      <c r="H15" s="96">
        <v>16286</v>
      </c>
      <c r="I15" s="96">
        <v>16048</v>
      </c>
      <c r="J15" s="96">
        <v>16223</v>
      </c>
      <c r="K15" s="96">
        <v>16303</v>
      </c>
      <c r="L15" s="96">
        <v>16217</v>
      </c>
      <c r="M15" s="96">
        <v>15850</v>
      </c>
      <c r="N15" s="96">
        <v>15704</v>
      </c>
      <c r="O15" s="96">
        <v>15454</v>
      </c>
    </row>
    <row r="16" spans="1:15" ht="13.5" customHeight="1" thickTop="1" thickBot="1" x14ac:dyDescent="0.3">
      <c r="A16" s="97" t="s">
        <v>84</v>
      </c>
      <c r="B16" s="98">
        <f>SUM(B11:B15)</f>
        <v>553140</v>
      </c>
      <c r="C16" s="98">
        <f t="shared" ref="C16" si="0">SUM(C11:C15)</f>
        <v>730038</v>
      </c>
      <c r="D16" s="98">
        <f t="shared" ref="D16:O16" si="1">SUM(D11:D15)</f>
        <v>746879</v>
      </c>
      <c r="E16" s="98">
        <f t="shared" si="1"/>
        <v>733880</v>
      </c>
      <c r="F16" s="98">
        <f t="shared" si="1"/>
        <v>861809</v>
      </c>
      <c r="G16" s="98">
        <f t="shared" si="1"/>
        <v>865902</v>
      </c>
      <c r="H16" s="98">
        <f t="shared" si="1"/>
        <v>810071</v>
      </c>
      <c r="I16" s="98">
        <f t="shared" si="1"/>
        <v>812639</v>
      </c>
      <c r="J16" s="98">
        <f t="shared" si="1"/>
        <v>840493</v>
      </c>
      <c r="K16" s="98">
        <f t="shared" si="1"/>
        <v>869487</v>
      </c>
      <c r="L16" s="98">
        <f t="shared" si="1"/>
        <v>892743</v>
      </c>
      <c r="M16" s="98">
        <f t="shared" si="1"/>
        <v>902366</v>
      </c>
      <c r="N16" s="98">
        <f t="shared" si="1"/>
        <v>927610</v>
      </c>
      <c r="O16" s="98">
        <f t="shared" si="1"/>
        <v>953776</v>
      </c>
    </row>
    <row r="17" spans="1:15" ht="16.5" customHeight="1" thickBot="1" x14ac:dyDescent="0.3">
      <c r="A17" s="99" t="s">
        <v>85</v>
      </c>
      <c r="B17" s="9"/>
      <c r="C17" s="9"/>
      <c r="D17" s="9"/>
      <c r="E17" s="9"/>
      <c r="F17" s="9"/>
      <c r="G17" s="9"/>
      <c r="H17" s="9"/>
      <c r="I17" s="9"/>
      <c r="J17" s="9"/>
      <c r="K17" s="9"/>
      <c r="L17" s="9"/>
      <c r="M17" s="9"/>
      <c r="N17" s="9"/>
      <c r="O17" s="9"/>
    </row>
    <row r="18" spans="1:15" ht="16.5" customHeight="1" x14ac:dyDescent="0.25">
      <c r="A18" s="91" t="s">
        <v>79</v>
      </c>
      <c r="B18" s="100">
        <v>8227</v>
      </c>
      <c r="C18" s="100">
        <v>10089</v>
      </c>
      <c r="D18" s="100">
        <v>21527</v>
      </c>
      <c r="E18" s="100">
        <v>23969</v>
      </c>
      <c r="F18" s="100">
        <v>26084</v>
      </c>
      <c r="G18" s="100">
        <v>27238</v>
      </c>
      <c r="H18" s="100">
        <v>28516</v>
      </c>
      <c r="I18" s="100">
        <v>29999</v>
      </c>
      <c r="J18" s="100">
        <v>31676</v>
      </c>
      <c r="K18" s="100">
        <v>33568</v>
      </c>
      <c r="L18" s="100">
        <v>35610</v>
      </c>
      <c r="M18" s="100">
        <v>37782</v>
      </c>
      <c r="N18" s="100">
        <v>40115</v>
      </c>
      <c r="O18" s="100">
        <v>42246</v>
      </c>
    </row>
    <row r="19" spans="1:15" ht="16.5" customHeight="1" x14ac:dyDescent="0.25">
      <c r="A19" s="93" t="s">
        <v>80</v>
      </c>
      <c r="B19" s="101">
        <v>5711</v>
      </c>
      <c r="C19" s="101">
        <v>7433</v>
      </c>
      <c r="D19" s="101">
        <v>15060</v>
      </c>
      <c r="E19" s="101">
        <v>16493</v>
      </c>
      <c r="F19" s="101">
        <v>16490</v>
      </c>
      <c r="G19" s="101">
        <v>16816</v>
      </c>
      <c r="H19" s="101">
        <v>17108</v>
      </c>
      <c r="I19" s="101">
        <v>17349</v>
      </c>
      <c r="J19" s="101">
        <v>17547</v>
      </c>
      <c r="K19" s="101">
        <v>17690</v>
      </c>
      <c r="L19" s="101">
        <v>17814</v>
      </c>
      <c r="M19" s="101">
        <v>17932</v>
      </c>
      <c r="N19" s="101">
        <v>18011</v>
      </c>
      <c r="O19" s="101">
        <v>18299</v>
      </c>
    </row>
    <row r="20" spans="1:15" ht="16.5" customHeight="1" x14ac:dyDescent="0.25">
      <c r="A20" s="93" t="s">
        <v>81</v>
      </c>
      <c r="B20" s="101">
        <v>5069</v>
      </c>
      <c r="C20" s="101">
        <v>6644</v>
      </c>
      <c r="D20" s="101">
        <v>14444</v>
      </c>
      <c r="E20" s="101">
        <v>15520</v>
      </c>
      <c r="F20" s="101">
        <v>15202</v>
      </c>
      <c r="G20" s="101">
        <v>15481</v>
      </c>
      <c r="H20" s="101">
        <v>15750</v>
      </c>
      <c r="I20" s="101">
        <v>15975</v>
      </c>
      <c r="J20" s="101">
        <v>16154</v>
      </c>
      <c r="K20" s="101">
        <v>16288</v>
      </c>
      <c r="L20" s="101">
        <v>16404</v>
      </c>
      <c r="M20" s="101">
        <v>16512</v>
      </c>
      <c r="N20" s="101">
        <v>16593</v>
      </c>
      <c r="O20" s="101">
        <v>16866</v>
      </c>
    </row>
    <row r="21" spans="1:15" ht="16.5" customHeight="1" x14ac:dyDescent="0.25">
      <c r="A21" s="93" t="s">
        <v>82</v>
      </c>
      <c r="B21" s="101">
        <v>126</v>
      </c>
      <c r="C21" s="101">
        <v>169</v>
      </c>
      <c r="D21" s="101">
        <v>531</v>
      </c>
      <c r="E21" s="101">
        <v>597</v>
      </c>
      <c r="F21" s="101">
        <v>534</v>
      </c>
      <c r="G21" s="101">
        <v>541</v>
      </c>
      <c r="H21" s="101">
        <v>550</v>
      </c>
      <c r="I21" s="101">
        <v>558</v>
      </c>
      <c r="J21" s="101">
        <v>562</v>
      </c>
      <c r="K21" s="101">
        <v>564</v>
      </c>
      <c r="L21" s="101">
        <v>564</v>
      </c>
      <c r="M21" s="101">
        <v>564</v>
      </c>
      <c r="N21" s="101">
        <v>562</v>
      </c>
      <c r="O21" s="101">
        <v>556</v>
      </c>
    </row>
    <row r="22" spans="1:15" ht="16.5" customHeight="1" thickBot="1" x14ac:dyDescent="0.3">
      <c r="A22" s="95" t="s">
        <v>83</v>
      </c>
      <c r="B22" s="102">
        <v>423</v>
      </c>
      <c r="C22" s="102">
        <v>597</v>
      </c>
      <c r="D22" s="102">
        <v>1154</v>
      </c>
      <c r="E22" s="102">
        <v>1255</v>
      </c>
      <c r="F22" s="102">
        <v>1228</v>
      </c>
      <c r="G22" s="102">
        <v>1250</v>
      </c>
      <c r="H22" s="102">
        <v>1270</v>
      </c>
      <c r="I22" s="102">
        <v>1287</v>
      </c>
      <c r="J22" s="102">
        <v>1298</v>
      </c>
      <c r="K22" s="102">
        <v>1301</v>
      </c>
      <c r="L22" s="102">
        <v>1302</v>
      </c>
      <c r="M22" s="102">
        <v>1301</v>
      </c>
      <c r="N22" s="102">
        <v>1296</v>
      </c>
      <c r="O22" s="102">
        <v>1284</v>
      </c>
    </row>
    <row r="23" spans="1:15" ht="13.5" customHeight="1" thickTop="1" thickBot="1" x14ac:dyDescent="0.3">
      <c r="A23" s="97" t="s">
        <v>86</v>
      </c>
      <c r="B23" s="98">
        <f>SUM(B18:B22)</f>
        <v>19556</v>
      </c>
      <c r="C23" s="98">
        <f t="shared" ref="C23" si="2">SUM(C18:C22)</f>
        <v>24932</v>
      </c>
      <c r="D23" s="98">
        <f t="shared" ref="D23:O23" si="3">SUM(D18:D22)</f>
        <v>52716</v>
      </c>
      <c r="E23" s="98">
        <f t="shared" si="3"/>
        <v>57834</v>
      </c>
      <c r="F23" s="98">
        <f t="shared" si="3"/>
        <v>59538</v>
      </c>
      <c r="G23" s="98">
        <f t="shared" si="3"/>
        <v>61326</v>
      </c>
      <c r="H23" s="98">
        <f t="shared" si="3"/>
        <v>63194</v>
      </c>
      <c r="I23" s="98">
        <f t="shared" si="3"/>
        <v>65168</v>
      </c>
      <c r="J23" s="98">
        <f t="shared" si="3"/>
        <v>67237</v>
      </c>
      <c r="K23" s="98">
        <f t="shared" si="3"/>
        <v>69411</v>
      </c>
      <c r="L23" s="98">
        <f t="shared" si="3"/>
        <v>71694</v>
      </c>
      <c r="M23" s="98">
        <f t="shared" si="3"/>
        <v>74091</v>
      </c>
      <c r="N23" s="98">
        <f t="shared" si="3"/>
        <v>76577</v>
      </c>
      <c r="O23" s="98">
        <f t="shared" si="3"/>
        <v>79251</v>
      </c>
    </row>
    <row r="24" spans="1:15" s="104" customFormat="1" ht="16.5" customHeight="1" thickBot="1" x14ac:dyDescent="0.3">
      <c r="A24" s="99" t="s">
        <v>87</v>
      </c>
      <c r="B24" s="103">
        <f>B16+B23</f>
        <v>572696</v>
      </c>
      <c r="C24" s="103">
        <f t="shared" ref="C24" si="4">C16+C23</f>
        <v>754970</v>
      </c>
      <c r="D24" s="103">
        <f t="shared" ref="D24:O24" si="5">D16+D23</f>
        <v>799595</v>
      </c>
      <c r="E24" s="103">
        <f t="shared" si="5"/>
        <v>791714</v>
      </c>
      <c r="F24" s="103">
        <f t="shared" si="5"/>
        <v>921347</v>
      </c>
      <c r="G24" s="103">
        <f t="shared" si="5"/>
        <v>927228</v>
      </c>
      <c r="H24" s="103">
        <f t="shared" si="5"/>
        <v>873265</v>
      </c>
      <c r="I24" s="103">
        <f t="shared" si="5"/>
        <v>877807</v>
      </c>
      <c r="J24" s="103">
        <f t="shared" si="5"/>
        <v>907730</v>
      </c>
      <c r="K24" s="103">
        <f t="shared" si="5"/>
        <v>938898</v>
      </c>
      <c r="L24" s="103">
        <f t="shared" si="5"/>
        <v>964437</v>
      </c>
      <c r="M24" s="103">
        <f t="shared" si="5"/>
        <v>976457</v>
      </c>
      <c r="N24" s="103">
        <f t="shared" si="5"/>
        <v>1004187</v>
      </c>
      <c r="O24" s="103">
        <f t="shared" si="5"/>
        <v>1033027</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7D16FFD092FE43854E5C3DA7FF3346" ma:contentTypeVersion="20" ma:contentTypeDescription="Create a new document." ma:contentTypeScope="" ma:versionID="5820afae3b75c867babfc7766435bcc9">
  <xsd:schema xmlns:xsd="http://www.w3.org/2001/XMLSchema" xmlns:xs="http://www.w3.org/2001/XMLSchema" xmlns:p="http://schemas.microsoft.com/office/2006/metadata/properties" xmlns:ns2="b33a356c-fa32-495d-af76-4d8d8d220ac2" xmlns:ns3="561ee9f9-3bef-45aa-afa0-a533e0cdb191" targetNamespace="http://schemas.microsoft.com/office/2006/metadata/properties" ma:root="true" ma:fieldsID="aa616ba08492fc5bdf2575ff55048e13" ns2:_="" ns3:_="">
    <xsd:import namespace="b33a356c-fa32-495d-af76-4d8d8d220ac2"/>
    <xsd:import namespace="561ee9f9-3bef-45aa-afa0-a533e0cdb191"/>
    <xsd:element name="properties">
      <xsd:complexType>
        <xsd:sequence>
          <xsd:element name="documentManagement">
            <xsd:complexType>
              <xsd:all>
                <xsd:element ref="ns2:_Flow_SignoffStatus" minOccurs="0"/>
                <xsd:element ref="ns2:Notes"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3a356c-fa32-495d-af76-4d8d8d220ac2"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_x0024_Resources_x003a_core_x002c_Signoff_Status_x003b_" ma:readOnly="false">
      <xsd:simpleType>
        <xsd:restriction base="dms:Text"/>
      </xsd:simpleType>
    </xsd:element>
    <xsd:element name="Notes" ma:index="4" nillable="true" ma:displayName="Notes" ma:format="Dropdown" ma:internalName="Note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Location" ma:index="15" nillable="true" ma:displayName="Location" ma:hidden="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hidden="true" ma:internalName="MediaServiceKeyPoints" ma:readOnly="true">
      <xsd:simpleType>
        <xsd:restriction base="dms:Note"/>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736c3d5-745f-4550-ba1c-2e33ad6710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1ee9f9-3bef-45aa-afa0-a533e0cdb191"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e356a59e-4a46-46df-886b-48252b947166}" ma:internalName="TaxCatchAll" ma:readOnly="false" ma:showField="CatchAllData" ma:web="561ee9f9-3bef-45aa-afa0-a533e0cdb1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561ee9f9-3bef-45aa-afa0-a533e0cdb191" xsi:nil="true"/>
    <lcf76f155ced4ddcb4097134ff3c332f xmlns="b33a356c-fa32-495d-af76-4d8d8d220ac2">
      <Terms xmlns="http://schemas.microsoft.com/office/infopath/2007/PartnerControls"/>
    </lcf76f155ced4ddcb4097134ff3c332f>
    <_Flow_SignoffStatus xmlns="b33a356c-fa32-495d-af76-4d8d8d220ac2" xsi:nil="true"/>
    <Notes xmlns="b33a356c-fa32-495d-af76-4d8d8d220ac2" xsi:nil="true"/>
  </documentManagement>
</p:properties>
</file>

<file path=customXml/itemProps1.xml><?xml version="1.0" encoding="utf-8"?>
<ds:datastoreItem xmlns:ds="http://schemas.openxmlformats.org/officeDocument/2006/customXml" ds:itemID="{B1177248-3151-4E41-8350-6F7316146F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3a356c-fa32-495d-af76-4d8d8d220ac2"/>
    <ds:schemaRef ds:uri="561ee9f9-3bef-45aa-afa0-a533e0cdb1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61ee9f9-3bef-45aa-afa0-a533e0cdb191"/>
    <ds:schemaRef ds:uri="b33a356c-fa32-495d-af76-4d8d8d220a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8.1a (CCA)</vt:lpstr>
      <vt:lpstr>Form 8.1b (CCA)</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Michael Quiroz</cp:lastModifiedBy>
  <cp:revision/>
  <dcterms:created xsi:type="dcterms:W3CDTF">2004-04-26T18:12:37Z</dcterms:created>
  <dcterms:modified xsi:type="dcterms:W3CDTF">2023-08-07T22:49:05Z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0x010100F17D16FFD092FE43854E5C3DA7FF3346</vt:lpwstr>
  </property>
  <property fmtid="{D5CDD505-2E9C-101B-9397-08002B2CF9AE}" pid="14" name="MediaServiceImageTags">
    <vt:lpwstr/>
  </property>
</Properties>
</file>