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showInkAnnotation="0" codeName="ThisWorkbook" defaultThemeVersion="124226"/>
  <mc:AlternateContent xmlns:mc="http://schemas.openxmlformats.org/markup-compatibility/2006">
    <mc:Choice Requires="x15">
      <x15ac:absPath xmlns:x15ac="http://schemas.microsoft.com/office/spreadsheetml/2010/11/ac" url="https://sempra.sharepoint.com/teams/sacramento-ops/Shared Documents/Sacramento Regulatory Agency Issues/CEC/IEPR/2023/Electricty Demand Forecast/"/>
    </mc:Choice>
  </mc:AlternateContent>
  <xr:revisionPtr revIDLastSave="9" documentId="8_{4FF4F443-AA89-4D4F-B884-635B7885621C}" xr6:coauthVersionLast="47" xr6:coauthVersionMax="47" xr10:uidLastSave="{5AE3875D-EC19-4339-9289-BBEEC9064AE4}"/>
  <bookViews>
    <workbookView xWindow="1860" yWindow="1860" windowWidth="28800" windowHeight="15540" tabRatio="838" activeTab="1" xr2:uid="{00000000-000D-0000-FFFF-FFFF00000000}"/>
  </bookViews>
  <sheets>
    <sheet name="Cover" sheetId="1" r:id="rId1"/>
    <sheet name="FormsList&amp;FilerInfo" sheetId="2" r:id="rId2"/>
    <sheet name="Form 8.1a (IOU)" sheetId="46" r:id="rId3"/>
    <sheet name="Form 8.1b (Bundled)" sheetId="38" r:id="rId4"/>
    <sheet name="Form 8.1b (Departed Load)" sheetId="47" r:id="rId5"/>
  </sheets>
  <externalReferences>
    <externalReference r:id="rId6"/>
    <externalReference r:id="rId7"/>
    <externalReference r:id="rId8"/>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'[3]FormsList&amp;FilerInfo'!$B$2</definedName>
    <definedName name="CoName" localSheetId="3">'[3]FormsList&amp;FilerInfo'!$B$2</definedName>
    <definedName name="CoName" localSheetId="4">'[3]FormsList&amp;FilerInfo'!$B$2</definedName>
    <definedName name="CoName">'FormsList&amp;FilerInfo'!$B$2</definedName>
    <definedName name="filedate">'FormsList&amp;FilerInfo'!$B$3</definedName>
    <definedName name="_xlnm.Print_Area" localSheetId="0">Cover!$A$1:$B$21</definedName>
    <definedName name="_xlnm.Print_Area" localSheetId="1">'FormsList&amp;FilerInfo'!$A$1:$C$12</definedName>
    <definedName name="pv">#REF!</definedName>
    <definedName name="Z_2C54E754_4594_47E3_AFE9_B28C28B63E5C_.wvu.PrintArea" localSheetId="0" hidden="1">Cover!$A$1:$B$21</definedName>
    <definedName name="Z_2C54E754_4594_47E3_AFE9_B28C28B63E5C_.wvu.PrintArea" localSheetId="2" hidden="1">'Form 8.1a (IOU)'!$C$1:$Q$74</definedName>
    <definedName name="Z_2C54E754_4594_47E3_AFE9_B28C28B63E5C_.wvu.PrintArea" localSheetId="3" hidden="1">'Form 8.1b (Bundled)'!$A$1:$O$31</definedName>
    <definedName name="Z_2C54E754_4594_47E3_AFE9_B28C28B63E5C_.wvu.PrintArea" localSheetId="4" hidden="1">'Form 8.1b (Departed Load)'!$A$1:$O$11</definedName>
    <definedName name="Z_2C54E754_4594_47E3_AFE9_B28C28B63E5C_.wvu.PrintArea" localSheetId="1" hidden="1">'FormsList&amp;FilerInfo'!$A$1:$C$12</definedName>
    <definedName name="Z_64245E33_E577_4C25_9B98_21C112E84FF6_.wvu.PrintArea" localSheetId="0" hidden="1">Cover!$A$1:$B$21</definedName>
    <definedName name="Z_64245E33_E577_4C25_9B98_21C112E84FF6_.wvu.PrintArea" localSheetId="2" hidden="1">'Form 8.1a (IOU)'!$C$1:$Q$74</definedName>
    <definedName name="Z_64245E33_E577_4C25_9B98_21C112E84FF6_.wvu.PrintArea" localSheetId="3" hidden="1">'Form 8.1b (Bundled)'!$A$1:$O$31</definedName>
    <definedName name="Z_64245E33_E577_4C25_9B98_21C112E84FF6_.wvu.PrintArea" localSheetId="4" hidden="1">'Form 8.1b (Departed Load)'!$A$1:$O$11</definedName>
    <definedName name="Z_64245E33_E577_4C25_9B98_21C112E84FF6_.wvu.PrintArea" localSheetId="1" hidden="1">'FormsList&amp;FilerInfo'!$A$1:$C$12</definedName>
    <definedName name="Z_C3E70234_FA18_40E7_B25F_218A5F7D2EA2_.wvu.PrintArea" localSheetId="0" hidden="1">Cover!$A$1:$B$21</definedName>
    <definedName name="Z_C3E70234_FA18_40E7_B25F_218A5F7D2EA2_.wvu.PrintArea" localSheetId="2" hidden="1">'Form 8.1a (IOU)'!$C$1:$T$75</definedName>
    <definedName name="Z_C3E70234_FA18_40E7_B25F_218A5F7D2EA2_.wvu.PrintArea" localSheetId="3" hidden="1">'Form 8.1b (Bundled)'!$A$1:$O$31</definedName>
    <definedName name="Z_C3E70234_FA18_40E7_B25F_218A5F7D2EA2_.wvu.PrintArea" localSheetId="4" hidden="1">'Form 8.1b (Departed Load)'!$A$1:$O$11</definedName>
    <definedName name="Z_C3E70234_FA18_40E7_B25F_218A5F7D2EA2_.wvu.PrintArea" localSheetId="1" hidden="1">'FormsList&amp;FilerInfo'!$A$1:$C$12</definedName>
    <definedName name="Z_DC437496_B10F_474B_8F6E_F19B4DA7C026_.wvu.PrintArea" localSheetId="0" hidden="1">Cover!$A$1:$B$21</definedName>
    <definedName name="Z_DC437496_B10F_474B_8F6E_F19B4DA7C026_.wvu.PrintArea" localSheetId="2" hidden="1">'Form 8.1a (IOU)'!$C$1:$T$75</definedName>
    <definedName name="Z_DC437496_B10F_474B_8F6E_F19B4DA7C026_.wvu.PrintArea" localSheetId="3" hidden="1">'Form 8.1b (Bundled)'!$A$1:$O$31</definedName>
    <definedName name="Z_DC437496_B10F_474B_8F6E_F19B4DA7C026_.wvu.PrintArea" localSheetId="4" hidden="1">'Form 8.1b (Departed Load)'!$A$1:$O$11</definedName>
    <definedName name="Z_DC437496_B10F_474B_8F6E_F19B4DA7C026_.wvu.PrintArea" localSheetId="1" hidden="1">'FormsList&amp;FilerInfo'!$A$1:$C$12</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46" l="1"/>
  <c r="F47" i="46"/>
  <c r="G47" i="46"/>
  <c r="H47" i="46"/>
  <c r="I47" i="46"/>
  <c r="J47" i="46"/>
  <c r="K47" i="46"/>
  <c r="L47" i="46"/>
  <c r="M47" i="46"/>
  <c r="N47" i="46"/>
  <c r="O47" i="46"/>
  <c r="P47" i="46"/>
  <c r="Q47" i="46"/>
  <c r="D47" i="46"/>
  <c r="B10" i="2"/>
  <c r="C2" i="46"/>
  <c r="A2" i="47"/>
  <c r="Q66" i="46"/>
  <c r="P66" i="46"/>
  <c r="O66" i="46"/>
  <c r="N66" i="46"/>
  <c r="M66" i="46"/>
  <c r="L66" i="46"/>
  <c r="K66" i="46"/>
  <c r="J66" i="46"/>
  <c r="I66" i="46"/>
  <c r="H66" i="46"/>
  <c r="G66" i="46"/>
  <c r="F66" i="46"/>
  <c r="E66" i="46"/>
  <c r="D66" i="46"/>
  <c r="Q57" i="46"/>
  <c r="P57" i="46"/>
  <c r="O57" i="46"/>
  <c r="N57" i="46"/>
  <c r="M57" i="46"/>
  <c r="L57" i="46"/>
  <c r="K57" i="46"/>
  <c r="J57" i="46"/>
  <c r="I57" i="46"/>
  <c r="H57" i="46"/>
  <c r="G57" i="46"/>
  <c r="F57" i="46"/>
  <c r="E57" i="46"/>
  <c r="D57" i="46"/>
  <c r="Q30" i="46"/>
  <c r="Q41" i="46"/>
  <c r="P30" i="46"/>
  <c r="P41" i="46"/>
  <c r="P74" i="46"/>
  <c r="O30" i="46"/>
  <c r="O41" i="46"/>
  <c r="N30" i="46"/>
  <c r="N41" i="46"/>
  <c r="M30" i="46"/>
  <c r="M41" i="46"/>
  <c r="L30" i="46"/>
  <c r="L41" i="46"/>
  <c r="K30" i="46"/>
  <c r="K41" i="46"/>
  <c r="J30" i="46"/>
  <c r="J41" i="46"/>
  <c r="I30" i="46"/>
  <c r="I41" i="46"/>
  <c r="H30" i="46"/>
  <c r="H41" i="46"/>
  <c r="H74" i="46"/>
  <c r="G30" i="46"/>
  <c r="G41" i="46"/>
  <c r="F30" i="46"/>
  <c r="F41" i="46"/>
  <c r="E30" i="46"/>
  <c r="E41" i="46"/>
  <c r="D30" i="46"/>
  <c r="D41" i="46"/>
  <c r="D74" i="46"/>
  <c r="G74" i="46"/>
  <c r="F74" i="46"/>
  <c r="O74" i="46"/>
  <c r="E74" i="46"/>
  <c r="N74" i="46"/>
  <c r="J74" i="46"/>
  <c r="K74" i="46"/>
  <c r="I74" i="46"/>
  <c r="Q74" i="46"/>
  <c r="L74" i="46"/>
  <c r="M74" i="46"/>
  <c r="A2" i="38"/>
  <c r="W10" i="1"/>
  <c r="W10"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<sst xmlns="http://schemas.openxmlformats.org/spreadsheetml/2006/main" count="138" uniqueCount="109">
  <si>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</si>
  <si>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</si>
  <si>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</si>
  <si>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</si>
  <si>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</si>
  <si>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</si>
  <si>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</si>
  <si>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</si>
  <si>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</si>
  <si>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</si>
  <si>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</si>
  <si>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</si>
  <si>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</si>
  <si>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</si>
  <si>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Robert.Kennedy@energy.ca.gov.</t>
  </si>
  <si>
    <t>Please Enter the Following Information:</t>
  </si>
  <si>
    <t>Investor Owned Utility Name:</t>
  </si>
  <si>
    <t>San Diego Gas &amp; Electric Company (SDG&amp;E)</t>
  </si>
  <si>
    <t>Date Submitted:</t>
  </si>
  <si>
    <t>Contact Information:</t>
  </si>
  <si>
    <t>Sarah Taheri, Regulatory Affairs Manager</t>
  </si>
  <si>
    <t>925 L Street, Suite 650, Sacramento, CA 95814</t>
  </si>
  <si>
    <t>916-708-7409</t>
  </si>
  <si>
    <t>staheri@sdge.com</t>
  </si>
  <si>
    <t>IOU</t>
  </si>
  <si>
    <t>X</t>
  </si>
  <si>
    <t xml:space="preserve">Form 8.1a (IOU) </t>
  </si>
  <si>
    <t>Form 8.1b (Bundled)</t>
  </si>
  <si>
    <t>REVENUE REQUIREMENTS ALLOCATION</t>
  </si>
  <si>
    <t>Form 8.1b (Departed Load)</t>
  </si>
  <si>
    <t>REVENUE REQUIREMENTS ALLOCATION FOR DIRECT ACCESS AND CCA CUSTOMERS</t>
  </si>
  <si>
    <t>Residential</t>
  </si>
  <si>
    <t>Agricultural</t>
  </si>
  <si>
    <t>Battery Storage</t>
  </si>
  <si>
    <t>Energy Efficiency</t>
  </si>
  <si>
    <t>FORM 8.1a (IOU)</t>
  </si>
  <si>
    <t>IOU REVENUE REQUIREMENTS BY MAJOR COST CATEGORIES/UNBUNDLED RATE COMPONENT</t>
  </si>
  <si>
    <t>(report in nominal dollars, thousands)</t>
  </si>
  <si>
    <t>Line Number</t>
  </si>
  <si>
    <t>Cost Category/ Rate Component</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</si>
  <si>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</si>
  <si>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</si>
  <si>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</si>
  <si>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</si>
  <si>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</si>
  <si>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</si>
  <si>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</si>
  <si>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</si>
  <si>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</si>
  <si>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</si>
  <si>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</si>
  <si>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</si>
  <si>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Utility-Owned Generation Subtotal:</t>
  </si>
  <si>
    <t>Purchased Power</t>
  </si>
  <si>
    <t>Qualifying Facilities</t>
  </si>
  <si>
    <t>Non-QF Renewables</t>
  </si>
  <si>
    <t>New System Generation</t>
  </si>
  <si>
    <t>Other Contracts</t>
  </si>
  <si>
    <t>Residual Market Transactions:</t>
  </si>
  <si>
    <t>Payments to CAISO for Market Charges:</t>
  </si>
  <si>
    <t>DG-R/ CPP/ SPP Undercollection Overcollection</t>
  </si>
  <si>
    <t>Other Generation Expenses/Balancing Accounts</t>
  </si>
  <si>
    <t>GENERATION SUBTOTAL</t>
  </si>
  <si>
    <t>Base Transmission Revenue Requirement</t>
  </si>
  <si>
    <t>Transmission Revenue Balancing Account Adjustment</t>
  </si>
  <si>
    <t>Transmission Access Charge Balancing Account</t>
  </si>
  <si>
    <t>Reliability Services Rates</t>
  </si>
  <si>
    <t xml:space="preserve">TRANSMISSION SUBTOTAL </t>
  </si>
  <si>
    <t>DISTRIBUTION</t>
  </si>
  <si>
    <t>Base Distribution Revenue Requirement</t>
  </si>
  <si>
    <t>Demand Response Programs</t>
  </si>
  <si>
    <t>Electrification Infrastructure/Programs</t>
  </si>
  <si>
    <t>Wildfire Event Memoranda Accounts</t>
  </si>
  <si>
    <t>Catastrophic Event Memoranda Accounts</t>
  </si>
  <si>
    <t>DG-R Undercollection Overcollection</t>
  </si>
  <si>
    <t>Recovery Bonds (AB 1054 Securitization)</t>
  </si>
  <si>
    <t>Other Programs/Balancing Accounts</t>
  </si>
  <si>
    <t xml:space="preserve">DISTRIBUTION SUBTOTAL </t>
  </si>
  <si>
    <t>NUCLEAR DECOMMISSIONING</t>
  </si>
  <si>
    <t>PUBLIC PURPOSE PROGRAMS:</t>
  </si>
  <si>
    <t>Low-Income</t>
  </si>
  <si>
    <t>Electric Program Investment Charge</t>
  </si>
  <si>
    <t xml:space="preserve">Self-Generation Incentive Program </t>
  </si>
  <si>
    <t xml:space="preserve">California Solar Initiatives </t>
  </si>
  <si>
    <t>PUBLIC PURPOSE PROGRAMS SUBTOTAL</t>
  </si>
  <si>
    <t>DWR WILDFIRE FUND CHARGE</t>
  </si>
  <si>
    <t>COMPETITION TRANSITION CHARGE</t>
  </si>
  <si>
    <t>LOCAL GENERATION CHARGE</t>
  </si>
  <si>
    <t>GHG ALLOWANCE REVENUE RETURNS</t>
  </si>
  <si>
    <t>TAXES AND FRANCHISE FEES</t>
  </si>
  <si>
    <t xml:space="preserve">OTHER COSTS NOT ALREADY REPORTED </t>
  </si>
  <si>
    <t>TOTAL REVENUE REQUIREMENTS</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</si>
  <si>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</si>
  <si>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</si>
  <si>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</si>
  <si>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</si>
  <si>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</si>
  <si>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</si>
  <si>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</si>
  <si>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</si>
  <si>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</si>
  <si>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</si>
  <si>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</si>
  <si>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</si>
  <si>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</si>
  <si>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</si>
  <si>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Non-Residential</t>
  </si>
  <si>
    <t>TRANSMISSION*</t>
  </si>
  <si>
    <t xml:space="preserve">* Transmission costs are subject to the exclusive jurisdiction of the Federal Energy Regulatory Commission.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</si>
</sst>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34"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u/>
      <sz val="8"/>
      <color theme="10"/>
      <name val="Arial"/>
    </font>
    <font>
      <sz val="8"/>
      <name val="Arial"/>
    </font>
    <font>
      <b/>
      <sz val="12"/>
      <color rgb="FFFFFFFF"/>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808080"/>
        <bgColor rgb="FF000000"/>
      </patternFill>
    </fill>
    <fill>
      <patternFill patternType="solid">
        <fgColor theme="8" tint="0.79998168889431442"/>
        <bgColor indexed="64"/>
      </patternFill>
    </fill>
  </fills>
  <borders count="4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diagonal/>
    </border>
  </borders>
  <cellStyleXfs count="34">
    <xf numFmtId="0" fontId="0" fillId="0" borderId="0"/>
    <xf numFmtId="169"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0" fontId="5" fillId="0" borderId="0">
      <protection locked="0"/>
    </xf>
    <xf numFmtId="170"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3"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1" fillId="0" borderId="0" applyNumberFormat="0" applyFill="0" applyBorder="0" applyAlignment="0" applyProtection="0"/>
    <xf numFmtId="43" fontId="32" fillId="0" borderId="0" applyFont="0" applyFill="0" applyBorder="0" applyAlignment="0" applyProtection="0"/>
    <xf numFmtId="44" fontId="32" fillId="0" borderId="0" applyFont="0" applyFill="0" applyBorder="0" applyAlignment="0" applyProtection="0"/>
  </cellStyleXfs>
  <cellXfs count="175">
    <xf numFmtId="0" fontId="0" fillId="0" borderId="0" xfId="0"/>
    <xf numFmtId="0" fontId="10" fillId="0" borderId="0" xfId="0" applyFont="1"/>
    <xf numFmtId="0" fontId="9" fillId="0" borderId="9" xfId="18" applyFont="1" applyBorder="1" applyAlignment="1">
      <alignment horizontal="center" vertical="center" wrapText="1"/>
    </xf>
    <xf numFmtId="0" fontId="7" fillId="3" borderId="11" xfId="18" applyFont="1" applyFill="1" applyBorder="1" applyAlignment="1">
      <alignment vertical="top" wrapText="1"/>
    </xf>
    <xf numFmtId="0" fontId="7" fillId="3" borderId="12" xfId="18" applyFont="1" applyFill="1" applyBorder="1" applyAlignment="1">
      <alignment vertical="top" wrapText="1"/>
    </xf>
    <xf numFmtId="0" fontId="4" fillId="6" borderId="7" xfId="18" applyFont="1" applyFill="1" applyBorder="1" applyAlignment="1">
      <alignment horizontal="right" vertical="top" wrapText="1"/>
    </xf>
    <xf numFmtId="0" fontId="5" fillId="0" borderId="0" xfId="18"/>
    <xf numFmtId="0" fontId="7" fillId="3" borderId="19" xfId="18" applyFont="1" applyFill="1" applyBorder="1" applyAlignment="1">
      <alignment vertical="top" wrapText="1"/>
    </xf>
    <xf numFmtId="0" fontId="7" fillId="3" borderId="20" xfId="18" applyFont="1" applyFill="1" applyBorder="1" applyAlignment="1">
      <alignment vertical="top" wrapText="1"/>
    </xf>
    <xf numFmtId="0" fontId="21" fillId="0" borderId="24" xfId="18" applyFont="1" applyBorder="1" applyAlignment="1">
      <alignment vertical="top" shrinkToFit="1"/>
    </xf>
    <xf numFmtId="0" fontId="21" fillId="3" borderId="10" xfId="18" applyFont="1" applyFill="1" applyBorder="1" applyAlignment="1">
      <alignment vertical="top" wrapText="1"/>
    </xf>
    <xf numFmtId="0" fontId="7" fillId="3" borderId="0" xfId="18" applyFont="1" applyFill="1" applyAlignment="1">
      <alignment vertical="top" wrapText="1"/>
    </xf>
    <xf numFmtId="0" fontId="7" fillId="3" borderId="8" xfId="18" applyFont="1" applyFill="1" applyBorder="1" applyAlignment="1">
      <alignment vertical="top" wrapText="1"/>
    </xf>
    <xf numFmtId="0" fontId="21" fillId="0" borderId="13" xfId="18" applyFont="1" applyBorder="1" applyAlignment="1">
      <alignment horizontal="right" vertical="top" wrapText="1"/>
    </xf>
    <xf numFmtId="0" fontId="21" fillId="0" borderId="16" xfId="18" applyFont="1" applyBorder="1" applyAlignment="1">
      <alignment horizontal="right" vertical="top" wrapText="1"/>
    </xf>
    <xf numFmtId="0" fontId="21" fillId="0" borderId="15" xfId="18" applyFont="1" applyBorder="1" applyAlignment="1">
      <alignment horizontal="right" vertical="top" wrapText="1"/>
    </xf>
    <xf numFmtId="0" fontId="4" fillId="0" borderId="27" xfId="18" applyFont="1" applyBorder="1" applyAlignment="1">
      <alignment horizontal="right" vertical="top" wrapText="1"/>
    </xf>
    <xf numFmtId="0" fontId="21" fillId="3" borderId="9" xfId="18" applyFont="1" applyFill="1" applyBorder="1" applyAlignment="1">
      <alignment vertical="top" wrapText="1"/>
    </xf>
    <xf numFmtId="0" fontId="4" fillId="0" borderId="0" xfId="18" applyFont="1"/>
    <xf numFmtId="0" fontId="12" fillId="7" borderId="10" xfId="18" applyFont="1" applyFill="1" applyBorder="1" applyAlignment="1">
      <alignment vertical="top" wrapText="1"/>
    </xf>
    <xf numFmtId="0" fontId="9" fillId="3" borderId="10" xfId="18" applyFont="1" applyFill="1" applyBorder="1" applyAlignment="1">
      <alignment horizontal="left" vertical="top" shrinkToFit="1"/>
    </xf>
    <xf numFmtId="0" fontId="4" fillId="3" borderId="34" xfId="18" applyFont="1" applyFill="1" applyBorder="1" applyAlignment="1">
      <alignment vertical="top"/>
    </xf>
    <xf numFmtId="0" fontId="4" fillId="3" borderId="29" xfId="18" applyFont="1" applyFill="1" applyBorder="1" applyAlignment="1">
      <alignment vertical="top"/>
    </xf>
    <xf numFmtId="0" fontId="9" fillId="0" borderId="35" xfId="18" applyFont="1" applyBorder="1" applyAlignment="1">
      <alignment horizontal="left" vertical="top" shrinkToFit="1"/>
    </xf>
    <xf numFmtId="0" fontId="4" fillId="0" borderId="19" xfId="18" applyFont="1" applyBorder="1" applyAlignment="1">
      <alignment vertical="top"/>
    </xf>
    <xf numFmtId="0" fontId="4" fillId="0" borderId="20" xfId="18" applyFont="1" applyBorder="1" applyAlignment="1">
      <alignment vertical="top"/>
    </xf>
    <xf numFmtId="0" fontId="9" fillId="0" borderId="7" xfId="18" applyFont="1" applyBorder="1" applyAlignment="1">
      <alignment horizontal="right" vertical="top" shrinkToFit="1"/>
    </xf>
    <xf numFmtId="0" fontId="4" fillId="0" borderId="13" xfId="18" applyFont="1" applyBorder="1" applyAlignment="1">
      <alignment vertical="top"/>
    </xf>
    <xf numFmtId="0" fontId="4" fillId="0" borderId="16" xfId="18" applyFont="1" applyBorder="1" applyAlignment="1">
      <alignment vertical="top"/>
    </xf>
    <xf numFmtId="0" fontId="9" fillId="0" borderId="17" xfId="18" applyFont="1" applyBorder="1" applyAlignment="1">
      <alignment horizontal="right" vertical="top" shrinkToFit="1"/>
    </xf>
    <xf numFmtId="0" fontId="4" fillId="0" borderId="17" xfId="18" applyFont="1" applyBorder="1" applyAlignment="1">
      <alignment vertical="top"/>
    </xf>
    <xf numFmtId="0" fontId="9" fillId="0" borderId="37" xfId="18" applyFont="1" applyBorder="1" applyAlignment="1">
      <alignment horizontal="right" vertical="top" shrinkToFit="1"/>
    </xf>
    <xf numFmtId="0" fontId="9" fillId="0" borderId="27" xfId="18" applyFont="1" applyBorder="1" applyAlignment="1">
      <alignment horizontal="right" vertical="top" shrinkToFit="1"/>
    </xf>
    <xf numFmtId="0" fontId="12" fillId="7" borderId="35" xfId="18" applyFont="1" applyFill="1" applyBorder="1" applyAlignment="1">
      <alignment vertical="top" wrapText="1"/>
    </xf>
    <xf numFmtId="0" fontId="9" fillId="0" borderId="24" xfId="18" applyFont="1" applyBorder="1" applyAlignment="1">
      <alignment horizontal="right" vertical="top" wrapText="1"/>
    </xf>
    <xf numFmtId="0" fontId="4" fillId="7" borderId="40" xfId="18" applyFont="1" applyFill="1" applyBorder="1" applyAlignment="1">
      <alignment vertical="top"/>
    </xf>
    <xf numFmtId="0" fontId="9" fillId="0" borderId="18" xfId="18" applyFont="1" applyBorder="1" applyAlignment="1">
      <alignment horizontal="right" vertical="top" wrapText="1"/>
    </xf>
    <xf numFmtId="0" fontId="9" fillId="0" borderId="17" xfId="18" applyFont="1" applyBorder="1" applyAlignment="1">
      <alignment horizontal="right" vertical="top" wrapText="1"/>
    </xf>
    <xf numFmtId="0" fontId="9" fillId="0" borderId="37" xfId="18" applyFont="1" applyBorder="1" applyAlignment="1">
      <alignment horizontal="right" vertical="top" wrapText="1"/>
    </xf>
    <xf numFmtId="0" fontId="12" fillId="7" borderId="9" xfId="18" applyFont="1" applyFill="1" applyBorder="1" applyAlignment="1">
      <alignment vertical="top" wrapText="1"/>
    </xf>
    <xf numFmtId="0" fontId="4" fillId="7" borderId="34" xfId="18" applyFont="1" applyFill="1" applyBorder="1" applyAlignment="1">
      <alignment vertical="top"/>
    </xf>
    <xf numFmtId="0" fontId="12" fillId="7" borderId="9" xfId="18" applyFont="1" applyFill="1" applyBorder="1" applyAlignment="1">
      <alignment horizontal="left" vertical="top" shrinkToFit="1"/>
    </xf>
    <xf numFmtId="0" fontId="12" fillId="7" borderId="9" xfId="18" applyFont="1" applyFill="1" applyBorder="1" applyAlignment="1">
      <alignment horizontal="left" vertical="top" wrapText="1"/>
    </xf>
    <xf numFmtId="0" fontId="13" fillId="0" borderId="24" xfId="18" applyFont="1" applyBorder="1" applyAlignment="1">
      <alignment vertical="top" wrapText="1"/>
    </xf>
    <xf numFmtId="0" fontId="21" fillId="0" borderId="24" xfId="18" applyFont="1" applyBorder="1" applyAlignment="1">
      <alignment horizontal="right" vertical="top" wrapText="1"/>
    </xf>
    <xf numFmtId="0" fontId="21" fillId="0" borderId="39" xfId="18" applyFont="1" applyBorder="1" applyAlignment="1">
      <alignment horizontal="right" vertical="top" wrapText="1"/>
    </xf>
    <xf numFmtId="6" fontId="5" fillId="0" borderId="0" xfId="21" applyNumberFormat="1" applyAlignment="1">
      <alignment horizontal="center"/>
    </xf>
    <xf numFmtId="15" fontId="0" fillId="0" borderId="0" xfId="0" applyNumberFormat="1" applyAlignment="1">
      <alignment horizontal="center"/>
    </xf>
    <xf numFmtId="0" fontId="0" fillId="0" borderId="19" xfId="0" applyBorder="1"/>
    <xf numFmtId="6" fontId="4" fillId="0" borderId="7" xfId="21" applyNumberFormat="1" applyFont="1" applyBorder="1"/>
    <xf numFmtId="0" fontId="4" fillId="0" borderId="7" xfId="0" applyFont="1" applyBorder="1"/>
    <xf numFmtId="0" fontId="0" fillId="0" borderId="23" xfId="0" applyBorder="1"/>
    <xf numFmtId="0" fontId="3" fillId="0" borderId="45" xfId="18" applyFont="1" applyBorder="1" applyAlignment="1">
      <alignment horizontal="center"/>
    </xf>
    <xf numFmtId="0" fontId="3" fillId="0" borderId="45" xfId="0" applyFont="1" applyBorder="1"/>
    <xf numFmtId="0" fontId="24" fillId="0" borderId="0" xfId="0" applyFont="1"/>
    <xf numFmtId="0" fontId="26" fillId="0" borderId="0" xfId="0" applyFont="1"/>
    <xf numFmtId="0" fontId="28" fillId="0" borderId="35" xfId="0" applyFont="1" applyBorder="1"/>
    <xf numFmtId="0" fontId="10" fillId="0" borderId="19" xfId="0" applyFont="1" applyBorder="1"/>
    <xf numFmtId="0" fontId="10" fillId="0" borderId="0" xfId="18" applyFont="1" applyAlignment="1">
      <alignment horizontal="center" vertical="top" wrapText="1"/>
    </xf>
    <xf numFmtId="0" fontId="30" fillId="0" borderId="7" xfId="18" applyFont="1" applyBorder="1" applyAlignment="1">
      <alignment horizontal="center" vertical="top" wrapText="1"/>
    </xf>
    <xf numFmtId="0" fontId="30" fillId="0" borderId="0" xfId="18" applyFont="1" applyAlignment="1">
      <alignment horizontal="center" vertical="top" wrapText="1"/>
    </xf>
    <xf numFmtId="0" fontId="7" fillId="0" borderId="7" xfId="18" applyFont="1" applyBorder="1" applyAlignment="1">
      <alignment horizontal="center" vertical="top"/>
    </xf>
    <xf numFmtId="0" fontId="7" fillId="0" borderId="0" xfId="18" applyFont="1" applyAlignment="1">
      <alignment horizontal="center" vertical="top"/>
    </xf>
    <xf numFmtId="0" fontId="21" fillId="3" borderId="39" xfId="18" applyFont="1" applyFill="1" applyBorder="1" applyAlignment="1">
      <alignment vertical="top" wrapText="1"/>
    </xf>
    <xf numFmtId="0" fontId="20" fillId="10" borderId="18" xfId="18" applyFont="1" applyFill="1" applyBorder="1"/>
    <xf numFmtId="0" fontId="0" fillId="8" borderId="8" xfId="0" applyFill="1" applyBorder="1"/>
    <xf numFmtId="0" fontId="9" fillId="8" borderId="7" xfId="0" applyFont="1" applyFill="1" applyBorder="1" applyAlignment="1">
      <alignment horizontal="left" vertical="top" wrapText="1"/>
    </xf>
    <xf numFmtId="0" fontId="9" fillId="8" borderId="7" xfId="18" applyFont="1" applyFill="1" applyBorder="1" applyAlignment="1">
      <alignment horizontal="right" vertical="top" wrapText="1"/>
    </xf>
    <xf numFmtId="0" fontId="4" fillId="8" borderId="14" xfId="18" applyFont="1" applyFill="1" applyBorder="1" applyAlignment="1">
      <alignment vertical="top"/>
    </xf>
    <xf numFmtId="0" fontId="9" fillId="8" borderId="9" xfId="18" applyFont="1" applyFill="1" applyBorder="1" applyAlignment="1">
      <alignment horizontal="right" vertical="top" shrinkToFit="1"/>
    </xf>
    <xf numFmtId="0" fontId="9" fillId="8" borderId="24" xfId="18" applyFont="1" applyFill="1" applyBorder="1" applyAlignment="1">
      <alignment horizontal="right" vertical="top" shrinkToFit="1"/>
    </xf>
    <xf numFmtId="0" fontId="9" fillId="8" borderId="38" xfId="18" applyFont="1" applyFill="1" applyBorder="1" applyAlignment="1">
      <alignment horizontal="right" vertical="top" shrinkToFit="1"/>
    </xf>
    <xf numFmtId="0" fontId="9" fillId="0" borderId="0" xfId="18" applyFont="1" applyAlignment="1">
      <alignment horizontal="left"/>
    </xf>
    <xf numFmtId="0" fontId="9" fillId="0" borderId="0" xfId="18" applyFont="1" applyAlignment="1">
      <alignment horizontal="center"/>
    </xf>
    <xf numFmtId="0" fontId="5" fillId="7" borderId="11" xfId="18" applyFill="1" applyBorder="1"/>
    <xf numFmtId="0" fontId="5" fillId="7" borderId="12" xfId="18" applyFill="1" applyBorder="1"/>
    <xf numFmtId="0" fontId="4" fillId="7" borderId="0" xfId="18" applyFont="1" applyFill="1" applyAlignment="1">
      <alignment vertical="top"/>
    </xf>
    <xf numFmtId="0" fontId="9" fillId="0" borderId="16" xfId="18" applyFont="1" applyBorder="1" applyAlignment="1">
      <alignment horizontal="right" vertical="top" wrapText="1"/>
    </xf>
    <xf numFmtId="0" fontId="9" fillId="0" borderId="16" xfId="18" applyFont="1" applyBorder="1" applyAlignment="1">
      <alignment horizontal="right" vertical="top" shrinkToFit="1"/>
    </xf>
    <xf numFmtId="0" fontId="5" fillId="6" borderId="0" xfId="18" applyFill="1" applyAlignment="1">
      <alignment vertical="top" wrapText="1"/>
    </xf>
    <xf numFmtId="0" fontId="9" fillId="0" borderId="0" xfId="18" applyFont="1" applyAlignment="1">
      <alignment vertical="top"/>
    </xf>
    <xf numFmtId="0" fontId="9" fillId="0" borderId="0" xfId="18" applyFont="1" applyAlignment="1">
      <alignment vertical="top" wrapText="1"/>
    </xf>
    <xf numFmtId="6" fontId="20" fillId="11" borderId="9" xfId="18" applyNumberFormat="1" applyFont="1" applyFill="1" applyBorder="1"/>
    <xf numFmtId="0" fontId="21" fillId="0" borderId="9" xfId="18" applyFont="1" applyBorder="1" applyAlignment="1">
      <alignment vertical="top" wrapText="1"/>
    </xf>
    <xf numFmtId="0" fontId="13" fillId="8" borderId="7" xfId="0" applyFont="1" applyFill="1" applyBorder="1" applyAlignment="1">
      <alignment horizontal="center" vertical="top"/>
    </xf>
    <xf numFmtId="0" fontId="7" fillId="8" borderId="7" xfId="0" applyFont="1" applyFill="1" applyBorder="1" applyAlignment="1">
      <alignment horizontal="left" vertical="top" wrapText="1"/>
    </xf>
    <xf numFmtId="0" fontId="7" fillId="8" borderId="7" xfId="0" applyFont="1" applyFill="1" applyBorder="1" applyAlignment="1">
      <alignment vertical="top" wrapText="1"/>
    </xf>
    <xf numFmtId="0" fontId="9" fillId="8" borderId="7" xfId="0" applyFont="1" applyFill="1" applyBorder="1" applyAlignment="1">
      <alignment vertical="top" wrapText="1"/>
    </xf>
    <xf numFmtId="0" fontId="13" fillId="0" borderId="0" xfId="18" applyFont="1" applyAlignment="1">
      <alignment horizontal="center"/>
    </xf>
    <xf numFmtId="0" fontId="13" fillId="0" borderId="46" xfId="18" applyFont="1" applyBorder="1" applyAlignment="1">
      <alignment horizontal="center"/>
    </xf>
    <xf numFmtId="6" fontId="29" fillId="0" borderId="0" xfId="18" applyNumberFormat="1" applyFont="1" applyAlignment="1">
      <alignment horizontal="center" vertical="top"/>
    </xf>
    <xf numFmtId="0" fontId="29" fillId="0" borderId="0" xfId="18" applyFont="1" applyAlignment="1">
      <alignment horizontal="center" vertical="top"/>
    </xf>
    <xf numFmtId="0" fontId="7" fillId="8" borderId="8" xfId="0" applyFont="1" applyFill="1" applyBorder="1" applyAlignment="1">
      <alignment horizontal="left" vertical="top" wrapText="1"/>
    </xf>
    <xf numFmtId="0" fontId="5" fillId="0" borderId="7" xfId="0" applyFont="1" applyBorder="1"/>
    <xf numFmtId="0" fontId="5" fillId="0" borderId="24" xfId="0" applyFont="1" applyBorder="1"/>
    <xf numFmtId="0" fontId="4" fillId="0" borderId="9" xfId="18" applyFont="1" applyBorder="1"/>
    <xf numFmtId="6" fontId="13" fillId="0" borderId="9" xfId="18" applyNumberFormat="1" applyFont="1" applyBorder="1" applyAlignment="1">
      <alignment vertical="top" wrapText="1"/>
    </xf>
    <xf numFmtId="0" fontId="7" fillId="8" borderId="7" xfId="20" applyFont="1" applyFill="1" applyBorder="1" applyAlignment="1">
      <alignment horizontal="right" vertical="top" wrapText="1"/>
    </xf>
    <xf numFmtId="168" fontId="9" fillId="8" borderId="8" xfId="20" applyNumberFormat="1" applyFont="1" applyFill="1" applyBorder="1" applyAlignment="1">
      <alignment horizontal="left" vertical="top" wrapText="1" indent="3"/>
    </xf>
    <xf numFmtId="15" fontId="31" fillId="0" borderId="23" xfId="31" applyNumberFormat="1" applyBorder="1" applyAlignment="1">
      <alignment horizontal="center"/>
    </xf>
    <xf numFmtId="0" fontId="33" fillId="12" borderId="9" xfId="0" applyFont="1" applyFill="1" applyBorder="1" applyAlignment="1">
      <alignment horizontal="left" vertical="top"/>
    </xf>
    <xf numFmtId="165" fontId="13" fillId="0" borderId="39" xfId="32" applyNumberFormat="1" applyFont="1" applyBorder="1" applyAlignment="1">
      <alignment horizontal="right" vertical="center" wrapText="1"/>
    </xf>
    <xf numFmtId="3" fontId="7" fillId="0" borderId="25" xfId="0" applyNumberFormat="1" applyFont="1" applyBorder="1" applyAlignment="1">
      <alignment wrapText="1"/>
    </xf>
    <xf numFmtId="165" fontId="7" fillId="0" borderId="26" xfId="18" applyNumberFormat="1" applyFont="1" applyBorder="1" applyAlignment="1">
      <alignment vertical="top" wrapText="1"/>
    </xf>
    <xf numFmtId="165" fontId="7" fillId="0" borderId="3" xfId="18" applyNumberFormat="1" applyFont="1" applyBorder="1" applyAlignment="1">
      <alignment vertical="top" wrapText="1"/>
    </xf>
    <xf numFmtId="165" fontId="7" fillId="0" borderId="5" xfId="18" applyNumberFormat="1" applyFont="1" applyBorder="1" applyAlignment="1">
      <alignment vertical="top" wrapText="1"/>
    </xf>
    <xf numFmtId="37" fontId="4" fillId="0" borderId="27" xfId="18" applyNumberFormat="1" applyFont="1" applyBorder="1" applyAlignment="1">
      <alignment vertical="top" wrapText="1"/>
    </xf>
    <xf numFmtId="165" fontId="4" fillId="0" borderId="27" xfId="18" applyNumberFormat="1" applyFont="1" applyBorder="1" applyAlignment="1">
      <alignment vertical="top" wrapText="1"/>
    </xf>
    <xf numFmtId="165" fontId="7" fillId="0" borderId="28" xfId="18" applyNumberFormat="1" applyFont="1" applyBorder="1" applyAlignment="1">
      <alignment vertical="top" wrapText="1"/>
    </xf>
    <xf numFmtId="165" fontId="7" fillId="0" borderId="6" xfId="18" applyNumberFormat="1" applyFont="1" applyBorder="1" applyAlignment="1">
      <alignment vertical="top" wrapText="1"/>
    </xf>
    <xf numFmtId="165" fontId="7" fillId="0" borderId="31" xfId="18" applyNumberFormat="1" applyFont="1" applyBorder="1" applyAlignment="1">
      <alignment vertical="top" wrapText="1"/>
    </xf>
    <xf numFmtId="37" fontId="9" fillId="0" borderId="33" xfId="18" applyNumberFormat="1" applyFont="1" applyBorder="1" applyAlignment="1">
      <alignment vertical="top" wrapText="1"/>
    </xf>
    <xf numFmtId="165" fontId="9" fillId="0" borderId="33" xfId="18" applyNumberFormat="1" applyFont="1" applyBorder="1" applyAlignment="1">
      <alignment vertical="top" wrapText="1"/>
    </xf>
    <xf numFmtId="165" fontId="9" fillId="0" borderId="39" xfId="18" applyNumberFormat="1" applyFont="1" applyBorder="1" applyAlignment="1">
      <alignment vertical="top" wrapText="1"/>
    </xf>
    <xf numFmtId="165" fontId="7" fillId="0" borderId="25" xfId="18" applyNumberFormat="1" applyFont="1" applyBorder="1" applyAlignment="1">
      <alignment vertical="top" wrapText="1"/>
    </xf>
    <xf numFmtId="165" fontId="7" fillId="0" borderId="21" xfId="18" applyNumberFormat="1" applyFont="1" applyBorder="1" applyAlignment="1">
      <alignment vertical="top" wrapText="1"/>
    </xf>
    <xf numFmtId="165" fontId="7" fillId="0" borderId="22" xfId="18" applyNumberFormat="1" applyFont="1" applyBorder="1" applyAlignment="1">
      <alignment vertical="top" wrapText="1"/>
    </xf>
    <xf numFmtId="1" fontId="4" fillId="0" borderId="16" xfId="18" applyNumberFormat="1" applyFont="1" applyBorder="1" applyAlignment="1">
      <alignment vertical="top"/>
    </xf>
    <xf numFmtId="1" fontId="4" fillId="0" borderId="13" xfId="32" applyNumberFormat="1" applyFont="1" applyBorder="1" applyAlignment="1">
      <alignment vertical="top"/>
    </xf>
    <xf numFmtId="1" fontId="4" fillId="0" borderId="13" xfId="32" applyNumberFormat="1" applyFont="1" applyFill="1" applyBorder="1" applyAlignment="1">
      <alignment vertical="top"/>
    </xf>
    <xf numFmtId="1" fontId="4" fillId="0" borderId="14" xfId="33" applyNumberFormat="1" applyFont="1" applyBorder="1" applyAlignment="1">
      <alignment vertical="top"/>
    </xf>
    <xf numFmtId="1" fontId="4" fillId="0" borderId="9" xfId="33" applyNumberFormat="1" applyFont="1" applyBorder="1" applyAlignment="1">
      <alignment vertical="top"/>
    </xf>
    <xf numFmtId="1" fontId="4" fillId="0" borderId="17" xfId="33" applyNumberFormat="1" applyFont="1" applyBorder="1" applyAlignment="1">
      <alignment vertical="top"/>
    </xf>
    <xf numFmtId="1" fontId="4" fillId="0" borderId="17" xfId="33" applyNumberFormat="1" applyFont="1" applyFill="1" applyBorder="1" applyAlignment="1">
      <alignment vertical="top"/>
    </xf>
    <xf numFmtId="1" fontId="4" fillId="0" borderId="36" xfId="33" applyNumberFormat="1" applyFont="1" applyBorder="1" applyAlignment="1">
      <alignment vertical="top"/>
    </xf>
    <xf numFmtId="1" fontId="4" fillId="0" borderId="33" xfId="33" applyNumberFormat="1" applyFont="1" applyBorder="1" applyAlignment="1">
      <alignment vertical="top"/>
    </xf>
    <xf numFmtId="1" fontId="4" fillId="0" borderId="38" xfId="33" applyNumberFormat="1" applyFont="1" applyBorder="1" applyAlignment="1">
      <alignment vertical="top"/>
    </xf>
    <xf numFmtId="1" fontId="4" fillId="0" borderId="38" xfId="33" applyNumberFormat="1" applyFont="1" applyFill="1" applyBorder="1" applyAlignment="1">
      <alignment vertical="top"/>
    </xf>
    <xf numFmtId="1" fontId="4" fillId="0" borderId="38" xfId="18" applyNumberFormat="1" applyFont="1" applyBorder="1" applyAlignment="1">
      <alignment vertical="top"/>
    </xf>
    <xf numFmtId="1" fontId="4" fillId="0" borderId="27" xfId="33" applyNumberFormat="1" applyFont="1" applyBorder="1" applyAlignment="1">
      <alignment vertical="top" wrapText="1"/>
    </xf>
    <xf numFmtId="1" fontId="4" fillId="0" borderId="16" xfId="18" applyNumberFormat="1" applyFont="1" applyBorder="1" applyAlignment="1">
      <alignment vertical="top" wrapText="1"/>
    </xf>
    <xf numFmtId="1" fontId="4" fillId="0" borderId="36" xfId="18" applyNumberFormat="1" applyFont="1" applyBorder="1" applyAlignment="1">
      <alignment vertical="top" wrapText="1"/>
    </xf>
    <xf numFmtId="1" fontId="4" fillId="0" borderId="39" xfId="18" applyNumberFormat="1" applyFont="1" applyBorder="1" applyAlignment="1">
      <alignment vertical="top" wrapText="1"/>
    </xf>
    <xf numFmtId="1" fontId="4" fillId="0" borderId="41" xfId="18" applyNumberFormat="1" applyFont="1" applyBorder="1" applyAlignment="1">
      <alignment vertical="top" wrapText="1"/>
    </xf>
    <xf numFmtId="1" fontId="4" fillId="0" borderId="30" xfId="18" applyNumberFormat="1" applyFont="1" applyBorder="1" applyAlignment="1">
      <alignment vertical="top" wrapText="1"/>
    </xf>
    <xf numFmtId="1" fontId="4" fillId="0" borderId="32" xfId="18" applyNumberFormat="1" applyFont="1" applyBorder="1" applyAlignment="1">
      <alignment vertical="top" wrapText="1"/>
    </xf>
    <xf numFmtId="1" fontId="4" fillId="0" borderId="43" xfId="18" applyNumberFormat="1" applyFont="1" applyBorder="1" applyAlignment="1">
      <alignment vertical="top" wrapText="1"/>
    </xf>
    <xf numFmtId="1" fontId="4" fillId="0" borderId="25" xfId="33" applyNumberFormat="1" applyFont="1" applyBorder="1" applyAlignment="1">
      <alignment vertical="top" wrapText="1"/>
    </xf>
    <xf numFmtId="1" fontId="4" fillId="0" borderId="42" xfId="18" applyNumberFormat="1" applyFont="1" applyBorder="1" applyAlignment="1">
      <alignment vertical="top" wrapText="1"/>
    </xf>
    <xf numFmtId="1" fontId="4" fillId="0" borderId="9" xfId="18" applyNumberFormat="1" applyFont="1" applyBorder="1" applyAlignment="1">
      <alignment vertical="top" wrapText="1"/>
    </xf>
    <xf numFmtId="1" fontId="4" fillId="13" borderId="9" xfId="33" applyNumberFormat="1" applyFont="1" applyFill="1" applyBorder="1" applyAlignment="1">
      <alignment vertical="top" wrapText="1"/>
    </xf>
    <xf numFmtId="1" fontId="4" fillId="9" borderId="14" xfId="33" applyNumberFormat="1" applyFont="1" applyFill="1" applyBorder="1" applyAlignment="1">
      <alignment vertical="top"/>
    </xf>
    <xf numFmtId="0" fontId="7" fillId="0" borderId="0" xfId="18" applyFont="1"/>
    <xf numFmtId="0" fontId="7" fillId="8" borderId="24" xfId="0" applyFont="1" applyFill="1" applyBorder="1" applyAlignment="1">
      <alignment wrapText="1"/>
    </xf>
    <xf numFmtId="0" fontId="7" fillId="8" borderId="44" xfId="0" applyFont="1" applyFill="1" applyBorder="1" applyAlignment="1">
      <alignment wrapText="1"/>
    </xf>
    <xf numFmtId="0" fontId="22" fillId="8" borderId="35" xfId="0" applyFont="1" applyFill="1" applyBorder="1" applyAlignment="1">
      <alignment horizontal="center" vertical="top"/>
    </xf>
    <xf numFmtId="0" fontId="22" fillId="8" borderId="20" xfId="0" applyFont="1" applyFill="1" applyBorder="1" applyAlignment="1">
      <alignment horizontal="center" vertical="top"/>
    </xf>
    <xf numFmtId="0" fontId="13" fillId="8" borderId="7" xfId="0" applyFont="1" applyFill="1" applyBorder="1" applyAlignment="1">
      <alignment horizontal="center" vertical="top"/>
    </xf>
    <xf numFmtId="0" fontId="0" fillId="8" borderId="8" xfId="0" applyFill="1" applyBorder="1"/>
    <xf numFmtId="0" fontId="7" fillId="8" borderId="7"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7" xfId="0" applyFont="1" applyFill="1" applyBorder="1" applyAlignment="1">
      <alignment vertical="top" wrapText="1"/>
    </xf>
    <xf numFmtId="0" fontId="13" fillId="8" borderId="8" xfId="0" applyFont="1" applyFill="1" applyBorder="1" applyAlignment="1">
      <alignment horizontal="center" vertical="top"/>
    </xf>
    <xf numFmtId="0" fontId="9" fillId="8" borderId="7" xfId="0" applyFont="1" applyFill="1" applyBorder="1" applyAlignment="1">
      <alignment vertical="top" wrapText="1"/>
    </xf>
    <xf numFmtId="0" fontId="10" fillId="8" borderId="8" xfId="0" applyFont="1" applyFill="1" applyBorder="1"/>
    <xf numFmtId="0" fontId="27" fillId="9" borderId="0" xfId="18" applyFont="1" applyFill="1" applyAlignment="1">
      <alignment horizontal="center"/>
    </xf>
    <xf numFmtId="0" fontId="27" fillId="9" borderId="46" xfId="18" applyFont="1" applyFill="1" applyBorder="1" applyAlignment="1">
      <alignment horizontal="center"/>
    </xf>
    <xf numFmtId="6" fontId="9" fillId="0" borderId="0" xfId="18" applyNumberFormat="1" applyFont="1" applyAlignment="1">
      <alignment horizontal="center"/>
    </xf>
    <xf numFmtId="6" fontId="9" fillId="0" borderId="46" xfId="18" applyNumberFormat="1" applyFont="1" applyBorder="1" applyAlignment="1">
      <alignment horizontal="center"/>
    </xf>
    <xf numFmtId="0" fontId="13" fillId="0" borderId="0" xfId="18" applyFont="1" applyAlignment="1">
      <alignment horizontal="center"/>
    </xf>
    <xf numFmtId="0" fontId="13" fillId="0" borderId="46" xfId="18" applyFont="1" applyBorder="1" applyAlignment="1">
      <alignment horizontal="center"/>
    </xf>
    <xf numFmtId="0" fontId="4" fillId="0" borderId="0" xfId="18" applyFont="1" applyAlignment="1">
      <alignment horizontal="center"/>
    </xf>
    <xf numFmtId="0" fontId="4" fillId="0" borderId="46" xfId="18" applyFont="1" applyBorder="1" applyAlignment="1">
      <alignment horizontal="center"/>
    </xf>
    <xf numFmtId="0" fontId="27" fillId="9" borderId="35" xfId="18" applyFont="1" applyFill="1" applyBorder="1" applyAlignment="1">
      <alignment horizontal="center" vertical="top" wrapText="1"/>
    </xf>
    <xf numFmtId="0" fontId="27" fillId="9" borderId="19" xfId="18" applyFont="1" applyFill="1" applyBorder="1" applyAlignment="1">
      <alignment horizontal="center" vertical="top" wrapText="1"/>
    </xf>
    <xf numFmtId="6" fontId="9" fillId="0" borderId="7" xfId="18" applyNumberFormat="1" applyFont="1" applyBorder="1" applyAlignment="1">
      <alignment horizontal="center" vertical="top" wrapText="1"/>
    </xf>
    <xf numFmtId="0" fontId="9" fillId="0" borderId="0" xfId="18" applyFont="1" applyAlignment="1">
      <alignment horizontal="center" vertical="top" wrapText="1"/>
    </xf>
    <xf numFmtId="0" fontId="9" fillId="0" borderId="7" xfId="18" applyFont="1" applyBorder="1" applyAlignment="1">
      <alignment horizontal="center" vertical="top"/>
    </xf>
    <xf numFmtId="0" fontId="9" fillId="0" borderId="0" xfId="18" applyFont="1" applyAlignment="1">
      <alignment horizontal="center" vertical="top"/>
    </xf>
    <xf numFmtId="0" fontId="4" fillId="0" borderId="7" xfId="18" applyFont="1" applyBorder="1" applyAlignment="1">
      <alignment horizontal="center" vertical="top"/>
    </xf>
    <xf numFmtId="0" fontId="4" fillId="0" borderId="0" xfId="18" applyFont="1" applyAlignment="1">
      <alignment horizontal="center" vertical="top"/>
    </xf>
    <xf numFmtId="0" fontId="27" fillId="9" borderId="0" xfId="18" applyFont="1" applyFill="1" applyAlignment="1">
      <alignment horizontal="center" vertical="top"/>
    </xf>
    <xf numFmtId="6" fontId="29" fillId="0" borderId="0" xfId="18" applyNumberFormat="1" applyFont="1" applyAlignment="1">
      <alignment horizontal="center" vertical="top"/>
    </xf>
    <xf numFmtId="0" fontId="29" fillId="0" borderId="0" xfId="18" applyFont="1" applyAlignment="1">
      <alignment horizontal="center" vertical="top"/>
    </xf>
    <xf numFmtId="0" fontId="7" fillId="0" borderId="0" xfId="18" applyFont="1" applyAlignment="1">
      <alignment horizontal="center" vertical="top"/>
    </xf>
  </cellXfs>
  <cellStyles count="34">
    <cellStyle name="Actual Date" xfId="1" xr:uid="{00000000-0005-0000-0000-000000000000}"/>
    <cellStyle name="Comma" xfId="32" builtinId="3"/>
    <cellStyle name="Comma 2" xfId="2" xr:uid="{00000000-0005-0000-0000-000001000000}"/>
    <cellStyle name="Comma 3" xfId="30" xr:uid="{900E8B5A-64B7-4D5D-9416-E42A78E9D9D4}"/>
    <cellStyle name="Comma0" xfId="3" xr:uid="{00000000-0005-0000-0000-000002000000}"/>
    <cellStyle name="Currency" xfId="33"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1"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7" xr:uid="{00000000-0005-0000-0000-000014000000}"/>
    <cellStyle name="Normal 4 2" xfId="28" xr:uid="{8925A63A-A0C8-4372-90D1-3C6C84177C73}"/>
    <cellStyle name="Normal 5" xfId="20" xr:uid="{00000000-0005-0000-0000-000015000000}"/>
    <cellStyle name="Normal 6" xfId="29" xr:uid="{C4392339-7AF0-4C0E-AF22-74249D4DBA4E}"/>
    <cellStyle name="Normal_distgn2k" xfId="21" xr:uid="{00000000-0005-0000-0000-000017000000}"/>
    <cellStyle name="Percent [2]" xfId="22" xr:uid="{00000000-0005-0000-0000-000019000000}"/>
    <cellStyle name="Total" xfId="23" builtinId="25" customBuiltin="1"/>
    <cellStyle name="Unprot" xfId="24" xr:uid="{00000000-0005-0000-0000-00001B000000}"/>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microsoft.com/office/2017/10/relationships/person" Target="persons/person.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taheri@sd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21"/>
  <sheetViews>
    <sheetView zoomScale="70" zoomScaleNormal="70" workbookViewId="0">
      <selection activeCell="B19" sqref="B19"/>
    </sheetView>
  </sheetViews>
  <sheetFormatPr defaultColWidth="8.6640625" defaultRowHeight="10" x14ac:dyDescent="0.2"/>
  <cols>
    <col min="1" max="1" width="56.109375" bestFit="1" customWidth="1"/>
    <col min="2" max="2" width="63.6640625" customWidth="1"/>
  </cols>
  <sheetData>
    <row r="1" spans="1:23" s="54" customFormat="1" ht="20" x14ac:dyDescent="0.4">
      <c r="A1" s="145" t="s">
        <v>0</v>
      </c>
      <c r="B1" s="146"/>
    </row>
    <row r="2" spans="1:23" ht="18" x14ac:dyDescent="0.2">
      <c r="A2" s="147"/>
      <c r="B2" s="148"/>
    </row>
    <row r="3" spans="1:23" ht="18" x14ac:dyDescent="0.2">
      <c r="A3" s="147" t="s">
        <v>1</v>
      </c>
      <c r="B3" s="148"/>
    </row>
    <row r="4" spans="1:23" ht="18" x14ac:dyDescent="0.2">
      <c r="A4" s="147" t="s">
        <v>2</v>
      </c>
      <c r="B4" s="152"/>
    </row>
    <row r="5" spans="1:23" ht="18" x14ac:dyDescent="0.2">
      <c r="A5" s="147" t="s">
        <v>3</v>
      </c>
      <c r="B5" s="152"/>
    </row>
    <row r="6" spans="1:23" ht="18" x14ac:dyDescent="0.2">
      <c r="A6" s="84"/>
      <c r="B6" s="65"/>
    </row>
    <row r="7" spans="1:23" ht="185.25" customHeight="1" x14ac:dyDescent="0.2">
      <c r="A7" s="151" t="s">
        <v>4</v>
      </c>
      <c r="B7" s="148"/>
    </row>
    <row r="8" spans="1:23" ht="18.75" customHeight="1" x14ac:dyDescent="0.2">
      <c r="A8" s="86"/>
      <c r="B8" s="65"/>
    </row>
    <row r="9" spans="1:23" ht="15.5" x14ac:dyDescent="0.2">
      <c r="A9" s="87" t="s">
        <v>5</v>
      </c>
      <c r="B9" s="65"/>
    </row>
    <row r="10" spans="1:23" ht="84" customHeight="1" x14ac:dyDescent="0.2">
      <c r="A10" s="151" t="s">
        <v>6</v>
      </c>
      <c r="B10" s="148"/>
      <c r="W10" cm="1">
        <f t="array" aca="1" ref="W10" ca="1">+W10:AJ10</f>
        <v>0</v>
      </c>
    </row>
    <row r="11" spans="1:23" ht="16.5" customHeight="1" x14ac:dyDescent="0.2">
      <c r="A11" s="86"/>
      <c r="B11" s="65"/>
    </row>
    <row r="12" spans="1:23" ht="17.25" customHeight="1" x14ac:dyDescent="0.25">
      <c r="A12" s="153" t="s">
        <v>7</v>
      </c>
      <c r="B12" s="154"/>
    </row>
    <row r="13" spans="1:23" ht="127.5" customHeight="1" x14ac:dyDescent="0.2">
      <c r="A13" s="151" t="s">
        <v>8</v>
      </c>
      <c r="B13" s="148"/>
    </row>
    <row r="14" spans="1:23" ht="17.25" customHeight="1" x14ac:dyDescent="0.2">
      <c r="A14" s="86"/>
      <c r="B14" s="65"/>
    </row>
    <row r="15" spans="1:23" ht="15.5" x14ac:dyDescent="0.2">
      <c r="A15" s="87" t="s">
        <v>9</v>
      </c>
      <c r="B15" s="65"/>
    </row>
    <row r="16" spans="1:23" ht="46.5" customHeight="1" x14ac:dyDescent="0.2">
      <c r="A16" s="149" t="s">
        <v>10</v>
      </c>
      <c r="B16" s="150"/>
    </row>
    <row r="17" spans="1:2" ht="15.75" customHeight="1" x14ac:dyDescent="0.2">
      <c r="A17" s="85"/>
      <c r="B17" s="92"/>
    </row>
    <row r="18" spans="1:2" ht="24.75" customHeight="1" x14ac:dyDescent="0.2">
      <c r="A18" s="66" t="s">
        <v>11</v>
      </c>
      <c r="B18" s="65"/>
    </row>
    <row r="19" spans="1:2" s="55" customFormat="1" ht="23.25" customHeight="1" x14ac:dyDescent="0.25">
      <c r="A19" s="97" t="s">
        <v>12</v>
      </c>
      <c r="B19" s="98">
        <v>45110</v>
      </c>
    </row>
    <row r="20" spans="1:2" s="1" customFormat="1" ht="23.25" customHeight="1" x14ac:dyDescent="0.25">
      <c r="A20" s="97" t="s">
        <v>13</v>
      </c>
      <c r="B20" s="98">
        <v>45138</v>
      </c>
    </row>
    <row r="21" spans="1:2" ht="33.75" customHeight="1" thickBot="1" x14ac:dyDescent="0.4">
      <c r="A21" s="143" t="s">
        <v>14</v>
      </c>
      <c r="B21" s="144"/>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2"/>
  <sheetViews>
    <sheetView tabSelected="1" zoomScale="140" zoomScaleNormal="140" workbookViewId="0">
      <selection activeCell="B22" sqref="B22"/>
    </sheetView>
  </sheetViews>
  <sheetFormatPr defaultColWidth="8.6640625" defaultRowHeight="10" x14ac:dyDescent="0.2"/>
  <cols>
    <col min="1" max="1" width="32.109375" customWidth="1"/>
    <col min="2" max="2" width="89.6640625" customWidth="1"/>
    <col min="3" max="3" width="12.6640625" customWidth="1"/>
  </cols>
  <sheetData>
    <row r="1" spans="1:3" ht="18" x14ac:dyDescent="0.4">
      <c r="A1" s="56" t="s">
        <v>15</v>
      </c>
      <c r="B1" s="57"/>
      <c r="C1" s="48"/>
    </row>
    <row r="2" spans="1:3" ht="17.25" customHeight="1" x14ac:dyDescent="0.3">
      <c r="A2" s="49" t="s">
        <v>16</v>
      </c>
      <c r="B2" s="46" t="s">
        <v>17</v>
      </c>
    </row>
    <row r="3" spans="1:3" ht="13" x14ac:dyDescent="0.3">
      <c r="A3" s="50" t="s">
        <v>18</v>
      </c>
      <c r="B3" s="47">
        <v>45138</v>
      </c>
    </row>
    <row r="4" spans="1:3" ht="15" customHeight="1" x14ac:dyDescent="0.3">
      <c r="A4" s="50" t="s">
        <v>19</v>
      </c>
      <c r="B4" s="47" t="s">
        <v>20</v>
      </c>
    </row>
    <row r="5" spans="1:3" ht="12.5" x14ac:dyDescent="0.25">
      <c r="A5" s="93"/>
      <c r="B5" s="47" t="s">
        <v>21</v>
      </c>
    </row>
    <row r="6" spans="1:3" ht="12.5" x14ac:dyDescent="0.25">
      <c r="A6" s="93"/>
      <c r="B6" s="47" t="s">
        <v>22</v>
      </c>
    </row>
    <row r="7" spans="1:3" ht="13" thickBot="1" x14ac:dyDescent="0.3">
      <c r="A7" s="94"/>
      <c r="B7" s="99" t="s">
        <v>23</v>
      </c>
      <c r="C7" s="51"/>
    </row>
    <row r="8" spans="1:3" ht="11.25" customHeight="1" x14ac:dyDescent="0.2">
      <c r="C8" s="58"/>
    </row>
    <row r="9" spans="1:3" ht="10.5" x14ac:dyDescent="0.2">
      <c r="C9" s="58" t="s">
        <v>24</v>
      </c>
    </row>
    <row r="10" spans="1:3" x14ac:dyDescent="0.2">
      <c r="A10" s="53" t="s">
        <v>26</v>
      </c>
      <c r="B10" s="53" t="str">
        <f>'Form 8.1a (IOU)'!C4</f>
        <v>IOU REVENUE REQUIREMENTS BY MAJOR COST CATEGORIES/UNBUNDLED RATE COMPONENT</v>
      </c>
      <c r="C10" s="52" t="s">
        <v>25</v>
      </c>
    </row>
    <row r="11" spans="1:3" x14ac:dyDescent="0.2">
      <c r="A11" s="53" t="s">
        <v>27</v>
      </c>
      <c r="B11" s="53" t="s">
        <v>28</v>
      </c>
      <c r="C11" s="52" t="s">
        <v>25</v>
      </c>
    </row>
    <row r="12" spans="1:3" x14ac:dyDescent="0.2">
      <c r="A12" s="53" t="s">
        <v>29</v>
      </c>
      <c r="B12" s="53" t="s">
        <v>30</v>
      </c>
      <c r="C12" s="52" t="s">
        <v>25</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6DED8875-0E44-4E05-9980-F3AC7067789F}"/>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T77"/>
  <sheetViews>
    <sheetView zoomScale="70" zoomScaleNormal="70" workbookViewId="0">
      <pane ySplit="7" topLeftCell="A14" activePane="bottomLeft" state="frozen"/>
      <selection activeCell="C69" sqref="C69"/>
      <selection pane="bottomLeft" activeCell="C77" sqref="C77"/>
    </sheetView>
  </sheetViews>
  <sheetFormatPr defaultColWidth="8.44140625" defaultRowHeight="12.5" x14ac:dyDescent="0.25"/>
  <cols>
    <col min="1" max="2" width="8.44140625" style="6"/>
    <col min="3" max="3" width="75.6640625" style="6" customWidth="1"/>
    <col min="4" max="17" width="17.44140625" style="6" bestFit="1" customWidth="1"/>
    <col min="18" max="20" width="12" style="6" customWidth="1"/>
    <col min="21" max="16384" width="8.44140625" style="6"/>
  </cols>
  <sheetData>
    <row r="1" spans="1:20" ht="15.5" x14ac:dyDescent="0.35">
      <c r="C1" s="155" t="s">
        <v>35</v>
      </c>
      <c r="D1" s="155"/>
      <c r="E1" s="155"/>
      <c r="F1" s="155"/>
      <c r="G1" s="155"/>
      <c r="H1" s="155"/>
      <c r="I1" s="155"/>
      <c r="J1" s="155"/>
      <c r="K1" s="155"/>
      <c r="L1" s="155"/>
      <c r="M1" s="155"/>
      <c r="N1" s="155"/>
      <c r="O1" s="155"/>
      <c r="P1" s="155"/>
      <c r="Q1" s="156"/>
    </row>
    <row r="2" spans="1:20" ht="15.5" x14ac:dyDescent="0.35">
      <c r="C2" s="157" t="str">
        <f>'FormsList&amp;FilerInfo'!B2</f>
        <v>San Diego Gas &amp; Electric Company (SDG&amp;E)</v>
      </c>
      <c r="D2" s="157"/>
      <c r="E2" s="157"/>
      <c r="F2" s="157"/>
      <c r="G2" s="157"/>
      <c r="H2" s="157"/>
      <c r="I2" s="157"/>
      <c r="J2" s="157"/>
      <c r="K2" s="157"/>
      <c r="L2" s="157"/>
      <c r="M2" s="157"/>
      <c r="N2" s="157"/>
      <c r="O2" s="157"/>
      <c r="P2" s="157"/>
      <c r="Q2" s="158"/>
    </row>
    <row r="3" spans="1:20" ht="18" x14ac:dyDescent="0.4">
      <c r="C3" s="88"/>
      <c r="D3" s="88"/>
      <c r="E3" s="88"/>
      <c r="F3" s="88"/>
      <c r="G3" s="88"/>
      <c r="H3" s="88"/>
      <c r="I3" s="88"/>
      <c r="J3" s="88"/>
      <c r="K3" s="88"/>
      <c r="L3" s="88"/>
      <c r="M3" s="88"/>
      <c r="N3" s="88"/>
      <c r="O3" s="88"/>
      <c r="P3" s="88"/>
      <c r="Q3" s="89"/>
    </row>
    <row r="4" spans="1:20" ht="18" x14ac:dyDescent="0.4">
      <c r="C4" s="159" t="s">
        <v>36</v>
      </c>
      <c r="D4" s="159"/>
      <c r="E4" s="159"/>
      <c r="F4" s="159"/>
      <c r="G4" s="159"/>
      <c r="H4" s="159"/>
      <c r="I4" s="159"/>
      <c r="J4" s="159"/>
      <c r="K4" s="159"/>
      <c r="L4" s="159"/>
      <c r="M4" s="159"/>
      <c r="N4" s="159"/>
      <c r="O4" s="159"/>
      <c r="P4" s="159"/>
      <c r="Q4" s="160"/>
    </row>
    <row r="5" spans="1:20" ht="15.5" x14ac:dyDescent="0.35">
      <c r="C5" s="161" t="s">
        <v>37</v>
      </c>
      <c r="D5" s="161"/>
      <c r="E5" s="161"/>
      <c r="F5" s="161"/>
      <c r="G5" s="161"/>
      <c r="H5" s="161"/>
      <c r="I5" s="161"/>
      <c r="J5" s="161"/>
      <c r="K5" s="161"/>
      <c r="L5" s="161"/>
      <c r="M5" s="161"/>
      <c r="N5" s="161"/>
      <c r="O5" s="161"/>
      <c r="P5" s="161"/>
      <c r="Q5" s="162"/>
      <c r="R5" s="72"/>
      <c r="S5" s="72"/>
      <c r="T5" s="72"/>
    </row>
    <row r="6" spans="1:20" ht="16" thickBot="1" x14ac:dyDescent="0.4">
      <c r="C6" s="73"/>
      <c r="D6" s="73"/>
      <c r="E6" s="73"/>
      <c r="F6" s="73"/>
      <c r="G6" s="73"/>
      <c r="H6" s="73"/>
      <c r="I6" s="73"/>
      <c r="J6" s="73"/>
      <c r="K6" s="73"/>
      <c r="L6" s="73"/>
      <c r="M6" s="73"/>
      <c r="N6" s="73"/>
      <c r="O6" s="73"/>
      <c r="P6" s="73"/>
      <c r="Q6" s="73"/>
      <c r="R6" s="72"/>
      <c r="S6" s="72"/>
      <c r="T6" s="72"/>
    </row>
    <row r="7" spans="1:20" ht="47" thickBot="1" x14ac:dyDescent="0.3">
      <c r="B7" s="2" t="s">
        <v>38</v>
      </c>
      <c r="C7" s="96" t="s">
        <v>39</v>
      </c>
      <c r="D7" s="2">
        <v>2021</v>
      </c>
      <c r="E7" s="2">
        <v>2022</v>
      </c>
      <c r="F7" s="2">
        <v>2023</v>
      </c>
      <c r="G7" s="2">
        <v>2024</v>
      </c>
      <c r="H7" s="2">
        <v>2025</v>
      </c>
      <c r="I7" s="2">
        <v>2026</v>
      </c>
      <c r="J7" s="2">
        <v>2027</v>
      </c>
      <c r="K7" s="2">
        <v>2028</v>
      </c>
      <c r="L7" s="2">
        <v>2029</v>
      </c>
      <c r="M7" s="2">
        <v>2030</v>
      </c>
      <c r="N7" s="2">
        <v>2031</v>
      </c>
      <c r="O7" s="2">
        <v>2032</v>
      </c>
      <c r="P7" s="2">
        <v>2033</v>
      </c>
      <c r="Q7" s="2">
        <v>2034</v>
      </c>
    </row>
    <row r="8" spans="1:20" ht="16" thickBot="1" x14ac:dyDescent="0.35">
      <c r="A8" s="18"/>
      <c r="B8" s="95"/>
      <c r="C8" s="19" t="s">
        <v>40</v>
      </c>
      <c r="D8" s="74"/>
      <c r="E8" s="74"/>
      <c r="F8" s="74"/>
      <c r="G8" s="74"/>
      <c r="H8" s="74"/>
      <c r="I8" s="74"/>
      <c r="J8" s="74"/>
      <c r="K8" s="74"/>
      <c r="L8" s="74"/>
      <c r="M8" s="74"/>
      <c r="N8" s="74"/>
      <c r="O8" s="74"/>
      <c r="P8" s="74"/>
      <c r="Q8" s="75"/>
    </row>
    <row r="9" spans="1:20" ht="16.5" customHeight="1" thickBot="1" x14ac:dyDescent="0.35">
      <c r="A9" s="18"/>
      <c r="B9" s="95"/>
      <c r="C9" s="20" t="s">
        <v>41</v>
      </c>
      <c r="D9" s="21"/>
      <c r="E9" s="21"/>
      <c r="F9" s="21"/>
      <c r="G9" s="21"/>
      <c r="H9" s="21"/>
      <c r="I9" s="21"/>
      <c r="J9" s="21"/>
      <c r="K9" s="21"/>
      <c r="L9" s="21"/>
      <c r="M9" s="21"/>
      <c r="N9" s="21"/>
      <c r="O9" s="21"/>
      <c r="P9" s="21"/>
      <c r="Q9" s="22"/>
    </row>
    <row r="10" spans="1:20" ht="16.5" customHeight="1" thickBot="1" x14ac:dyDescent="0.35">
      <c r="A10" s="18"/>
      <c r="B10" s="95"/>
      <c r="C10" s="23" t="s">
        <v>42</v>
      </c>
      <c r="D10" s="24"/>
      <c r="E10" s="24"/>
      <c r="F10" s="24"/>
      <c r="G10" s="24"/>
      <c r="H10" s="24"/>
      <c r="I10" s="24"/>
      <c r="J10" s="24"/>
      <c r="K10" s="24"/>
      <c r="L10" s="24"/>
      <c r="M10" s="24"/>
      <c r="N10" s="24"/>
      <c r="O10" s="24"/>
      <c r="P10" s="24"/>
      <c r="Q10" s="25"/>
    </row>
    <row r="11" spans="1:20" ht="16.5" customHeight="1" thickBot="1" x14ac:dyDescent="0.35">
      <c r="A11" s="18"/>
      <c r="B11" s="95">
        <v>1</v>
      </c>
      <c r="C11" s="26" t="s">
        <v>43</v>
      </c>
      <c r="D11" s="27"/>
      <c r="E11" s="27"/>
      <c r="F11" s="27"/>
      <c r="G11" s="27"/>
      <c r="H11" s="27"/>
      <c r="I11" s="27"/>
      <c r="J11" s="27"/>
      <c r="K11" s="27"/>
      <c r="L11" s="27"/>
      <c r="M11" s="27"/>
      <c r="N11" s="27"/>
      <c r="O11" s="27"/>
      <c r="P11" s="27"/>
      <c r="Q11" s="27"/>
    </row>
    <row r="12" spans="1:20" ht="16.5" customHeight="1" thickBot="1" x14ac:dyDescent="0.35">
      <c r="A12" s="18"/>
      <c r="B12" s="95">
        <v>2</v>
      </c>
      <c r="C12" s="26" t="s">
        <v>44</v>
      </c>
      <c r="D12" s="117">
        <v>1509</v>
      </c>
      <c r="E12" s="117">
        <v>1440</v>
      </c>
      <c r="F12" s="117">
        <v>1522</v>
      </c>
      <c r="G12" s="117">
        <v>1522</v>
      </c>
      <c r="H12" s="117">
        <v>1522</v>
      </c>
      <c r="I12" s="117">
        <v>1522</v>
      </c>
      <c r="J12" s="117">
        <v>1415</v>
      </c>
      <c r="K12" s="117">
        <v>1462</v>
      </c>
      <c r="L12" s="117">
        <v>1462</v>
      </c>
      <c r="M12" s="117">
        <v>1462</v>
      </c>
      <c r="N12" s="117">
        <v>1462</v>
      </c>
      <c r="O12" s="117">
        <v>1462</v>
      </c>
      <c r="P12" s="117">
        <v>1469.6834845917708</v>
      </c>
      <c r="Q12" s="117">
        <v>1477.4073494403624</v>
      </c>
    </row>
    <row r="13" spans="1:20" ht="16.5" customHeight="1" thickBot="1" x14ac:dyDescent="0.35">
      <c r="A13" s="18"/>
      <c r="B13" s="95"/>
      <c r="C13" s="23" t="s">
        <v>45</v>
      </c>
      <c r="D13" s="24"/>
      <c r="E13" s="24"/>
      <c r="F13" s="24"/>
      <c r="G13" s="24"/>
      <c r="H13" s="24"/>
      <c r="I13" s="24"/>
      <c r="J13" s="24"/>
      <c r="K13" s="24"/>
      <c r="L13" s="24"/>
      <c r="M13" s="24"/>
      <c r="N13" s="24"/>
      <c r="O13" s="24"/>
      <c r="P13" s="24"/>
      <c r="Q13" s="24"/>
    </row>
    <row r="14" spans="1:20" ht="16.5" customHeight="1" thickBot="1" x14ac:dyDescent="0.35">
      <c r="A14" s="18"/>
      <c r="B14" s="95">
        <v>3</v>
      </c>
      <c r="C14" s="26" t="s">
        <v>43</v>
      </c>
      <c r="D14" s="27"/>
      <c r="E14" s="27"/>
      <c r="F14" s="27"/>
      <c r="G14" s="27"/>
      <c r="H14" s="27"/>
      <c r="I14" s="27"/>
      <c r="J14" s="27"/>
      <c r="K14" s="27"/>
      <c r="L14" s="27"/>
      <c r="M14" s="27"/>
      <c r="N14" s="27"/>
      <c r="O14" s="27"/>
      <c r="P14" s="27"/>
      <c r="Q14" s="27"/>
    </row>
    <row r="15" spans="1:20" ht="16.5" customHeight="1" thickBot="1" x14ac:dyDescent="0.35">
      <c r="A15" s="18"/>
      <c r="B15" s="95">
        <v>4</v>
      </c>
      <c r="C15" s="26" t="s">
        <v>44</v>
      </c>
      <c r="D15" s="28"/>
      <c r="E15" s="28"/>
      <c r="F15" s="28"/>
      <c r="G15" s="28"/>
      <c r="H15" s="28"/>
      <c r="I15" s="28"/>
      <c r="J15" s="28"/>
      <c r="K15" s="28"/>
      <c r="L15" s="28"/>
      <c r="M15" s="28"/>
      <c r="N15" s="28"/>
      <c r="O15" s="28"/>
      <c r="P15" s="28"/>
      <c r="Q15" s="28"/>
    </row>
    <row r="16" spans="1:20" ht="16.5" customHeight="1" thickBot="1" x14ac:dyDescent="0.35">
      <c r="A16" s="18"/>
      <c r="B16" s="95"/>
      <c r="C16" s="23" t="s">
        <v>46</v>
      </c>
      <c r="D16" s="24"/>
      <c r="E16" s="24"/>
      <c r="F16" s="24"/>
      <c r="G16" s="24"/>
      <c r="H16" s="24"/>
      <c r="I16" s="24"/>
      <c r="J16" s="24"/>
      <c r="K16" s="24"/>
      <c r="L16" s="24"/>
      <c r="M16" s="24"/>
      <c r="N16" s="24"/>
      <c r="O16" s="24"/>
      <c r="P16" s="24"/>
      <c r="Q16" s="24"/>
    </row>
    <row r="17" spans="1:17" ht="16.5" customHeight="1" thickBot="1" x14ac:dyDescent="0.35">
      <c r="A17" s="18"/>
      <c r="B17" s="95">
        <v>5</v>
      </c>
      <c r="C17" s="26" t="s">
        <v>43</v>
      </c>
      <c r="D17" s="27"/>
      <c r="E17" s="27"/>
      <c r="F17" s="27"/>
      <c r="G17" s="27"/>
      <c r="H17" s="27"/>
      <c r="I17" s="27"/>
      <c r="J17" s="27"/>
      <c r="K17" s="27"/>
      <c r="L17" s="27"/>
      <c r="M17" s="27"/>
      <c r="N17" s="27"/>
      <c r="O17" s="27"/>
      <c r="P17" s="27"/>
      <c r="Q17" s="27"/>
    </row>
    <row r="18" spans="1:17" ht="16.5" customHeight="1" thickBot="1" x14ac:dyDescent="0.35">
      <c r="A18" s="18"/>
      <c r="B18" s="95">
        <v>6</v>
      </c>
      <c r="C18" s="26" t="s">
        <v>44</v>
      </c>
      <c r="D18" s="28"/>
      <c r="E18" s="28"/>
      <c r="F18" s="28"/>
      <c r="G18" s="28"/>
      <c r="H18" s="28"/>
      <c r="I18" s="28"/>
      <c r="J18" s="28"/>
      <c r="K18" s="28"/>
      <c r="L18" s="28"/>
      <c r="M18" s="28"/>
      <c r="N18" s="28"/>
      <c r="O18" s="28"/>
      <c r="P18" s="28"/>
      <c r="Q18" s="28"/>
    </row>
    <row r="19" spans="1:17" ht="16.5" customHeight="1" thickBot="1" x14ac:dyDescent="0.35">
      <c r="A19" s="18"/>
      <c r="B19" s="95"/>
      <c r="C19" s="23" t="s">
        <v>47</v>
      </c>
      <c r="D19" s="24"/>
      <c r="E19" s="24"/>
      <c r="F19" s="24"/>
      <c r="G19" s="24"/>
      <c r="H19" s="24"/>
      <c r="I19" s="24"/>
      <c r="J19" s="24"/>
      <c r="K19" s="24"/>
      <c r="L19" s="24"/>
      <c r="M19" s="24"/>
      <c r="N19" s="24"/>
      <c r="O19" s="24"/>
      <c r="P19" s="24"/>
      <c r="Q19" s="24"/>
    </row>
    <row r="20" spans="1:17" ht="16.5" customHeight="1" thickBot="1" x14ac:dyDescent="0.35">
      <c r="A20" s="18"/>
      <c r="B20" s="95">
        <v>7</v>
      </c>
      <c r="C20" s="26" t="s">
        <v>43</v>
      </c>
      <c r="D20" s="118">
        <v>97623.196772377909</v>
      </c>
      <c r="E20" s="118">
        <v>112853.5230360663</v>
      </c>
      <c r="F20" s="118">
        <v>89201.01944158331</v>
      </c>
      <c r="G20" s="118">
        <v>319647.23099999997</v>
      </c>
      <c r="H20" s="119">
        <v>290000.40946960996</v>
      </c>
      <c r="I20" s="119">
        <v>274386.3320363675</v>
      </c>
      <c r="J20" s="119">
        <v>187686.92974252501</v>
      </c>
      <c r="K20" s="119">
        <v>189602.32791540999</v>
      </c>
      <c r="L20" s="119">
        <v>168361.09729392501</v>
      </c>
      <c r="M20" s="119">
        <v>176533.5917499325</v>
      </c>
      <c r="N20" s="119">
        <v>174293.725662615</v>
      </c>
      <c r="O20" s="119">
        <v>179253.08841708</v>
      </c>
      <c r="P20" s="119">
        <v>180713.89889764</v>
      </c>
      <c r="Q20" s="119">
        <v>189998.67353135499</v>
      </c>
    </row>
    <row r="21" spans="1:17" ht="16.5" customHeight="1" thickBot="1" x14ac:dyDescent="0.35">
      <c r="A21" s="18"/>
      <c r="B21" s="95">
        <v>8</v>
      </c>
      <c r="C21" s="67" t="s">
        <v>48</v>
      </c>
      <c r="D21" s="141"/>
      <c r="E21" s="141"/>
      <c r="F21" s="141"/>
      <c r="G21" s="141"/>
      <c r="H21" s="141"/>
      <c r="I21" s="141"/>
      <c r="J21" s="141"/>
      <c r="K21" s="141"/>
      <c r="L21" s="141"/>
      <c r="M21" s="141"/>
      <c r="N21" s="141"/>
      <c r="O21" s="141"/>
      <c r="P21" s="141"/>
      <c r="Q21" s="141"/>
    </row>
    <row r="22" spans="1:17" ht="16.5" customHeight="1" thickBot="1" x14ac:dyDescent="0.35">
      <c r="A22" s="18"/>
      <c r="B22" s="95">
        <v>9</v>
      </c>
      <c r="C22" s="67" t="s">
        <v>49</v>
      </c>
      <c r="D22" s="120">
        <v>17.12</v>
      </c>
      <c r="E22" s="120">
        <v>28.855</v>
      </c>
      <c r="F22" s="120">
        <v>29.018999999999998</v>
      </c>
      <c r="G22" s="120">
        <v>31.603000000000002</v>
      </c>
      <c r="H22" s="141"/>
      <c r="I22" s="141"/>
      <c r="J22" s="141"/>
      <c r="K22" s="141"/>
      <c r="L22" s="141"/>
      <c r="M22" s="141"/>
      <c r="N22" s="141"/>
      <c r="O22" s="141"/>
      <c r="P22" s="141"/>
      <c r="Q22" s="141"/>
    </row>
    <row r="23" spans="1:17" ht="16.5" customHeight="1" thickBot="1" x14ac:dyDescent="0.35">
      <c r="A23" s="18"/>
      <c r="B23" s="95">
        <v>10</v>
      </c>
      <c r="C23" s="26" t="s">
        <v>44</v>
      </c>
      <c r="D23" s="117">
        <v>198492</v>
      </c>
      <c r="E23" s="117">
        <v>201086</v>
      </c>
      <c r="F23" s="117">
        <v>200164</v>
      </c>
      <c r="G23" s="117">
        <v>205647.74</v>
      </c>
      <c r="H23" s="117">
        <v>211323.41089999999</v>
      </c>
      <c r="I23" s="117">
        <v>217197.73028149997</v>
      </c>
      <c r="J23" s="117">
        <v>218339.20457287171</v>
      </c>
      <c r="K23" s="117">
        <v>219486.67783834034</v>
      </c>
      <c r="L23" s="117">
        <v>220640.18160528279</v>
      </c>
      <c r="M23" s="117">
        <v>221799.74756676686</v>
      </c>
      <c r="N23" s="117">
        <v>222965.40758242208</v>
      </c>
      <c r="O23" s="117">
        <v>224137.19367931498</v>
      </c>
      <c r="P23" s="117">
        <v>225315.13805282919</v>
      </c>
      <c r="Q23" s="117">
        <v>226499.27306754986</v>
      </c>
    </row>
    <row r="24" spans="1:17" ht="16.5" customHeight="1" thickBot="1" x14ac:dyDescent="0.35">
      <c r="A24" s="18"/>
      <c r="B24" s="95"/>
      <c r="C24" s="23" t="s">
        <v>50</v>
      </c>
      <c r="D24" s="24"/>
      <c r="E24" s="24"/>
      <c r="F24" s="24"/>
      <c r="G24" s="24"/>
      <c r="H24" s="24"/>
      <c r="I24" s="24"/>
      <c r="J24" s="24"/>
      <c r="K24" s="24"/>
      <c r="L24" s="24"/>
      <c r="M24" s="24"/>
      <c r="N24" s="24"/>
      <c r="O24" s="24"/>
      <c r="P24" s="24"/>
      <c r="Q24" s="24"/>
    </row>
    <row r="25" spans="1:17" ht="16.5" customHeight="1" thickBot="1" x14ac:dyDescent="0.35">
      <c r="A25" s="18"/>
      <c r="B25" s="95">
        <v>11</v>
      </c>
      <c r="C25" s="26" t="s">
        <v>43</v>
      </c>
      <c r="D25" s="27"/>
      <c r="E25" s="27"/>
      <c r="F25" s="27"/>
      <c r="G25" s="27"/>
      <c r="H25" s="27"/>
      <c r="I25" s="27"/>
      <c r="J25" s="27"/>
      <c r="K25" s="27"/>
      <c r="L25" s="27"/>
      <c r="M25" s="27"/>
      <c r="N25" s="27"/>
      <c r="O25" s="27"/>
      <c r="P25" s="27"/>
      <c r="Q25" s="27"/>
    </row>
    <row r="26" spans="1:17" ht="16.5" customHeight="1" thickBot="1" x14ac:dyDescent="0.35">
      <c r="A26" s="18"/>
      <c r="B26" s="95">
        <v>12</v>
      </c>
      <c r="C26" s="67" t="s">
        <v>48</v>
      </c>
      <c r="D26" s="68"/>
      <c r="E26" s="68"/>
      <c r="F26" s="68"/>
      <c r="G26" s="68"/>
      <c r="H26" s="68"/>
      <c r="I26" s="68"/>
      <c r="J26" s="68"/>
      <c r="K26" s="68"/>
      <c r="L26" s="68"/>
      <c r="M26" s="68"/>
      <c r="N26" s="68"/>
      <c r="O26" s="68"/>
      <c r="P26" s="68"/>
      <c r="Q26" s="68"/>
    </row>
    <row r="27" spans="1:17" ht="16.5" customHeight="1" thickBot="1" x14ac:dyDescent="0.35">
      <c r="A27" s="18"/>
      <c r="B27" s="95">
        <v>13</v>
      </c>
      <c r="C27" s="26" t="s">
        <v>44</v>
      </c>
      <c r="D27" s="28"/>
      <c r="E27" s="28"/>
      <c r="F27" s="28"/>
      <c r="G27" s="28"/>
      <c r="H27" s="28"/>
      <c r="I27" s="28"/>
      <c r="J27" s="28"/>
      <c r="K27" s="28"/>
      <c r="L27" s="28"/>
      <c r="M27" s="28"/>
      <c r="N27" s="28"/>
      <c r="O27" s="28"/>
      <c r="P27" s="28"/>
      <c r="Q27" s="28"/>
    </row>
    <row r="28" spans="1:17" ht="16.5" customHeight="1" thickBot="1" x14ac:dyDescent="0.35">
      <c r="A28" s="18"/>
      <c r="B28" s="95">
        <v>14</v>
      </c>
      <c r="C28" s="23" t="s">
        <v>51</v>
      </c>
      <c r="D28" s="28"/>
      <c r="E28" s="28"/>
      <c r="F28" s="28"/>
      <c r="G28" s="28"/>
      <c r="H28" s="28"/>
      <c r="I28" s="28"/>
      <c r="J28" s="28"/>
      <c r="K28" s="28"/>
      <c r="L28" s="28"/>
      <c r="M28" s="28"/>
      <c r="N28" s="28"/>
      <c r="O28" s="28"/>
      <c r="P28" s="28"/>
      <c r="Q28" s="28"/>
    </row>
    <row r="29" spans="1:17" ht="16.5" customHeight="1" thickBot="1" x14ac:dyDescent="0.35">
      <c r="A29" s="18"/>
      <c r="B29" s="95">
        <v>15</v>
      </c>
      <c r="C29" s="23" t="s">
        <v>33</v>
      </c>
      <c r="D29" s="30"/>
      <c r="E29" s="30"/>
      <c r="F29" s="30"/>
      <c r="G29" s="30"/>
      <c r="H29" s="30"/>
      <c r="I29" s="30"/>
      <c r="J29" s="30"/>
      <c r="K29" s="30"/>
      <c r="L29" s="30"/>
      <c r="M29" s="30"/>
      <c r="N29" s="30"/>
      <c r="O29" s="30"/>
      <c r="P29" s="30"/>
      <c r="Q29" s="30"/>
    </row>
    <row r="30" spans="1:17" ht="16.5" customHeight="1" thickBot="1" x14ac:dyDescent="0.35">
      <c r="A30" s="18"/>
      <c r="B30" s="95">
        <v>16</v>
      </c>
      <c r="C30" s="69" t="s">
        <v>52</v>
      </c>
      <c r="D30" s="121">
        <f t="shared" ref="D30:Q30" si="0">SUM(D11:D20,D23:D25,D27:D29)</f>
        <v>297624.19677237794</v>
      </c>
      <c r="E30" s="121">
        <f t="shared" si="0"/>
        <v>315379.52303606633</v>
      </c>
      <c r="F30" s="121">
        <f t="shared" si="0"/>
        <v>290887.01944158331</v>
      </c>
      <c r="G30" s="121">
        <f t="shared" si="0"/>
        <v>526816.9709999999</v>
      </c>
      <c r="H30" s="121">
        <f t="shared" si="0"/>
        <v>502845.82036960998</v>
      </c>
      <c r="I30" s="121">
        <f t="shared" si="0"/>
        <v>493106.06231786747</v>
      </c>
      <c r="J30" s="121">
        <f t="shared" si="0"/>
        <v>407441.13431539672</v>
      </c>
      <c r="K30" s="121">
        <f t="shared" si="0"/>
        <v>410551.00575375033</v>
      </c>
      <c r="L30" s="121">
        <f t="shared" si="0"/>
        <v>390463.27889920783</v>
      </c>
      <c r="M30" s="121">
        <f t="shared" si="0"/>
        <v>399795.33931669936</v>
      </c>
      <c r="N30" s="121">
        <f t="shared" si="0"/>
        <v>398721.13324503705</v>
      </c>
      <c r="O30" s="121">
        <f t="shared" si="0"/>
        <v>404852.28209639498</v>
      </c>
      <c r="P30" s="121">
        <f t="shared" si="0"/>
        <v>407498.72043506097</v>
      </c>
      <c r="Q30" s="121">
        <f t="shared" si="0"/>
        <v>417975.35394834518</v>
      </c>
    </row>
    <row r="31" spans="1:17" ht="16.5" customHeight="1" thickBot="1" x14ac:dyDescent="0.35">
      <c r="A31" s="18"/>
      <c r="B31" s="95"/>
      <c r="C31" s="20" t="s">
        <v>53</v>
      </c>
      <c r="D31" s="21"/>
      <c r="E31" s="21"/>
      <c r="F31" s="21"/>
      <c r="G31" s="21"/>
      <c r="H31" s="21"/>
      <c r="I31" s="21"/>
      <c r="J31" s="21"/>
      <c r="K31" s="21"/>
      <c r="L31" s="21"/>
      <c r="M31" s="21"/>
      <c r="N31" s="21"/>
      <c r="O31" s="21"/>
      <c r="P31" s="21"/>
      <c r="Q31" s="21"/>
    </row>
    <row r="32" spans="1:17" ht="16.5" customHeight="1" thickBot="1" x14ac:dyDescent="0.35">
      <c r="A32" s="18"/>
      <c r="B32" s="95">
        <v>17</v>
      </c>
      <c r="C32" s="29" t="s">
        <v>54</v>
      </c>
      <c r="D32" s="122">
        <v>9906.8881468552845</v>
      </c>
      <c r="E32" s="122">
        <v>20216.002442546142</v>
      </c>
      <c r="F32" s="122">
        <v>24188.820253841495</v>
      </c>
      <c r="G32" s="122">
        <v>6206.2380000000003</v>
      </c>
      <c r="H32" s="122">
        <v>5107.4230996299993</v>
      </c>
      <c r="I32" s="122">
        <v>4774.1759999999995</v>
      </c>
      <c r="J32" s="122">
        <v>3653.232</v>
      </c>
      <c r="K32" s="122">
        <v>3085.9839999999995</v>
      </c>
      <c r="L32" s="122">
        <v>2785.904</v>
      </c>
      <c r="M32" s="122">
        <v>1525.5680000000002</v>
      </c>
      <c r="N32" s="122">
        <v>1527.5040000000001</v>
      </c>
      <c r="O32" s="122">
        <v>1792.7359999999999</v>
      </c>
      <c r="P32" s="122">
        <v>1877.9199999999998</v>
      </c>
      <c r="Q32" s="122">
        <v>1879.8560000000002</v>
      </c>
    </row>
    <row r="33" spans="1:17" ht="16.5" customHeight="1" thickBot="1" x14ac:dyDescent="0.35">
      <c r="A33" s="18"/>
      <c r="B33" s="95">
        <v>18</v>
      </c>
      <c r="C33" s="29" t="s">
        <v>55</v>
      </c>
      <c r="D33" s="123">
        <v>599576.79293694731</v>
      </c>
      <c r="E33" s="122">
        <v>612024.94796378608</v>
      </c>
      <c r="F33" s="122">
        <v>577133.808776355</v>
      </c>
      <c r="G33" s="122">
        <v>669177.99899999995</v>
      </c>
      <c r="H33" s="122">
        <v>507069.99671668315</v>
      </c>
      <c r="I33" s="122">
        <v>507072.41671668319</v>
      </c>
      <c r="J33" s="122">
        <v>507068.90126803314</v>
      </c>
      <c r="K33" s="122">
        <v>507469.12462652306</v>
      </c>
      <c r="L33" s="122">
        <v>507068.88581938314</v>
      </c>
      <c r="M33" s="122">
        <v>507074.07037073316</v>
      </c>
      <c r="N33" s="122">
        <v>507067.55581938307</v>
      </c>
      <c r="O33" s="122">
        <v>507470.7091778731</v>
      </c>
      <c r="P33" s="122">
        <v>503321.34480555431</v>
      </c>
      <c r="Q33" s="122">
        <v>483755.67770222016</v>
      </c>
    </row>
    <row r="34" spans="1:17" ht="16.5" customHeight="1" thickBot="1" x14ac:dyDescent="0.35">
      <c r="A34" s="18"/>
      <c r="B34" s="95">
        <v>19</v>
      </c>
      <c r="C34" s="29" t="s">
        <v>33</v>
      </c>
      <c r="D34" s="123"/>
      <c r="E34" s="123"/>
      <c r="F34" s="123"/>
      <c r="G34" s="123"/>
      <c r="H34" s="122"/>
      <c r="I34" s="122"/>
      <c r="J34" s="122"/>
      <c r="K34" s="122"/>
      <c r="L34" s="122"/>
      <c r="M34" s="122"/>
      <c r="N34" s="122"/>
      <c r="O34" s="122"/>
      <c r="P34" s="122"/>
      <c r="Q34" s="122"/>
    </row>
    <row r="35" spans="1:17" ht="16.5" customHeight="1" thickBot="1" x14ac:dyDescent="0.35">
      <c r="A35" s="18"/>
      <c r="B35" s="95">
        <v>20</v>
      </c>
      <c r="C35" s="29" t="s">
        <v>56</v>
      </c>
      <c r="D35" s="123"/>
      <c r="E35" s="123"/>
      <c r="F35" s="123"/>
      <c r="G35" s="123"/>
      <c r="H35" s="122">
        <v>41392.520281081132</v>
      </c>
      <c r="I35" s="122">
        <v>83907.819668646509</v>
      </c>
      <c r="J35" s="122">
        <v>86929.499220727739</v>
      </c>
      <c r="K35" s="122">
        <v>86749.384194582803</v>
      </c>
      <c r="L35" s="122">
        <v>86569.60701991606</v>
      </c>
      <c r="M35" s="122">
        <v>86390.167696727513</v>
      </c>
      <c r="N35" s="122">
        <v>76642.78643322608</v>
      </c>
      <c r="O35" s="122">
        <v>73300.210008993308</v>
      </c>
      <c r="P35" s="122">
        <v>73160.104448448255</v>
      </c>
      <c r="Q35" s="122">
        <v>73020.269169085761</v>
      </c>
    </row>
    <row r="36" spans="1:17" ht="16.5" customHeight="1" thickBot="1" x14ac:dyDescent="0.35">
      <c r="A36" s="18"/>
      <c r="B36" s="95">
        <v>21</v>
      </c>
      <c r="C36" s="31" t="s">
        <v>57</v>
      </c>
      <c r="D36" s="124">
        <v>85316.943062716789</v>
      </c>
      <c r="E36" s="124">
        <v>22725.620471802598</v>
      </c>
      <c r="F36" s="124">
        <v>-38538.586832260211</v>
      </c>
      <c r="G36" s="124">
        <v>-52275.947</v>
      </c>
      <c r="H36" s="124">
        <v>65264.537436559156</v>
      </c>
      <c r="I36" s="124">
        <v>63033.675818176656</v>
      </c>
      <c r="J36" s="124">
        <v>61979.219668896651</v>
      </c>
      <c r="K36" s="124">
        <v>61959.74933334667</v>
      </c>
      <c r="L36" s="124">
        <v>59919.449680836653</v>
      </c>
      <c r="M36" s="124">
        <v>59102.211849506653</v>
      </c>
      <c r="N36" s="124">
        <v>59254.00599197665</v>
      </c>
      <c r="O36" s="124">
        <v>57764.676425156664</v>
      </c>
      <c r="P36" s="124">
        <v>53072.483041206659</v>
      </c>
      <c r="Q36" s="124">
        <v>50498.731445526661</v>
      </c>
    </row>
    <row r="37" spans="1:17" ht="16.5" customHeight="1" thickBot="1" x14ac:dyDescent="0.35">
      <c r="A37" s="18"/>
      <c r="B37" s="95">
        <v>22</v>
      </c>
      <c r="C37" s="70" t="s">
        <v>58</v>
      </c>
      <c r="D37" s="125">
        <v>164467.1004747517</v>
      </c>
      <c r="E37" s="125">
        <v>164354.41915349182</v>
      </c>
      <c r="F37" s="125">
        <v>-35772.291809466122</v>
      </c>
      <c r="G37" s="125">
        <v>-428021.36199999996</v>
      </c>
      <c r="H37" s="125">
        <v>-486483.23549073719</v>
      </c>
      <c r="I37" s="125">
        <v>-468769.33106743783</v>
      </c>
      <c r="J37" s="125">
        <v>-349129.20815310162</v>
      </c>
      <c r="K37" s="125">
        <v>-344763.97014083253</v>
      </c>
      <c r="L37" s="125">
        <v>-306334.61980037205</v>
      </c>
      <c r="M37" s="125">
        <v>-279433.56673602975</v>
      </c>
      <c r="N37" s="125">
        <v>-258429.20876317233</v>
      </c>
      <c r="O37" s="125">
        <v>-251843.03094981023</v>
      </c>
      <c r="P37" s="125">
        <v>-232612.54547026445</v>
      </c>
      <c r="Q37" s="125">
        <v>-218247.0769374446</v>
      </c>
    </row>
    <row r="38" spans="1:17" ht="16.5" customHeight="1" x14ac:dyDescent="0.3">
      <c r="A38" s="18"/>
      <c r="B38" s="95">
        <v>23</v>
      </c>
      <c r="C38" s="71" t="s">
        <v>59</v>
      </c>
      <c r="D38" s="126">
        <v>13017.514564803179</v>
      </c>
      <c r="E38" s="126">
        <v>11336.045400000003</v>
      </c>
      <c r="F38" s="126">
        <v>6809.7110000000002</v>
      </c>
      <c r="G38" s="126">
        <v>7766.0349999999999</v>
      </c>
      <c r="H38" s="127">
        <v>7329.8106425976785</v>
      </c>
      <c r="I38" s="127">
        <v>7524.8825764192616</v>
      </c>
      <c r="J38" s="127">
        <v>7747.7433670445334</v>
      </c>
      <c r="K38" s="127">
        <v>7990.3121794123326</v>
      </c>
      <c r="L38" s="127">
        <v>8278.0258801368764</v>
      </c>
      <c r="M38" s="127">
        <v>8627.92305493395</v>
      </c>
      <c r="N38" s="127">
        <v>8907.1208399880325</v>
      </c>
      <c r="O38" s="127">
        <v>9125.2842200381729</v>
      </c>
      <c r="P38" s="127">
        <v>9367.7426209681125</v>
      </c>
      <c r="Q38" s="127">
        <v>9539.9821267619373</v>
      </c>
    </row>
    <row r="39" spans="1:17" ht="16.5" customHeight="1" x14ac:dyDescent="0.3">
      <c r="A39" s="18"/>
      <c r="B39" s="95">
        <v>24</v>
      </c>
      <c r="C39" s="71" t="s">
        <v>60</v>
      </c>
      <c r="D39" s="128">
        <v>13016.974380005484</v>
      </c>
      <c r="E39" s="128">
        <v>-7363.7501899879971</v>
      </c>
      <c r="F39" s="128">
        <v>15169.483419999906</v>
      </c>
      <c r="G39" s="128">
        <v>15169.483419999904</v>
      </c>
      <c r="H39" s="128">
        <v>15169.483419999904</v>
      </c>
      <c r="I39" s="128">
        <v>15169.483419999904</v>
      </c>
      <c r="J39" s="128">
        <v>15169.483419999904</v>
      </c>
      <c r="K39" s="128">
        <v>15169.483419999904</v>
      </c>
      <c r="L39" s="128">
        <v>15169.483419999904</v>
      </c>
      <c r="M39" s="128">
        <v>15169.483419999904</v>
      </c>
      <c r="N39" s="128">
        <v>15169.483419999904</v>
      </c>
      <c r="O39" s="128">
        <v>15169.483419999904</v>
      </c>
      <c r="P39" s="128">
        <v>15169.483419999904</v>
      </c>
      <c r="Q39" s="128">
        <v>15169.483419999904</v>
      </c>
    </row>
    <row r="40" spans="1:17" ht="16.5" customHeight="1" x14ac:dyDescent="0.3">
      <c r="A40" s="18"/>
      <c r="B40" s="95">
        <v>25</v>
      </c>
      <c r="C40" s="71" t="s">
        <v>61</v>
      </c>
      <c r="D40" s="128">
        <v>-23333.667003945258</v>
      </c>
      <c r="E40" s="128">
        <v>-15754.006000000001</v>
      </c>
      <c r="F40" s="128">
        <v>-72683.044230367319</v>
      </c>
      <c r="G40" s="128">
        <v>-14757.728624999998</v>
      </c>
      <c r="H40" s="128">
        <v>-15274.249126874996</v>
      </c>
      <c r="I40" s="128">
        <v>-15808.847846315621</v>
      </c>
      <c r="J40" s="128">
        <v>-16463.717287376872</v>
      </c>
      <c r="K40" s="128">
        <v>-16550.241718362391</v>
      </c>
      <c r="L40" s="128">
        <v>-16637.220875156592</v>
      </c>
      <c r="M40" s="128">
        <v>-16724.657147553415</v>
      </c>
      <c r="N40" s="128">
        <v>-16812.552937906272</v>
      </c>
      <c r="O40" s="128">
        <v>-16900.910661194051</v>
      </c>
      <c r="P40" s="128">
        <v>-16989.732745087473</v>
      </c>
      <c r="Q40" s="128">
        <v>-17079.021630015777</v>
      </c>
    </row>
    <row r="41" spans="1:17" ht="16.5" customHeight="1" x14ac:dyDescent="0.3">
      <c r="A41" s="18"/>
      <c r="B41" s="95">
        <v>26</v>
      </c>
      <c r="C41" s="32" t="s">
        <v>62</v>
      </c>
      <c r="D41" s="129">
        <f t="shared" ref="D41:Q41" si="1">D30+SUM(D32:D40)</f>
        <v>1159592.7433345125</v>
      </c>
      <c r="E41" s="129">
        <f t="shared" si="1"/>
        <v>1122918.8022777052</v>
      </c>
      <c r="F41" s="129">
        <f t="shared" si="1"/>
        <v>767194.92001968611</v>
      </c>
      <c r="G41" s="129">
        <f t="shared" si="1"/>
        <v>730081.68879499985</v>
      </c>
      <c r="H41" s="129">
        <f t="shared" si="1"/>
        <v>642422.10734854895</v>
      </c>
      <c r="I41" s="129">
        <f t="shared" si="1"/>
        <v>690010.33760403958</v>
      </c>
      <c r="J41" s="129">
        <f t="shared" si="1"/>
        <v>724396.28781962022</v>
      </c>
      <c r="K41" s="129">
        <f t="shared" si="1"/>
        <v>731660.83164842008</v>
      </c>
      <c r="L41" s="129">
        <f t="shared" si="1"/>
        <v>747282.7940439519</v>
      </c>
      <c r="M41" s="129">
        <f t="shared" si="1"/>
        <v>781526.53982501745</v>
      </c>
      <c r="N41" s="129">
        <f t="shared" si="1"/>
        <v>792047.82804853213</v>
      </c>
      <c r="O41" s="129">
        <f t="shared" si="1"/>
        <v>800731.43973745173</v>
      </c>
      <c r="P41" s="129">
        <f t="shared" si="1"/>
        <v>813865.52055588621</v>
      </c>
      <c r="Q41" s="129">
        <f t="shared" si="1"/>
        <v>816513.25524447928</v>
      </c>
    </row>
    <row r="42" spans="1:17" ht="16.5" customHeight="1" x14ac:dyDescent="0.3">
      <c r="A42" s="18"/>
      <c r="B42" s="95"/>
      <c r="C42" s="33" t="s">
        <v>107</v>
      </c>
      <c r="D42" s="76"/>
      <c r="E42" s="76"/>
      <c r="F42" s="76"/>
      <c r="G42" s="76"/>
      <c r="H42" s="76"/>
      <c r="I42" s="76"/>
      <c r="J42" s="76"/>
      <c r="K42" s="76"/>
      <c r="L42" s="76"/>
      <c r="M42" s="76"/>
      <c r="N42" s="76"/>
      <c r="O42" s="76"/>
      <c r="P42" s="76"/>
      <c r="Q42" s="76"/>
    </row>
    <row r="43" spans="1:17" ht="16.5" customHeight="1" thickBot="1" x14ac:dyDescent="0.35">
      <c r="A43" s="18"/>
      <c r="B43" s="95">
        <v>27</v>
      </c>
      <c r="C43" s="77" t="s">
        <v>63</v>
      </c>
      <c r="D43" s="117">
        <v>1035770.6823141619</v>
      </c>
      <c r="E43" s="117">
        <v>1074297.3462269725</v>
      </c>
      <c r="F43" s="117">
        <v>1193257.0559192772</v>
      </c>
      <c r="G43" s="117">
        <v>1039753.36025</v>
      </c>
      <c r="H43" s="117">
        <v>1221019.5106099329</v>
      </c>
      <c r="I43" s="117">
        <v>1263755.1874812802</v>
      </c>
      <c r="J43" s="117">
        <v>1307986.6975431251</v>
      </c>
      <c r="K43" s="117">
        <v>1314860.7711661167</v>
      </c>
      <c r="L43" s="117">
        <v>1321770.971217812</v>
      </c>
      <c r="M43" s="117">
        <v>1328717.4875592634</v>
      </c>
      <c r="N43" s="117">
        <v>1335700.5110493305</v>
      </c>
      <c r="O43" s="117">
        <v>1342720.2335499241</v>
      </c>
      <c r="P43" s="117">
        <v>1349776.8479312782</v>
      </c>
      <c r="Q43" s="117">
        <v>1356870.5480772487</v>
      </c>
    </row>
    <row r="44" spans="1:17" ht="16.5" customHeight="1" thickBot="1" x14ac:dyDescent="0.35">
      <c r="A44" s="18"/>
      <c r="B44" s="95">
        <v>28</v>
      </c>
      <c r="C44" s="78" t="s">
        <v>64</v>
      </c>
      <c r="D44" s="117">
        <v>-21666.547322748575</v>
      </c>
      <c r="E44" s="117">
        <v>-22726.988940683394</v>
      </c>
      <c r="F44" s="117">
        <v>-42946.287503795225</v>
      </c>
      <c r="G44" s="117">
        <v>-42946.288</v>
      </c>
      <c r="H44" s="117">
        <v>-44449.408079999994</v>
      </c>
      <c r="I44" s="117">
        <v>-46005.137362799993</v>
      </c>
      <c r="J44" s="117">
        <v>-47615.31717049799</v>
      </c>
      <c r="K44" s="117">
        <v>-47865.557632749566</v>
      </c>
      <c r="L44" s="117">
        <v>-48117.113224095498</v>
      </c>
      <c r="M44" s="117">
        <v>-48369.990856145996</v>
      </c>
      <c r="N44" s="117">
        <v>-48624.197476834976</v>
      </c>
      <c r="O44" s="117">
        <v>-48879.740070610955</v>
      </c>
      <c r="P44" s="117">
        <v>-49136.625658628946</v>
      </c>
      <c r="Q44" s="117">
        <v>-49394.861298943368</v>
      </c>
    </row>
    <row r="45" spans="1:17" ht="16.5" customHeight="1" x14ac:dyDescent="0.3">
      <c r="A45" s="18"/>
      <c r="B45" s="95">
        <v>29</v>
      </c>
      <c r="C45" s="78" t="s">
        <v>65</v>
      </c>
      <c r="D45" s="130">
        <v>-277683.71417458501</v>
      </c>
      <c r="E45" s="130">
        <v>-278898.97072907857</v>
      </c>
      <c r="F45" s="130">
        <v>-290681.11501687701</v>
      </c>
      <c r="G45" s="130">
        <v>-290681.11499999999</v>
      </c>
      <c r="H45" s="130">
        <v>-300854.95402499998</v>
      </c>
      <c r="I45" s="130">
        <v>-311384.87741587497</v>
      </c>
      <c r="J45" s="130">
        <v>-322283.34812543058</v>
      </c>
      <c r="K45" s="130">
        <v>-323977.09582687111</v>
      </c>
      <c r="L45" s="130">
        <v>-325679.7449540068</v>
      </c>
      <c r="M45" s="130">
        <v>-327391.342287937</v>
      </c>
      <c r="N45" s="130">
        <v>-329111.93485561723</v>
      </c>
      <c r="O45" s="130">
        <v>-330841.56993115146</v>
      </c>
      <c r="P45" s="130">
        <v>-332580.29503709078</v>
      </c>
      <c r="Q45" s="130">
        <v>-334328.15794573928</v>
      </c>
    </row>
    <row r="46" spans="1:17" ht="16.5" customHeight="1" x14ac:dyDescent="0.3">
      <c r="A46" s="18"/>
      <c r="B46" s="95">
        <v>30</v>
      </c>
      <c r="C46" s="77" t="s">
        <v>66</v>
      </c>
      <c r="D46" s="131">
        <v>-245.06877306482485</v>
      </c>
      <c r="E46" s="131">
        <v>151.21123428324981</v>
      </c>
      <c r="F46" s="131">
        <v>557.06449752135018</v>
      </c>
      <c r="G46" s="131">
        <v>205.94900000000001</v>
      </c>
      <c r="H46" s="131">
        <v>205.94900000000001</v>
      </c>
      <c r="I46" s="131">
        <v>205.94900000000001</v>
      </c>
      <c r="J46" s="131">
        <v>205.94900000000001</v>
      </c>
      <c r="K46" s="131">
        <v>207.03135702338619</v>
      </c>
      <c r="L46" s="131">
        <v>208.1194023323483</v>
      </c>
      <c r="M46" s="131">
        <v>209.2131658214517</v>
      </c>
      <c r="N46" s="131">
        <v>210.31267754237146</v>
      </c>
      <c r="O46" s="131">
        <v>211.41796770471817</v>
      </c>
      <c r="P46" s="131">
        <v>212.52906667686776</v>
      </c>
      <c r="Q46" s="131">
        <v>213.64600498679604</v>
      </c>
    </row>
    <row r="47" spans="1:17" ht="16.5" customHeight="1" x14ac:dyDescent="0.3">
      <c r="A47" s="18"/>
      <c r="B47" s="95">
        <v>31</v>
      </c>
      <c r="C47" s="34" t="s">
        <v>67</v>
      </c>
      <c r="D47" s="132">
        <f t="shared" ref="D47:Q47" si="2">SUM(D43:D46)</f>
        <v>736175.35204376339</v>
      </c>
      <c r="E47" s="132">
        <f t="shared" si="2"/>
        <v>772822.59779149375</v>
      </c>
      <c r="F47" s="132">
        <f t="shared" si="2"/>
        <v>860186.71789612644</v>
      </c>
      <c r="G47" s="132">
        <f t="shared" si="2"/>
        <v>706331.90625</v>
      </c>
      <c r="H47" s="132">
        <f t="shared" si="2"/>
        <v>875921.09750493302</v>
      </c>
      <c r="I47" s="132">
        <f t="shared" si="2"/>
        <v>906571.12170260516</v>
      </c>
      <c r="J47" s="132">
        <f t="shared" si="2"/>
        <v>938293.98124719667</v>
      </c>
      <c r="K47" s="132">
        <f t="shared" si="2"/>
        <v>943225.14906351932</v>
      </c>
      <c r="L47" s="132">
        <f t="shared" si="2"/>
        <v>948182.23244204221</v>
      </c>
      <c r="M47" s="132">
        <f t="shared" si="2"/>
        <v>953165.36758100195</v>
      </c>
      <c r="N47" s="132">
        <f t="shared" si="2"/>
        <v>958174.69139442057</v>
      </c>
      <c r="O47" s="132">
        <f t="shared" si="2"/>
        <v>963210.34151586634</v>
      </c>
      <c r="P47" s="132">
        <f t="shared" si="2"/>
        <v>968272.45630223525</v>
      </c>
      <c r="Q47" s="132">
        <f t="shared" si="2"/>
        <v>973361.17483755283</v>
      </c>
    </row>
    <row r="48" spans="1:17" ht="16" thickBot="1" x14ac:dyDescent="0.35">
      <c r="A48" s="18"/>
      <c r="B48" s="95"/>
      <c r="C48" s="19" t="s">
        <v>68</v>
      </c>
      <c r="D48" s="35"/>
      <c r="E48" s="35"/>
      <c r="F48" s="35"/>
      <c r="G48" s="35"/>
      <c r="H48" s="35"/>
      <c r="I48" s="35"/>
      <c r="J48" s="35"/>
      <c r="K48" s="35"/>
      <c r="L48" s="35"/>
      <c r="M48" s="35"/>
      <c r="N48" s="35"/>
      <c r="O48" s="35"/>
      <c r="P48" s="35"/>
      <c r="Q48" s="35"/>
    </row>
    <row r="49" spans="1:17" ht="16.5" customHeight="1" x14ac:dyDescent="0.3">
      <c r="A49" s="18"/>
      <c r="B49" s="95">
        <v>32</v>
      </c>
      <c r="C49" s="36" t="s">
        <v>69</v>
      </c>
      <c r="D49" s="133">
        <v>1502419</v>
      </c>
      <c r="E49" s="133">
        <v>1569562</v>
      </c>
      <c r="F49" s="133">
        <v>1656848.746126686</v>
      </c>
      <c r="G49" s="133">
        <v>1655835.078996565</v>
      </c>
      <c r="H49" s="133">
        <v>1719968.0176440077</v>
      </c>
      <c r="I49" s="133">
        <v>1777736.1614655312</v>
      </c>
      <c r="J49" s="133">
        <v>1838667.3292361405</v>
      </c>
      <c r="K49" s="133">
        <v>1945387.4119425768</v>
      </c>
      <c r="L49" s="133">
        <v>1945387.4119425768</v>
      </c>
      <c r="M49" s="133">
        <v>2013475.9713605668</v>
      </c>
      <c r="N49" s="133">
        <v>2083947.6303581866</v>
      </c>
      <c r="O49" s="133">
        <v>2156885.7974207229</v>
      </c>
      <c r="P49" s="133">
        <v>2168221.2275101151</v>
      </c>
      <c r="Q49" s="133">
        <v>2179616.2305149883</v>
      </c>
    </row>
    <row r="50" spans="1:17" ht="16.5" customHeight="1" x14ac:dyDescent="0.3">
      <c r="A50" s="18"/>
      <c r="B50" s="95">
        <v>33</v>
      </c>
      <c r="C50" s="37" t="s">
        <v>70</v>
      </c>
      <c r="D50" s="133">
        <v>14090</v>
      </c>
      <c r="E50" s="133">
        <v>11822</v>
      </c>
      <c r="F50" s="133">
        <v>11023</v>
      </c>
      <c r="G50" s="133">
        <v>16220.424293196254</v>
      </c>
      <c r="H50" s="133">
        <v>24896.956635242725</v>
      </c>
      <c r="I50" s="133">
        <v>23670.078125243497</v>
      </c>
      <c r="J50" s="133">
        <v>57365.983408541302</v>
      </c>
      <c r="K50" s="133">
        <v>54580.836077236556</v>
      </c>
      <c r="L50" s="133">
        <v>54867.683555352436</v>
      </c>
      <c r="M50" s="133">
        <v>55156.03854932214</v>
      </c>
      <c r="N50" s="133">
        <v>55445.90898183707</v>
      </c>
      <c r="O50" s="133">
        <v>55737.302817226038</v>
      </c>
      <c r="P50" s="133">
        <v>56030.228061674068</v>
      </c>
      <c r="Q50" s="133">
        <v>56324.692763442385</v>
      </c>
    </row>
    <row r="51" spans="1:17" ht="16.5" customHeight="1" x14ac:dyDescent="0.3">
      <c r="A51" s="18"/>
      <c r="B51" s="95">
        <v>34</v>
      </c>
      <c r="C51" s="37" t="s">
        <v>71</v>
      </c>
      <c r="D51" s="133">
        <v>-30169.593395254935</v>
      </c>
      <c r="E51" s="133">
        <v>25108.094305210434</v>
      </c>
      <c r="F51" s="133">
        <v>43211.700123709255</v>
      </c>
      <c r="G51" s="133">
        <v>33338.863800783511</v>
      </c>
      <c r="H51" s="133">
        <v>30508.885257367216</v>
      </c>
      <c r="I51" s="133">
        <v>28589.842328948882</v>
      </c>
      <c r="J51" s="133">
        <v>27725.219372473079</v>
      </c>
      <c r="K51" s="133">
        <v>25120.645724917289</v>
      </c>
      <c r="L51" s="133">
        <v>21430.614467927313</v>
      </c>
      <c r="M51" s="133">
        <v>20544.786520937061</v>
      </c>
      <c r="N51" s="133">
        <v>19813.655194486037</v>
      </c>
      <c r="O51" s="133">
        <v>18908.706206849158</v>
      </c>
      <c r="P51" s="133">
        <v>18054.786995237959</v>
      </c>
      <c r="Q51" s="133">
        <v>17501.600193491759</v>
      </c>
    </row>
    <row r="52" spans="1:17" ht="16.5" customHeight="1" x14ac:dyDescent="0.3">
      <c r="A52" s="18"/>
      <c r="B52" s="95">
        <v>35</v>
      </c>
      <c r="C52" s="37" t="s">
        <v>72</v>
      </c>
      <c r="D52" s="134">
        <v>0</v>
      </c>
      <c r="E52" s="134">
        <v>0</v>
      </c>
      <c r="F52" s="134">
        <v>0</v>
      </c>
      <c r="G52" s="134">
        <v>0</v>
      </c>
      <c r="H52" s="134">
        <v>0</v>
      </c>
      <c r="I52" s="134">
        <v>0</v>
      </c>
      <c r="J52" s="134">
        <v>0</v>
      </c>
      <c r="K52" s="134">
        <v>0</v>
      </c>
      <c r="L52" s="134">
        <v>0</v>
      </c>
      <c r="M52" s="134">
        <v>0</v>
      </c>
      <c r="N52" s="134">
        <v>0</v>
      </c>
      <c r="O52" s="134">
        <v>0</v>
      </c>
      <c r="P52" s="134">
        <v>0</v>
      </c>
      <c r="Q52" s="134">
        <v>0</v>
      </c>
    </row>
    <row r="53" spans="1:17" ht="16.5" customHeight="1" x14ac:dyDescent="0.3">
      <c r="A53" s="18"/>
      <c r="B53" s="95">
        <v>36</v>
      </c>
      <c r="C53" s="37" t="s">
        <v>73</v>
      </c>
      <c r="D53" s="134">
        <v>0</v>
      </c>
      <c r="E53" s="134">
        <v>0</v>
      </c>
      <c r="F53" s="134">
        <v>0</v>
      </c>
      <c r="G53" s="134">
        <v>29287</v>
      </c>
      <c r="H53" s="134">
        <v>614</v>
      </c>
      <c r="I53" s="134">
        <v>595</v>
      </c>
      <c r="J53" s="134">
        <v>581</v>
      </c>
      <c r="K53" s="134">
        <v>0</v>
      </c>
      <c r="L53" s="134">
        <v>0</v>
      </c>
      <c r="M53" s="134">
        <v>0</v>
      </c>
      <c r="N53" s="134">
        <v>0</v>
      </c>
      <c r="O53" s="134">
        <v>0</v>
      </c>
      <c r="P53" s="134">
        <v>0</v>
      </c>
      <c r="Q53" s="134">
        <v>0</v>
      </c>
    </row>
    <row r="54" spans="1:17" ht="16.5" customHeight="1" x14ac:dyDescent="0.3">
      <c r="A54" s="18"/>
      <c r="B54" s="95">
        <v>37</v>
      </c>
      <c r="C54" s="37" t="s">
        <v>74</v>
      </c>
      <c r="D54" s="134">
        <v>14512.247960000124</v>
      </c>
      <c r="E54" s="134">
        <v>13108.984509999978</v>
      </c>
      <c r="F54" s="134">
        <v>17468.285040000002</v>
      </c>
      <c r="G54" s="134">
        <v>17468.285040000002</v>
      </c>
      <c r="H54" s="134">
        <v>17468.285040000002</v>
      </c>
      <c r="I54" s="134">
        <v>17468.285040000002</v>
      </c>
      <c r="J54" s="134">
        <v>17468.285040000002</v>
      </c>
      <c r="K54" s="134">
        <v>17468.285040000002</v>
      </c>
      <c r="L54" s="134">
        <v>17468.285040000002</v>
      </c>
      <c r="M54" s="134">
        <v>17468.285040000002</v>
      </c>
      <c r="N54" s="134">
        <v>17468.285040000002</v>
      </c>
      <c r="O54" s="134">
        <v>17468.285040000002</v>
      </c>
      <c r="P54" s="134">
        <v>17468.285040000002</v>
      </c>
      <c r="Q54" s="134">
        <v>17468.285040000002</v>
      </c>
    </row>
    <row r="55" spans="1:17" ht="16.5" customHeight="1" x14ac:dyDescent="0.3">
      <c r="A55" s="18"/>
      <c r="B55" s="95">
        <v>38</v>
      </c>
      <c r="C55" s="37" t="s">
        <v>75</v>
      </c>
      <c r="D55" s="134">
        <v>-17583.019164092824</v>
      </c>
      <c r="E55" s="134">
        <v>-9990.1926261357676</v>
      </c>
      <c r="F55" s="134">
        <v>-9733.334727927393</v>
      </c>
      <c r="G55" s="134">
        <v>-9280.184427880331</v>
      </c>
      <c r="H55" s="134">
        <v>-8830.5691700139068</v>
      </c>
      <c r="I55" s="134">
        <v>-8393.4635756563512</v>
      </c>
      <c r="J55" s="134">
        <v>-7967.7140419112193</v>
      </c>
      <c r="K55" s="134">
        <v>-7549.2661674888986</v>
      </c>
      <c r="L55" s="134">
        <v>-7133.8570967765772</v>
      </c>
      <c r="M55" s="134">
        <v>-6720.8054478175245</v>
      </c>
      <c r="N55" s="134">
        <v>-6309.9808943234111</v>
      </c>
      <c r="O55" s="134">
        <v>-5901.2336913835943</v>
      </c>
      <c r="P55" s="134">
        <v>-5494.4246584474058</v>
      </c>
      <c r="Q55" s="134">
        <v>-5089.424612857244</v>
      </c>
    </row>
    <row r="56" spans="1:17" ht="16.5" customHeight="1" x14ac:dyDescent="0.3">
      <c r="A56" s="18"/>
      <c r="B56" s="95">
        <v>39</v>
      </c>
      <c r="C56" s="38" t="s">
        <v>76</v>
      </c>
      <c r="D56" s="135">
        <v>184136.57614198409</v>
      </c>
      <c r="E56" s="135">
        <v>213921.71147428572</v>
      </c>
      <c r="F56" s="135">
        <v>189349.93500000003</v>
      </c>
      <c r="G56" s="135">
        <v>189349.93500000003</v>
      </c>
      <c r="H56" s="135">
        <v>189349.93500000003</v>
      </c>
      <c r="I56" s="135">
        <v>189349.93500000003</v>
      </c>
      <c r="J56" s="135">
        <v>189349.93500000003</v>
      </c>
      <c r="K56" s="135">
        <v>189349.93500000003</v>
      </c>
      <c r="L56" s="135">
        <v>189349.93500000003</v>
      </c>
      <c r="M56" s="135">
        <v>189349.93500000003</v>
      </c>
      <c r="N56" s="135">
        <v>189349.93500000003</v>
      </c>
      <c r="O56" s="135">
        <v>189349.93500000003</v>
      </c>
      <c r="P56" s="135">
        <v>189349.93500000003</v>
      </c>
      <c r="Q56" s="135">
        <v>189349.93500000003</v>
      </c>
    </row>
    <row r="57" spans="1:17" ht="16.5" customHeight="1" x14ac:dyDescent="0.3">
      <c r="A57" s="18"/>
      <c r="B57" s="95">
        <v>40</v>
      </c>
      <c r="C57" s="34" t="s">
        <v>77</v>
      </c>
      <c r="D57" s="136">
        <f t="shared" ref="D57:Q57" si="3">SUM(D49:D56)</f>
        <v>1667405.2115426362</v>
      </c>
      <c r="E57" s="136">
        <f t="shared" si="3"/>
        <v>1823532.5976633604</v>
      </c>
      <c r="F57" s="136">
        <f t="shared" si="3"/>
        <v>1908168.3315624679</v>
      </c>
      <c r="G57" s="136">
        <f t="shared" si="3"/>
        <v>1932219.4027026645</v>
      </c>
      <c r="H57" s="136">
        <f t="shared" si="3"/>
        <v>1973975.5104066038</v>
      </c>
      <c r="I57" s="136">
        <f t="shared" si="3"/>
        <v>2029015.8383840674</v>
      </c>
      <c r="J57" s="136">
        <f t="shared" si="3"/>
        <v>2123190.0380152436</v>
      </c>
      <c r="K57" s="136">
        <f t="shared" si="3"/>
        <v>2224357.8476172416</v>
      </c>
      <c r="L57" s="136">
        <f t="shared" si="3"/>
        <v>2221370.07290908</v>
      </c>
      <c r="M57" s="136">
        <f t="shared" si="3"/>
        <v>2289274.2110230089</v>
      </c>
      <c r="N57" s="136">
        <f t="shared" si="3"/>
        <v>2359715.433680186</v>
      </c>
      <c r="O57" s="136">
        <f t="shared" si="3"/>
        <v>2432448.7927934146</v>
      </c>
      <c r="P57" s="136">
        <f t="shared" si="3"/>
        <v>2443630.03794858</v>
      </c>
      <c r="Q57" s="136">
        <f t="shared" si="3"/>
        <v>2455171.3188990648</v>
      </c>
    </row>
    <row r="58" spans="1:17" ht="15.5" x14ac:dyDescent="0.3">
      <c r="A58" s="18"/>
      <c r="B58" s="95">
        <v>41</v>
      </c>
      <c r="C58" s="39" t="s">
        <v>78</v>
      </c>
      <c r="D58" s="137">
        <v>1237</v>
      </c>
      <c r="E58" s="137">
        <v>1342.12</v>
      </c>
      <c r="F58" s="137">
        <v>1347.5630000000001</v>
      </c>
      <c r="G58" s="137">
        <v>1321.0319999999999</v>
      </c>
      <c r="H58" s="137">
        <v>1327.9746327067278</v>
      </c>
      <c r="I58" s="137">
        <v>1334.9537521517789</v>
      </c>
      <c r="J58" s="137">
        <v>1341.9695500897985</v>
      </c>
      <c r="K58" s="137">
        <v>1349.0222192831916</v>
      </c>
      <c r="L58" s="137">
        <v>1356.1119535074179</v>
      </c>
      <c r="M58" s="137">
        <v>1363.238947556317</v>
      </c>
      <c r="N58" s="137">
        <v>1370.4033972474599</v>
      </c>
      <c r="O58" s="137">
        <v>1377.6054994275291</v>
      </c>
      <c r="P58" s="137">
        <v>1384.8454519777276</v>
      </c>
      <c r="Q58" s="137">
        <v>1392.1234538192152</v>
      </c>
    </row>
    <row r="59" spans="1:17" ht="16" thickBot="1" x14ac:dyDescent="0.35">
      <c r="A59" s="18"/>
      <c r="B59" s="95">
        <v>42</v>
      </c>
      <c r="C59" s="19" t="s">
        <v>79</v>
      </c>
      <c r="D59" s="40"/>
      <c r="E59" s="40"/>
      <c r="F59" s="40"/>
      <c r="G59" s="40"/>
      <c r="H59" s="40"/>
      <c r="I59" s="40"/>
      <c r="J59" s="40"/>
      <c r="K59" s="40"/>
      <c r="L59" s="40"/>
      <c r="M59" s="40"/>
      <c r="N59" s="40"/>
      <c r="O59" s="40"/>
      <c r="P59" s="40"/>
      <c r="Q59" s="40"/>
    </row>
    <row r="60" spans="1:17" ht="16.5" customHeight="1" x14ac:dyDescent="0.3">
      <c r="A60" s="18"/>
      <c r="B60" s="95">
        <v>43</v>
      </c>
      <c r="C60" s="36" t="s">
        <v>80</v>
      </c>
      <c r="D60" s="133">
        <v>131570.288</v>
      </c>
      <c r="E60" s="133">
        <v>153517.33199999999</v>
      </c>
      <c r="F60" s="133">
        <v>205598.50599999999</v>
      </c>
      <c r="G60" s="133">
        <v>237455.97</v>
      </c>
      <c r="H60" s="133">
        <v>141686.95866778595</v>
      </c>
      <c r="I60" s="133">
        <v>144122.65348736211</v>
      </c>
      <c r="J60" s="133">
        <v>144122.65348736211</v>
      </c>
      <c r="K60" s="133">
        <v>144880.08453209212</v>
      </c>
      <c r="L60" s="133">
        <v>145641.4962264538</v>
      </c>
      <c r="M60" s="133">
        <v>146406.90949059773</v>
      </c>
      <c r="N60" s="133">
        <v>147176.34535461947</v>
      </c>
      <c r="O60" s="133">
        <v>147949.82495913751</v>
      </c>
      <c r="P60" s="133">
        <v>148727.36955587397</v>
      </c>
      <c r="Q60" s="133">
        <v>149509.00050823865</v>
      </c>
    </row>
    <row r="61" spans="1:17" ht="16.5" customHeight="1" x14ac:dyDescent="0.3">
      <c r="A61" s="18"/>
      <c r="B61" s="95">
        <v>44</v>
      </c>
      <c r="C61" s="37" t="s">
        <v>34</v>
      </c>
      <c r="D61" s="134">
        <v>77750.887799999997</v>
      </c>
      <c r="E61" s="134">
        <v>80275.317999999999</v>
      </c>
      <c r="F61" s="134">
        <v>117574.094</v>
      </c>
      <c r="G61" s="134">
        <v>80808.93281990978</v>
      </c>
      <c r="H61" s="134">
        <v>85098.070932823102</v>
      </c>
      <c r="I61" s="134">
        <v>83805.174693457433</v>
      </c>
      <c r="J61" s="134">
        <v>87152.79060133289</v>
      </c>
      <c r="K61" s="134">
        <v>87153.679422922854</v>
      </c>
      <c r="L61" s="134">
        <v>87153.665357112899</v>
      </c>
      <c r="M61" s="134">
        <v>87153.665729287502</v>
      </c>
      <c r="N61" s="134">
        <v>87153.665719439945</v>
      </c>
      <c r="O61" s="134">
        <v>87611.698446985538</v>
      </c>
      <c r="P61" s="134">
        <v>88072.138347858505</v>
      </c>
      <c r="Q61" s="134">
        <v>88534.99807286539</v>
      </c>
    </row>
    <row r="62" spans="1:17" ht="16.5" customHeight="1" x14ac:dyDescent="0.3">
      <c r="A62" s="18"/>
      <c r="B62" s="95">
        <v>45</v>
      </c>
      <c r="C62" s="37" t="s">
        <v>81</v>
      </c>
      <c r="D62" s="134">
        <v>13024</v>
      </c>
      <c r="E62" s="134">
        <v>19157.599999999995</v>
      </c>
      <c r="F62" s="134">
        <v>16279.999999999998</v>
      </c>
      <c r="G62" s="134">
        <v>16279.999999999998</v>
      </c>
      <c r="H62" s="134">
        <v>16279.999999999998</v>
      </c>
      <c r="I62" s="134">
        <v>13024</v>
      </c>
      <c r="J62" s="134">
        <v>13024</v>
      </c>
      <c r="K62" s="134">
        <v>13092.447129496048</v>
      </c>
      <c r="L62" s="134">
        <v>13161.253980240272</v>
      </c>
      <c r="M62" s="134">
        <v>13230.422442733814</v>
      </c>
      <c r="N62" s="134">
        <v>13299.95441741327</v>
      </c>
      <c r="O62" s="134">
        <v>13369.851814702906</v>
      </c>
      <c r="P62" s="134">
        <v>13440.116555067152</v>
      </c>
      <c r="Q62" s="134">
        <v>13510.750569063364</v>
      </c>
    </row>
    <row r="63" spans="1:17" ht="16.5" customHeight="1" x14ac:dyDescent="0.3">
      <c r="A63" s="18"/>
      <c r="B63" s="95">
        <v>46</v>
      </c>
      <c r="C63" s="37" t="s">
        <v>82</v>
      </c>
      <c r="D63" s="135">
        <v>20069.400000000001</v>
      </c>
      <c r="E63" s="135">
        <v>20069.400000000001</v>
      </c>
      <c r="F63" s="135">
        <v>20069.400000000001</v>
      </c>
      <c r="G63" s="135">
        <v>20069.400000000001</v>
      </c>
      <c r="H63" s="135">
        <v>0</v>
      </c>
      <c r="I63" s="135">
        <v>0</v>
      </c>
      <c r="J63" s="135">
        <v>0</v>
      </c>
      <c r="K63" s="135">
        <v>0</v>
      </c>
      <c r="L63" s="135">
        <v>0</v>
      </c>
      <c r="M63" s="135">
        <v>0</v>
      </c>
      <c r="N63" s="135">
        <v>0</v>
      </c>
      <c r="O63" s="135">
        <v>0</v>
      </c>
      <c r="P63" s="135">
        <v>0</v>
      </c>
      <c r="Q63" s="135">
        <v>0</v>
      </c>
    </row>
    <row r="64" spans="1:17" ht="16.5" customHeight="1" x14ac:dyDescent="0.3">
      <c r="A64" s="18"/>
      <c r="B64" s="95">
        <v>47</v>
      </c>
      <c r="C64" s="37" t="s">
        <v>83</v>
      </c>
      <c r="D64" s="135">
        <v>0</v>
      </c>
      <c r="E64" s="135">
        <v>0</v>
      </c>
      <c r="F64" s="135">
        <v>0</v>
      </c>
      <c r="G64" s="135">
        <v>0</v>
      </c>
      <c r="H64" s="135">
        <v>0</v>
      </c>
      <c r="I64" s="135">
        <v>0</v>
      </c>
      <c r="J64" s="135">
        <v>0</v>
      </c>
      <c r="K64" s="135">
        <v>0</v>
      </c>
      <c r="L64" s="135">
        <v>0</v>
      </c>
      <c r="M64" s="135">
        <v>0</v>
      </c>
      <c r="N64" s="135">
        <v>0</v>
      </c>
      <c r="O64" s="135">
        <v>0</v>
      </c>
      <c r="P64" s="135">
        <v>0</v>
      </c>
      <c r="Q64" s="135">
        <v>0</v>
      </c>
    </row>
    <row r="65" spans="1:17" ht="16.5" customHeight="1" x14ac:dyDescent="0.3">
      <c r="A65" s="18"/>
      <c r="B65" s="95">
        <v>48</v>
      </c>
      <c r="C65" s="38" t="s">
        <v>76</v>
      </c>
      <c r="D65" s="138">
        <v>-8267.0371699999996</v>
      </c>
      <c r="E65" s="138">
        <v>80030.161061428575</v>
      </c>
      <c r="F65" s="138">
        <v>129070.3149</v>
      </c>
      <c r="G65" s="138">
        <v>111186.181</v>
      </c>
      <c r="H65" s="138">
        <v>111186.181</v>
      </c>
      <c r="I65" s="138">
        <v>111186.181</v>
      </c>
      <c r="J65" s="138">
        <v>111186.181</v>
      </c>
      <c r="K65" s="138">
        <v>111186.181</v>
      </c>
      <c r="L65" s="138">
        <v>111186.181</v>
      </c>
      <c r="M65" s="138">
        <v>111186.181</v>
      </c>
      <c r="N65" s="138">
        <v>111186.181</v>
      </c>
      <c r="O65" s="138">
        <v>111186.181</v>
      </c>
      <c r="P65" s="138">
        <v>111186.181</v>
      </c>
      <c r="Q65" s="138">
        <v>111186.181</v>
      </c>
    </row>
    <row r="66" spans="1:17" ht="16.5" customHeight="1" x14ac:dyDescent="0.3">
      <c r="A66" s="18"/>
      <c r="B66" s="95">
        <v>49</v>
      </c>
      <c r="C66" s="34" t="s">
        <v>84</v>
      </c>
      <c r="D66" s="136">
        <f t="shared" ref="D66:Q66" si="4">SUM(D60:D65)</f>
        <v>234147.53863</v>
      </c>
      <c r="E66" s="136">
        <f t="shared" si="4"/>
        <v>353049.81106142863</v>
      </c>
      <c r="F66" s="136">
        <f t="shared" si="4"/>
        <v>488592.3149</v>
      </c>
      <c r="G66" s="136">
        <f t="shared" si="4"/>
        <v>465800.4838199098</v>
      </c>
      <c r="H66" s="136">
        <f t="shared" si="4"/>
        <v>354251.21060060902</v>
      </c>
      <c r="I66" s="136">
        <f t="shared" si="4"/>
        <v>352138.00918081956</v>
      </c>
      <c r="J66" s="136">
        <f t="shared" si="4"/>
        <v>355485.62508869497</v>
      </c>
      <c r="K66" s="136">
        <f t="shared" si="4"/>
        <v>356312.39208451106</v>
      </c>
      <c r="L66" s="136">
        <f t="shared" si="4"/>
        <v>357142.59656380693</v>
      </c>
      <c r="M66" s="136">
        <f t="shared" si="4"/>
        <v>357977.17866261903</v>
      </c>
      <c r="N66" s="136">
        <f t="shared" si="4"/>
        <v>358816.14649147267</v>
      </c>
      <c r="O66" s="136">
        <f t="shared" si="4"/>
        <v>360117.55622082594</v>
      </c>
      <c r="P66" s="136">
        <f t="shared" si="4"/>
        <v>361425.80545879964</v>
      </c>
      <c r="Q66" s="136">
        <f t="shared" si="4"/>
        <v>362740.93015016738</v>
      </c>
    </row>
    <row r="67" spans="1:17" ht="16.5" customHeight="1" x14ac:dyDescent="0.3">
      <c r="A67" s="18"/>
      <c r="B67" s="95">
        <v>50</v>
      </c>
      <c r="C67" s="39" t="s">
        <v>85</v>
      </c>
      <c r="D67" s="139">
        <v>84736.455929936259</v>
      </c>
      <c r="E67" s="139">
        <v>84736.455929936259</v>
      </c>
      <c r="F67" s="139">
        <v>75464.804373230654</v>
      </c>
      <c r="G67" s="139">
        <v>75464.804373230654</v>
      </c>
      <c r="H67" s="139">
        <v>75464.804373230654</v>
      </c>
      <c r="I67" s="139">
        <v>75464.804373230654</v>
      </c>
      <c r="J67" s="139">
        <v>75464.804373230654</v>
      </c>
      <c r="K67" s="139">
        <v>75464.804373230654</v>
      </c>
      <c r="L67" s="139">
        <v>75464.804373230654</v>
      </c>
      <c r="M67" s="139">
        <v>75464.804373230654</v>
      </c>
      <c r="N67" s="139">
        <v>75464.804373230654</v>
      </c>
      <c r="O67" s="139">
        <v>75464.804373230654</v>
      </c>
      <c r="P67" s="139">
        <v>75464.804373230654</v>
      </c>
      <c r="Q67" s="139">
        <v>75464.804373230654</v>
      </c>
    </row>
    <row r="68" spans="1:17" ht="16.5" customHeight="1" x14ac:dyDescent="0.3">
      <c r="A68" s="18"/>
      <c r="B68" s="95">
        <v>51</v>
      </c>
      <c r="C68" s="41" t="s">
        <v>86</v>
      </c>
      <c r="D68" s="140">
        <v>20718.213066215456</v>
      </c>
      <c r="E68" s="140">
        <v>19092.730710109856</v>
      </c>
      <c r="F68" s="140">
        <v>26312.913625425204</v>
      </c>
      <c r="G68" s="140">
        <v>32470.577608673269</v>
      </c>
      <c r="H68" s="140">
        <v>32643.636900369998</v>
      </c>
      <c r="I68" s="140">
        <v>32848.869129284998</v>
      </c>
      <c r="J68" s="140">
        <v>33310.535425859998</v>
      </c>
      <c r="K68" s="140">
        <v>33583.164905177502</v>
      </c>
      <c r="L68" s="140">
        <v>33653.286198422502</v>
      </c>
      <c r="M68" s="140">
        <v>22940.472517844999</v>
      </c>
      <c r="N68" s="140">
        <v>22935.437617240001</v>
      </c>
      <c r="O68" s="140">
        <v>22854.161503399999</v>
      </c>
      <c r="P68" s="140">
        <v>22786.873491917497</v>
      </c>
      <c r="Q68" s="140">
        <v>22786.727955555001</v>
      </c>
    </row>
    <row r="69" spans="1:17" ht="16.5" customHeight="1" x14ac:dyDescent="0.3">
      <c r="A69" s="18"/>
      <c r="B69" s="95">
        <v>52</v>
      </c>
      <c r="C69" s="100" t="s">
        <v>87</v>
      </c>
      <c r="D69" s="140">
        <v>145567.92975975544</v>
      </c>
      <c r="E69" s="140">
        <v>54213.325691386781</v>
      </c>
      <c r="F69" s="140">
        <v>187968.42811841881</v>
      </c>
      <c r="G69" s="140">
        <v>366471.97490201116</v>
      </c>
      <c r="H69" s="140">
        <v>383269.9886592605</v>
      </c>
      <c r="I69" s="140">
        <v>383204.96584272222</v>
      </c>
      <c r="J69" s="140">
        <v>383887.95381962974</v>
      </c>
      <c r="K69" s="140">
        <v>384761.51293561945</v>
      </c>
      <c r="L69" s="140">
        <v>383000.02667222649</v>
      </c>
      <c r="M69" s="140">
        <v>382764.27355142392</v>
      </c>
      <c r="N69" s="140">
        <v>382749.87205437815</v>
      </c>
      <c r="O69" s="140">
        <v>383868.885674219</v>
      </c>
      <c r="P69" s="140">
        <v>383457.17326998938</v>
      </c>
      <c r="Q69" s="140">
        <v>383820.07419866329</v>
      </c>
    </row>
    <row r="70" spans="1:17" ht="20.25" customHeight="1" x14ac:dyDescent="0.3">
      <c r="A70" s="18"/>
      <c r="B70" s="95">
        <v>53</v>
      </c>
      <c r="C70" s="42" t="s">
        <v>88</v>
      </c>
      <c r="D70" s="140">
        <v>-90212.025101416832</v>
      </c>
      <c r="E70" s="140">
        <v>-190908.3696552389</v>
      </c>
      <c r="F70" s="140">
        <v>-182489.27020956861</v>
      </c>
      <c r="G70" s="140">
        <v>-203386.28899999999</v>
      </c>
      <c r="H70" s="140">
        <v>-228997.19217250001</v>
      </c>
      <c r="I70" s="140">
        <v>-239471.48749999999</v>
      </c>
      <c r="J70" s="140">
        <v>-232327.78352</v>
      </c>
      <c r="K70" s="140">
        <v>-225941.55577000001</v>
      </c>
      <c r="L70" s="140">
        <v>-223017.21693999998</v>
      </c>
      <c r="M70" s="140">
        <v>-216572.28565000001</v>
      </c>
      <c r="N70" s="140">
        <v>-216572.28565000001</v>
      </c>
      <c r="O70" s="140">
        <v>-216572.28565000001</v>
      </c>
      <c r="P70" s="140">
        <v>-216572.28565000001</v>
      </c>
      <c r="Q70" s="140">
        <v>-216572.28565000001</v>
      </c>
    </row>
    <row r="71" spans="1:17" ht="16.5" customHeight="1" x14ac:dyDescent="0.3">
      <c r="A71" s="18"/>
      <c r="B71" s="95">
        <v>54</v>
      </c>
      <c r="C71" s="42" t="s">
        <v>89</v>
      </c>
      <c r="D71" s="139">
        <v>102724.76279209215</v>
      </c>
      <c r="E71" s="139">
        <v>89961.672175262502</v>
      </c>
      <c r="F71" s="139">
        <v>94045.289116569664</v>
      </c>
      <c r="G71" s="139">
        <v>85320.319868228471</v>
      </c>
      <c r="H71" s="139">
        <v>86028.342976406595</v>
      </c>
      <c r="I71" s="139">
        <v>88671.141247342966</v>
      </c>
      <c r="J71" s="139">
        <v>92633.206498268599</v>
      </c>
      <c r="K71" s="139">
        <v>96528.451153442147</v>
      </c>
      <c r="L71" s="139">
        <v>96585.530003209307</v>
      </c>
      <c r="M71" s="139">
        <v>99414.197782213232</v>
      </c>
      <c r="N71" s="139">
        <v>102182.77336653034</v>
      </c>
      <c r="O71" s="139">
        <v>105027.81964123754</v>
      </c>
      <c r="P71" s="139">
        <v>105600.6682881561</v>
      </c>
      <c r="Q71" s="139">
        <v>106070.00237025763</v>
      </c>
    </row>
    <row r="72" spans="1:17" ht="16.5" customHeight="1" x14ac:dyDescent="0.3">
      <c r="A72" s="18"/>
      <c r="B72" s="95">
        <v>55</v>
      </c>
      <c r="C72" s="42" t="s">
        <v>90</v>
      </c>
      <c r="D72" s="139">
        <v>80000</v>
      </c>
      <c r="E72" s="139">
        <v>80000</v>
      </c>
      <c r="F72" s="139">
        <v>1000</v>
      </c>
      <c r="G72" s="139">
        <v>1000</v>
      </c>
      <c r="H72" s="139">
        <v>1000</v>
      </c>
      <c r="I72" s="139">
        <v>1000</v>
      </c>
      <c r="J72" s="139">
        <v>1000</v>
      </c>
      <c r="K72" s="139">
        <v>1000</v>
      </c>
      <c r="L72" s="139">
        <v>1000</v>
      </c>
      <c r="M72" s="139">
        <v>1000</v>
      </c>
      <c r="N72" s="139">
        <v>1000</v>
      </c>
      <c r="O72" s="139">
        <v>1000</v>
      </c>
      <c r="P72" s="139">
        <v>1000</v>
      </c>
      <c r="Q72" s="139">
        <v>1000</v>
      </c>
    </row>
    <row r="73" spans="1:17" ht="16.5" customHeight="1" thickBot="1" x14ac:dyDescent="0.35">
      <c r="A73" s="18"/>
      <c r="B73" s="95"/>
      <c r="C73" s="5"/>
      <c r="D73" s="79"/>
      <c r="E73" s="79"/>
      <c r="F73" s="79"/>
      <c r="G73" s="79"/>
      <c r="H73" s="79"/>
      <c r="I73" s="79"/>
      <c r="J73" s="79"/>
      <c r="K73" s="79"/>
      <c r="L73" s="79"/>
      <c r="M73" s="79"/>
      <c r="N73" s="79"/>
      <c r="O73" s="79"/>
      <c r="P73" s="79"/>
      <c r="Q73" s="79"/>
    </row>
    <row r="74" spans="1:17" ht="17.25" customHeight="1" thickBot="1" x14ac:dyDescent="0.35">
      <c r="A74" s="18"/>
      <c r="B74" s="95">
        <v>56</v>
      </c>
      <c r="C74" s="43" t="s">
        <v>91</v>
      </c>
      <c r="D74" s="101">
        <f t="shared" ref="D74:Q74" si="5">SUM(D41,D47,D57,D58,D66,D67:D72)</f>
        <v>4142093.1819974948</v>
      </c>
      <c r="E74" s="101">
        <f t="shared" si="5"/>
        <v>4210761.7436454445</v>
      </c>
      <c r="F74" s="101">
        <f t="shared" si="5"/>
        <v>4227792.0124023566</v>
      </c>
      <c r="G74" s="101">
        <f t="shared" si="5"/>
        <v>4193095.901319718</v>
      </c>
      <c r="H74" s="101">
        <f t="shared" si="5"/>
        <v>4197307.4812301695</v>
      </c>
      <c r="I74" s="101">
        <f t="shared" si="5"/>
        <v>4320788.5537162647</v>
      </c>
      <c r="J74" s="101">
        <f t="shared" si="5"/>
        <v>4496676.618317835</v>
      </c>
      <c r="K74" s="101">
        <f t="shared" si="5"/>
        <v>4622301.6202304447</v>
      </c>
      <c r="L74" s="101">
        <f t="shared" si="5"/>
        <v>4642020.2382194782</v>
      </c>
      <c r="M74" s="101">
        <f t="shared" si="5"/>
        <v>4748317.9986139163</v>
      </c>
      <c r="N74" s="101">
        <f t="shared" si="5"/>
        <v>4837885.1047732383</v>
      </c>
      <c r="O74" s="101">
        <f t="shared" si="5"/>
        <v>4929529.1213090727</v>
      </c>
      <c r="P74" s="101">
        <f t="shared" si="5"/>
        <v>4960315.8994907727</v>
      </c>
      <c r="Q74" s="101">
        <f t="shared" si="5"/>
        <v>4981748.1258327896</v>
      </c>
    </row>
    <row r="77" spans="1:17" ht="15.5" x14ac:dyDescent="0.35">
      <c r="C77" s="142" t="s">
        <v>108</v>
      </c>
    </row>
  </sheetData>
  <mergeCells count="4">
    <mergeCell ref="C1:Q1"/>
    <mergeCell ref="C2:Q2"/>
    <mergeCell ref="C4:Q4"/>
    <mergeCell ref="C5:Q5"/>
  </mergeCells>
  <printOptions horizontalCentered="1"/>
  <pageMargins left="0.5" right="0.5" top="0.5" bottom="1.1499999999999999" header="0.5" footer="0.25"/>
  <pageSetup scale="47" orientation="portrait" r:id="rId1"/>
  <headerFooter alignWithMargins="0">
    <oddFooter>&amp;R&amp;A</oddFooter>
  </headerFooter>
  <rowBreaks count="2" manualBreakCount="2">
    <brk id="18" max="16383" man="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workbookViewId="0">
      <selection activeCell="F31" sqref="F31"/>
    </sheetView>
  </sheetViews>
  <sheetFormatPr defaultColWidth="9.33203125" defaultRowHeight="16.5" customHeight="1" x14ac:dyDescent="0.25"/>
  <cols>
    <col min="1" max="1" width="54.109375" style="6" customWidth="1"/>
    <col min="2" max="2" width="16.77734375" style="6" customWidth="1"/>
    <col min="3" max="3" width="16.6640625" style="6" customWidth="1"/>
    <col min="4" max="4" width="16.109375" style="6" customWidth="1"/>
    <col min="5" max="5" width="16.6640625" style="6" customWidth="1"/>
    <col min="6" max="6" width="16.33203125" style="6" customWidth="1"/>
    <col min="7" max="7" width="16" style="6" customWidth="1"/>
    <col min="8" max="8" width="15.77734375" style="6" customWidth="1"/>
    <col min="9" max="10" width="15.33203125" style="6" customWidth="1"/>
    <col min="11" max="11" width="16.33203125" style="6" customWidth="1"/>
    <col min="12" max="12" width="15.77734375" style="6" customWidth="1"/>
    <col min="13" max="13" width="15" style="6" customWidth="1"/>
    <col min="14" max="14" width="14.77734375" style="6" customWidth="1"/>
    <col min="15" max="15" width="15.44140625" style="6" customWidth="1"/>
    <col min="16" max="16384" width="9.33203125" style="6"/>
  </cols>
  <sheetData>
    <row r="1" spans="1:15" ht="16.5" customHeight="1" x14ac:dyDescent="0.25">
      <c r="A1" s="163" t="s">
        <v>92</v>
      </c>
      <c r="B1" s="164"/>
      <c r="C1" s="164"/>
      <c r="D1" s="164"/>
      <c r="E1" s="164"/>
      <c r="F1" s="164"/>
      <c r="G1" s="164"/>
      <c r="H1" s="164"/>
      <c r="I1" s="164"/>
      <c r="J1" s="164"/>
      <c r="K1" s="164"/>
      <c r="L1" s="164"/>
      <c r="M1" s="164"/>
      <c r="N1" s="164"/>
      <c r="O1" s="164"/>
    </row>
    <row r="2" spans="1:15" ht="16.5" customHeight="1" x14ac:dyDescent="0.25">
      <c r="A2" s="165" t="str">
        <f>'FormsList&amp;FilerInfo'!B2</f>
        <v>San Diego Gas &amp; Electric Company (SDG&amp;E)</v>
      </c>
      <c r="B2" s="166"/>
      <c r="C2" s="166"/>
      <c r="D2" s="166"/>
      <c r="E2" s="166"/>
      <c r="F2" s="166"/>
      <c r="G2" s="166"/>
      <c r="H2" s="166"/>
      <c r="I2" s="166"/>
      <c r="J2" s="166"/>
      <c r="K2" s="166"/>
      <c r="L2" s="166"/>
      <c r="M2" s="166"/>
      <c r="N2" s="166"/>
      <c r="O2" s="166"/>
    </row>
    <row r="3" spans="1:15" ht="16.5" customHeight="1" x14ac:dyDescent="0.25">
      <c r="A3" s="59"/>
      <c r="B3" s="60"/>
      <c r="C3" s="60"/>
      <c r="D3" s="60"/>
      <c r="E3" s="60"/>
      <c r="F3" s="60"/>
      <c r="G3" s="60"/>
      <c r="H3" s="60"/>
      <c r="I3" s="60"/>
      <c r="J3" s="60"/>
      <c r="K3" s="60"/>
      <c r="L3" s="60"/>
      <c r="M3" s="60"/>
      <c r="N3" s="60"/>
      <c r="O3" s="60"/>
    </row>
    <row r="4" spans="1:15" ht="16.5" customHeight="1" x14ac:dyDescent="0.25">
      <c r="A4" s="167" t="s">
        <v>28</v>
      </c>
      <c r="B4" s="168"/>
      <c r="C4" s="168"/>
      <c r="D4" s="168"/>
      <c r="E4" s="168"/>
      <c r="F4" s="168"/>
      <c r="G4" s="168"/>
      <c r="H4" s="168"/>
      <c r="I4" s="168"/>
      <c r="J4" s="168"/>
      <c r="K4" s="168"/>
      <c r="L4" s="168"/>
      <c r="M4" s="168"/>
      <c r="N4" s="168"/>
      <c r="O4" s="168"/>
    </row>
    <row r="5" spans="1:15" ht="16.5" customHeight="1" x14ac:dyDescent="0.25">
      <c r="A5" s="169" t="s">
        <v>37</v>
      </c>
      <c r="B5" s="170"/>
      <c r="C5" s="170"/>
      <c r="D5" s="170"/>
      <c r="E5" s="170"/>
      <c r="F5" s="170"/>
      <c r="G5" s="170"/>
      <c r="H5" s="170"/>
      <c r="I5" s="170"/>
      <c r="J5" s="170"/>
      <c r="K5" s="170"/>
      <c r="L5" s="170"/>
      <c r="M5" s="170"/>
      <c r="N5" s="170"/>
      <c r="O5" s="170"/>
    </row>
    <row r="6" spans="1:15" ht="16.5" customHeight="1" thickBot="1" x14ac:dyDescent="0.3">
      <c r="A6" s="61"/>
      <c r="B6" s="62"/>
      <c r="C6" s="62"/>
      <c r="D6" s="62"/>
      <c r="E6" s="62"/>
      <c r="F6" s="62"/>
      <c r="G6" s="62"/>
      <c r="H6" s="62"/>
      <c r="I6" s="62"/>
      <c r="J6" s="62"/>
      <c r="K6" s="62"/>
      <c r="L6" s="62"/>
      <c r="M6" s="62"/>
      <c r="N6" s="62"/>
      <c r="O6" s="62"/>
    </row>
    <row r="7" spans="1:15" ht="16.5" customHeight="1" thickBot="1" x14ac:dyDescent="0.4">
      <c r="A7" s="64"/>
      <c r="B7" s="2">
        <v>2021</v>
      </c>
      <c r="C7" s="2">
        <v>2022</v>
      </c>
      <c r="D7" s="2">
        <v>2023</v>
      </c>
      <c r="E7" s="2">
        <v>2024</v>
      </c>
      <c r="F7" s="2">
        <v>2025</v>
      </c>
      <c r="G7" s="2">
        <v>2026</v>
      </c>
      <c r="H7" s="2">
        <v>2027</v>
      </c>
      <c r="I7" s="2">
        <v>2028</v>
      </c>
      <c r="J7" s="2">
        <v>2029</v>
      </c>
      <c r="K7" s="2">
        <v>2030</v>
      </c>
      <c r="L7" s="2">
        <v>2031</v>
      </c>
      <c r="M7" s="2">
        <v>2032</v>
      </c>
      <c r="N7" s="2">
        <v>2033</v>
      </c>
      <c r="O7" s="2">
        <v>2034</v>
      </c>
    </row>
    <row r="8" spans="1:15" ht="16.5" customHeight="1" x14ac:dyDescent="0.25">
      <c r="A8" s="63"/>
      <c r="B8" s="7"/>
      <c r="C8" s="7"/>
      <c r="D8" s="7"/>
      <c r="E8" s="7"/>
      <c r="F8" s="7"/>
      <c r="G8" s="7"/>
      <c r="H8" s="7"/>
      <c r="I8" s="7"/>
      <c r="J8" s="7"/>
      <c r="K8" s="7"/>
      <c r="L8" s="7"/>
      <c r="M8" s="7"/>
      <c r="N8" s="7"/>
      <c r="O8" s="8"/>
    </row>
    <row r="9" spans="1:15" ht="16.5" customHeight="1" x14ac:dyDescent="0.35">
      <c r="A9" s="9" t="s">
        <v>93</v>
      </c>
      <c r="B9" s="102">
        <v>4142093</v>
      </c>
      <c r="C9" s="102">
        <v>4210762</v>
      </c>
      <c r="D9" s="102">
        <v>4227792</v>
      </c>
      <c r="E9" s="102">
        <v>4193096</v>
      </c>
      <c r="F9" s="102">
        <v>4197307</v>
      </c>
      <c r="G9" s="102">
        <v>4320789</v>
      </c>
      <c r="H9" s="102">
        <v>4496677</v>
      </c>
      <c r="I9" s="102">
        <v>4622302</v>
      </c>
      <c r="J9" s="102">
        <v>4642020</v>
      </c>
      <c r="K9" s="102">
        <v>4748318</v>
      </c>
      <c r="L9" s="102">
        <v>4837885</v>
      </c>
      <c r="M9" s="102">
        <v>4929529</v>
      </c>
      <c r="N9" s="102">
        <v>4960316</v>
      </c>
      <c r="O9" s="102">
        <v>4981748</v>
      </c>
    </row>
    <row r="10" spans="1:15" ht="16.5" customHeight="1" x14ac:dyDescent="0.25">
      <c r="A10" s="10" t="s">
        <v>94</v>
      </c>
      <c r="B10" s="11"/>
      <c r="C10" s="11"/>
      <c r="D10" s="11"/>
      <c r="E10" s="11"/>
      <c r="F10" s="11"/>
      <c r="G10" s="11"/>
      <c r="H10" s="11"/>
      <c r="I10" s="11"/>
      <c r="J10" s="11"/>
      <c r="K10" s="11"/>
      <c r="L10" s="11"/>
      <c r="M10" s="11"/>
      <c r="N10" s="11"/>
      <c r="O10" s="12"/>
    </row>
    <row r="11" spans="1:15" ht="16.5" customHeight="1" x14ac:dyDescent="0.25">
      <c r="A11" s="13" t="s">
        <v>95</v>
      </c>
      <c r="B11" s="103">
        <v>623282.99462902418</v>
      </c>
      <c r="C11" s="103">
        <v>603570.69137589738</v>
      </c>
      <c r="D11" s="103">
        <v>412368.52331362187</v>
      </c>
      <c r="E11" s="103">
        <v>392420.1008773417</v>
      </c>
      <c r="F11" s="103">
        <v>345302.9325905189</v>
      </c>
      <c r="G11" s="103">
        <v>370881.68412482482</v>
      </c>
      <c r="H11" s="103">
        <v>389364.18856159935</v>
      </c>
      <c r="I11" s="103">
        <v>393268.89274179965</v>
      </c>
      <c r="J11" s="103">
        <v>401665.72305989021</v>
      </c>
      <c r="K11" s="103">
        <v>420071.79238071252</v>
      </c>
      <c r="L11" s="103">
        <v>425727.00199546909</v>
      </c>
      <c r="M11" s="103">
        <v>430394.45746962266</v>
      </c>
      <c r="N11" s="103">
        <v>437454.0473741552</v>
      </c>
      <c r="O11" s="103">
        <v>438877.20909638522</v>
      </c>
    </row>
    <row r="12" spans="1:15" ht="16.5" customHeight="1" x14ac:dyDescent="0.25">
      <c r="A12" s="14" t="s">
        <v>96</v>
      </c>
      <c r="B12" s="104">
        <v>126121.27793575768</v>
      </c>
      <c r="C12" s="104">
        <v>122132.49451191135</v>
      </c>
      <c r="D12" s="104">
        <v>83442.746856507001</v>
      </c>
      <c r="E12" s="104">
        <v>79406.18472959791</v>
      </c>
      <c r="F12" s="104">
        <v>69872.028450257756</v>
      </c>
      <c r="G12" s="104">
        <v>75047.887344704272</v>
      </c>
      <c r="H12" s="104">
        <v>78787.821049147358</v>
      </c>
      <c r="I12" s="104">
        <v>79577.937714308529</v>
      </c>
      <c r="J12" s="104">
        <v>81277.035843814898</v>
      </c>
      <c r="K12" s="104">
        <v>85001.502906963229</v>
      </c>
      <c r="L12" s="104">
        <v>86145.834245622973</v>
      </c>
      <c r="M12" s="104">
        <v>87090.293591026522</v>
      </c>
      <c r="N12" s="104">
        <v>88518.801200145477</v>
      </c>
      <c r="O12" s="104">
        <v>88806.77789237618</v>
      </c>
    </row>
    <row r="13" spans="1:15" ht="16.5" customHeight="1" x14ac:dyDescent="0.25">
      <c r="A13" s="14" t="s">
        <v>97</v>
      </c>
      <c r="B13" s="104">
        <v>388341.9580345776</v>
      </c>
      <c r="C13" s="104">
        <v>376060.03391879622</v>
      </c>
      <c r="D13" s="104">
        <v>256929.83950372983</v>
      </c>
      <c r="E13" s="104">
        <v>244500.79925177043</v>
      </c>
      <c r="F13" s="104">
        <v>215144.03266705055</v>
      </c>
      <c r="G13" s="104">
        <v>231081.09904060786</v>
      </c>
      <c r="H13" s="104">
        <v>242596.78617504</v>
      </c>
      <c r="I13" s="104">
        <v>245029.64649683863</v>
      </c>
      <c r="J13" s="104">
        <v>250261.36556363627</v>
      </c>
      <c r="K13" s="104">
        <v>261729.42912603568</v>
      </c>
      <c r="L13" s="104">
        <v>265252.95727266464</v>
      </c>
      <c r="M13" s="104">
        <v>268161.05650446034</v>
      </c>
      <c r="N13" s="104">
        <v>272559.59615670779</v>
      </c>
      <c r="O13" s="104">
        <v>273446.30959919409</v>
      </c>
    </row>
    <row r="14" spans="1:15" ht="16.5" customHeight="1" x14ac:dyDescent="0.25">
      <c r="A14" s="14" t="s">
        <v>32</v>
      </c>
      <c r="B14" s="104">
        <v>16884.153665058115</v>
      </c>
      <c r="C14" s="104">
        <v>16350.165797450534</v>
      </c>
      <c r="D14" s="104">
        <v>11170.677804877931</v>
      </c>
      <c r="E14" s="104">
        <v>10630.293689328433</v>
      </c>
      <c r="F14" s="104">
        <v>9353.933646663354</v>
      </c>
      <c r="G14" s="104">
        <v>10046.838114115757</v>
      </c>
      <c r="H14" s="104">
        <v>10547.511881432893</v>
      </c>
      <c r="I14" s="104">
        <v>10653.286667466218</v>
      </c>
      <c r="J14" s="104">
        <v>10880.748951230986</v>
      </c>
      <c r="K14" s="104">
        <v>11379.3521627103</v>
      </c>
      <c r="L14" s="104">
        <v>11532.546504552556</v>
      </c>
      <c r="M14" s="104">
        <v>11658.983510101425</v>
      </c>
      <c r="N14" s="104">
        <v>11850.221201146349</v>
      </c>
      <c r="O14" s="104">
        <v>11888.773321796878</v>
      </c>
    </row>
    <row r="15" spans="1:15" ht="16.5" customHeight="1" x14ac:dyDescent="0.25">
      <c r="A15" s="15" t="s">
        <v>98</v>
      </c>
      <c r="B15" s="105">
        <v>4962.3590700946379</v>
      </c>
      <c r="C15" s="105">
        <v>4805.4166736494544</v>
      </c>
      <c r="D15" s="105">
        <v>3283.1325409493111</v>
      </c>
      <c r="E15" s="105">
        <v>3124.3102469612109</v>
      </c>
      <c r="F15" s="105">
        <v>2749.1799940582659</v>
      </c>
      <c r="G15" s="105">
        <v>2952.8289797866655</v>
      </c>
      <c r="H15" s="105">
        <v>3099.9801524004506</v>
      </c>
      <c r="I15" s="105">
        <v>3131.0680280069173</v>
      </c>
      <c r="J15" s="105">
        <v>3197.9206253793568</v>
      </c>
      <c r="K15" s="105">
        <v>3344.4632485955367</v>
      </c>
      <c r="L15" s="105">
        <v>3389.4880302226638</v>
      </c>
      <c r="M15" s="105">
        <v>3426.6486622405719</v>
      </c>
      <c r="N15" s="105">
        <v>3482.8546237312371</v>
      </c>
      <c r="O15" s="105">
        <v>3494.1853347266865</v>
      </c>
    </row>
    <row r="16" spans="1:15" ht="13.5" customHeight="1" x14ac:dyDescent="0.25">
      <c r="A16" s="16" t="s">
        <v>99</v>
      </c>
      <c r="B16" s="106">
        <v>1159592.743334512</v>
      </c>
      <c r="C16" s="106">
        <v>1122918.8022777052</v>
      </c>
      <c r="D16" s="106">
        <v>767194.92001968599</v>
      </c>
      <c r="E16" s="107">
        <v>730081.68879499962</v>
      </c>
      <c r="F16" s="107">
        <v>642422.10734854883</v>
      </c>
      <c r="G16" s="107">
        <v>690010.33760403947</v>
      </c>
      <c r="H16" s="107">
        <v>724396.28781961999</v>
      </c>
      <c r="I16" s="107">
        <v>731660.83164841996</v>
      </c>
      <c r="J16" s="107">
        <v>747282.79404395167</v>
      </c>
      <c r="K16" s="107">
        <v>781526.53982501721</v>
      </c>
      <c r="L16" s="107">
        <v>792047.82804853201</v>
      </c>
      <c r="M16" s="107">
        <v>800731.43973745161</v>
      </c>
      <c r="N16" s="107">
        <v>813865.52055588609</v>
      </c>
      <c r="O16" s="107">
        <v>816513.25524447917</v>
      </c>
    </row>
    <row r="17" spans="1:15" ht="16.5" customHeight="1" thickBot="1" x14ac:dyDescent="0.3">
      <c r="A17" s="10" t="s">
        <v>100</v>
      </c>
      <c r="B17" s="3"/>
      <c r="C17" s="3"/>
      <c r="D17" s="3"/>
      <c r="E17" s="3"/>
      <c r="F17" s="3"/>
      <c r="G17" s="3"/>
      <c r="H17" s="3"/>
      <c r="I17" s="3"/>
      <c r="J17" s="3"/>
      <c r="K17" s="3"/>
      <c r="L17" s="3"/>
      <c r="M17" s="3"/>
      <c r="N17" s="3"/>
      <c r="O17" s="4"/>
    </row>
    <row r="18" spans="1:15" ht="16.5" customHeight="1" x14ac:dyDescent="0.25">
      <c r="A18" s="13" t="s">
        <v>95</v>
      </c>
      <c r="B18" s="108">
        <v>481735.13283080561</v>
      </c>
      <c r="C18" s="108">
        <v>348513.46468980017</v>
      </c>
      <c r="D18" s="108">
        <v>205540.92936809766</v>
      </c>
      <c r="E18" s="108">
        <v>174864.85942852622</v>
      </c>
      <c r="F18" s="108">
        <v>169345.30037632512</v>
      </c>
      <c r="G18" s="108">
        <v>177888.79322608188</v>
      </c>
      <c r="H18" s="108">
        <v>190648.75149546328</v>
      </c>
      <c r="I18" s="108">
        <v>204377.94091351028</v>
      </c>
      <c r="J18" s="108">
        <v>209154.32002127092</v>
      </c>
      <c r="K18" s="108">
        <v>220799.772337287</v>
      </c>
      <c r="L18" s="108">
        <v>231633.67108528697</v>
      </c>
      <c r="M18" s="108">
        <v>241654.35444194562</v>
      </c>
      <c r="N18" s="108">
        <v>245306.72935515703</v>
      </c>
      <c r="O18" s="108">
        <v>247900.47699087334</v>
      </c>
    </row>
    <row r="19" spans="1:15" ht="16.5" customHeight="1" x14ac:dyDescent="0.25">
      <c r="A19" s="14" t="s">
        <v>96</v>
      </c>
      <c r="B19" s="109">
        <v>154386.71267529449</v>
      </c>
      <c r="C19" s="109">
        <v>111691.7668436551</v>
      </c>
      <c r="D19" s="109">
        <v>65871.858294609032</v>
      </c>
      <c r="E19" s="109">
        <v>56040.77628915519</v>
      </c>
      <c r="F19" s="109">
        <v>54271.865285137173</v>
      </c>
      <c r="G19" s="109">
        <v>57009.888082204139</v>
      </c>
      <c r="H19" s="109">
        <v>61099.205794009111</v>
      </c>
      <c r="I19" s="109">
        <v>65499.143181787644</v>
      </c>
      <c r="J19" s="109">
        <v>67029.879511116378</v>
      </c>
      <c r="K19" s="109">
        <v>70762.019805974371</v>
      </c>
      <c r="L19" s="109">
        <v>74234.073013578294</v>
      </c>
      <c r="M19" s="109">
        <v>77445.506551970277</v>
      </c>
      <c r="N19" s="109">
        <v>78616.021463338533</v>
      </c>
      <c r="O19" s="109">
        <v>79447.266983328882</v>
      </c>
    </row>
    <row r="20" spans="1:15" ht="16.5" customHeight="1" x14ac:dyDescent="0.25">
      <c r="A20" s="14" t="s">
        <v>97</v>
      </c>
      <c r="B20" s="109">
        <v>397043.07048308384</v>
      </c>
      <c r="C20" s="109">
        <v>287242.60842676781</v>
      </c>
      <c r="D20" s="109">
        <v>169405.54288972446</v>
      </c>
      <c r="E20" s="109">
        <v>144122.51873578757</v>
      </c>
      <c r="F20" s="109">
        <v>139573.33283580811</v>
      </c>
      <c r="G20" s="109">
        <v>146614.82597703821</v>
      </c>
      <c r="H20" s="109">
        <v>157131.50343159825</v>
      </c>
      <c r="I20" s="109">
        <v>168447.01511070962</v>
      </c>
      <c r="J20" s="109">
        <v>172383.67676873028</v>
      </c>
      <c r="K20" s="109">
        <v>181981.78541724215</v>
      </c>
      <c r="L20" s="109">
        <v>190911.01671272982</v>
      </c>
      <c r="M20" s="109">
        <v>199170.00099084736</v>
      </c>
      <c r="N20" s="109">
        <v>202180.26545209886</v>
      </c>
      <c r="O20" s="109">
        <v>204318.01596095524</v>
      </c>
    </row>
    <row r="21" spans="1:15" ht="16.5" customHeight="1" x14ac:dyDescent="0.25">
      <c r="A21" s="14" t="s">
        <v>32</v>
      </c>
      <c r="B21" s="109">
        <v>14674.432091560866</v>
      </c>
      <c r="C21" s="109">
        <v>10616.284389582364</v>
      </c>
      <c r="D21" s="109">
        <v>6261.1094862948312</v>
      </c>
      <c r="E21" s="109">
        <v>5326.6667303368286</v>
      </c>
      <c r="F21" s="109">
        <v>5158.5320252532929</v>
      </c>
      <c r="G21" s="109">
        <v>5418.7806496618514</v>
      </c>
      <c r="H21" s="109">
        <v>5807.4696373528359</v>
      </c>
      <c r="I21" s="109">
        <v>6225.6829750503093</v>
      </c>
      <c r="J21" s="109">
        <v>6371.1792157926275</v>
      </c>
      <c r="K21" s="109">
        <v>6725.9185477211295</v>
      </c>
      <c r="L21" s="109">
        <v>7055.9366440350823</v>
      </c>
      <c r="M21" s="109">
        <v>7361.182882905453</v>
      </c>
      <c r="N21" s="109">
        <v>7472.4401360808515</v>
      </c>
      <c r="O21" s="109">
        <v>7551.4498884302484</v>
      </c>
    </row>
    <row r="22" spans="1:15" ht="16.5" customHeight="1" x14ac:dyDescent="0.25">
      <c r="A22" s="15" t="s">
        <v>98</v>
      </c>
      <c r="B22" s="110">
        <v>7156.0924375187087</v>
      </c>
      <c r="C22" s="110">
        <v>5177.1074996850184</v>
      </c>
      <c r="D22" s="110">
        <v>3053.2751091006839</v>
      </c>
      <c r="E22" s="110">
        <v>2597.5873729428527</v>
      </c>
      <c r="F22" s="110">
        <v>2515.5952737579946</v>
      </c>
      <c r="G22" s="110">
        <v>2642.5073887471503</v>
      </c>
      <c r="H22" s="110">
        <v>2832.0543714179053</v>
      </c>
      <c r="I22" s="110">
        <v>3035.9991158886278</v>
      </c>
      <c r="J22" s="110">
        <v>3106.9514049835002</v>
      </c>
      <c r="K22" s="110">
        <v>3279.9425936485723</v>
      </c>
      <c r="L22" s="110">
        <v>3440.8782938202166</v>
      </c>
      <c r="M22" s="110">
        <v>3589.7338193991245</v>
      </c>
      <c r="N22" s="110">
        <v>3643.9892197512409</v>
      </c>
      <c r="O22" s="110">
        <v>3682.5188942047348</v>
      </c>
    </row>
    <row r="23" spans="1:15" ht="13.5" customHeight="1" x14ac:dyDescent="0.25">
      <c r="A23" s="16" t="s">
        <v>77</v>
      </c>
      <c r="B23" s="106">
        <v>1054995.4405182635</v>
      </c>
      <c r="C23" s="106">
        <v>763241.23184949043</v>
      </c>
      <c r="D23" s="106">
        <v>450132.7151478267</v>
      </c>
      <c r="E23" s="107">
        <v>382952.40855674865</v>
      </c>
      <c r="F23" s="107">
        <v>370864.62579628167</v>
      </c>
      <c r="G23" s="107">
        <v>389574.79532373324</v>
      </c>
      <c r="H23" s="107">
        <v>417518.98472984141</v>
      </c>
      <c r="I23" s="107">
        <v>447585.78129694646</v>
      </c>
      <c r="J23" s="107">
        <v>458046.00692189374</v>
      </c>
      <c r="K23" s="107">
        <v>483549.43870187318</v>
      </c>
      <c r="L23" s="107">
        <v>507275.57574945036</v>
      </c>
      <c r="M23" s="107">
        <v>529220.7786870678</v>
      </c>
      <c r="N23" s="107">
        <v>537219.44562642649</v>
      </c>
      <c r="O23" s="107">
        <v>542899.72871779243</v>
      </c>
    </row>
    <row r="24" spans="1:15" ht="16.5" customHeight="1" x14ac:dyDescent="0.25">
      <c r="A24" s="17" t="s">
        <v>101</v>
      </c>
      <c r="B24" s="3"/>
      <c r="C24" s="3"/>
      <c r="D24" s="3"/>
      <c r="E24" s="3"/>
      <c r="F24" s="3"/>
      <c r="G24" s="3"/>
      <c r="H24" s="3"/>
      <c r="I24" s="3"/>
      <c r="J24" s="3"/>
      <c r="K24" s="3"/>
      <c r="L24" s="3"/>
      <c r="M24" s="3"/>
      <c r="N24" s="3"/>
      <c r="O24" s="4"/>
    </row>
    <row r="25" spans="1:15" ht="16.5" customHeight="1" x14ac:dyDescent="0.25">
      <c r="A25" s="13" t="s">
        <v>95</v>
      </c>
      <c r="B25" s="103">
        <v>574044.66853031551</v>
      </c>
      <c r="C25" s="103">
        <v>551876.85059160588</v>
      </c>
      <c r="D25" s="103">
        <v>677641.76695655368</v>
      </c>
      <c r="E25" s="103">
        <v>668198.45519203076</v>
      </c>
      <c r="F25" s="103">
        <v>690073.88958592468</v>
      </c>
      <c r="G25" s="103">
        <v>699176.10088257666</v>
      </c>
      <c r="H25" s="103">
        <v>719834.93727509282</v>
      </c>
      <c r="I25" s="103">
        <v>727339.60157268192</v>
      </c>
      <c r="J25" s="103">
        <v>730431.98557680415</v>
      </c>
      <c r="K25" s="103">
        <v>732243.42434598063</v>
      </c>
      <c r="L25" s="103">
        <v>735999.36683797394</v>
      </c>
      <c r="M25" s="103">
        <v>740463.51586472802</v>
      </c>
      <c r="N25" s="103">
        <v>743288.33231991588</v>
      </c>
      <c r="O25" s="103">
        <v>746450.02464554959</v>
      </c>
    </row>
    <row r="26" spans="1:15" ht="16.5" customHeight="1" x14ac:dyDescent="0.25">
      <c r="A26" s="14" t="s">
        <v>96</v>
      </c>
      <c r="B26" s="103">
        <v>166731.25112740498</v>
      </c>
      <c r="C26" s="103">
        <v>160292.60928939548</v>
      </c>
      <c r="D26" s="103">
        <v>196821.02424209667</v>
      </c>
      <c r="E26" s="103">
        <v>194078.21471593887</v>
      </c>
      <c r="F26" s="103">
        <v>200431.93376499365</v>
      </c>
      <c r="G26" s="103">
        <v>203075.67067383428</v>
      </c>
      <c r="H26" s="103">
        <v>209076.02888180999</v>
      </c>
      <c r="I26" s="103">
        <v>211255.75832835588</v>
      </c>
      <c r="J26" s="103">
        <v>212153.94113927498</v>
      </c>
      <c r="K26" s="103">
        <v>212680.07345768626</v>
      </c>
      <c r="L26" s="103">
        <v>213770.98680499755</v>
      </c>
      <c r="M26" s="103">
        <v>215067.59871214326</v>
      </c>
      <c r="N26" s="103">
        <v>215888.06653912365</v>
      </c>
      <c r="O26" s="103">
        <v>216806.37994926723</v>
      </c>
    </row>
    <row r="27" spans="1:15" ht="16.5" customHeight="1" x14ac:dyDescent="0.25">
      <c r="A27" s="14" t="s">
        <v>97</v>
      </c>
      <c r="B27" s="103">
        <v>550389.92357140104</v>
      </c>
      <c r="C27" s="103">
        <v>529135.57823923673</v>
      </c>
      <c r="D27" s="103">
        <v>649718.08078783716</v>
      </c>
      <c r="E27" s="103">
        <v>640663.90099091746</v>
      </c>
      <c r="F27" s="103">
        <v>661637.91107095464</v>
      </c>
      <c r="G27" s="103">
        <v>670365.04617826454</v>
      </c>
      <c r="H27" s="103">
        <v>690172.59079367213</v>
      </c>
      <c r="I27" s="103">
        <v>697368.00926128728</v>
      </c>
      <c r="J27" s="103">
        <v>700332.96493283776</v>
      </c>
      <c r="K27" s="103">
        <v>702069.75947231823</v>
      </c>
      <c r="L27" s="103">
        <v>705670.93027736957</v>
      </c>
      <c r="M27" s="103">
        <v>709951.12444403104</v>
      </c>
      <c r="N27" s="103">
        <v>712659.5382628626</v>
      </c>
      <c r="O27" s="103">
        <v>715690.94625749998</v>
      </c>
    </row>
    <row r="28" spans="1:15" ht="16.5" customHeight="1" x14ac:dyDescent="0.25">
      <c r="A28" s="14" t="s">
        <v>32</v>
      </c>
      <c r="B28" s="103">
        <v>17656.856080405654</v>
      </c>
      <c r="C28" s="103">
        <v>16975.003269260244</v>
      </c>
      <c r="D28" s="103">
        <v>20843.36604650789</v>
      </c>
      <c r="E28" s="103">
        <v>20552.902244839857</v>
      </c>
      <c r="F28" s="103">
        <v>21225.761724187047</v>
      </c>
      <c r="G28" s="103">
        <v>21505.733725825696</v>
      </c>
      <c r="H28" s="103">
        <v>22141.172256951155</v>
      </c>
      <c r="I28" s="103">
        <v>22372.005822174473</v>
      </c>
      <c r="J28" s="103">
        <v>22467.123471199811</v>
      </c>
      <c r="K28" s="103">
        <v>22522.84093605791</v>
      </c>
      <c r="L28" s="103">
        <v>22638.368768059547</v>
      </c>
      <c r="M28" s="103">
        <v>22775.680098010031</v>
      </c>
      <c r="N28" s="103">
        <v>22862.56772250537</v>
      </c>
      <c r="O28" s="103">
        <v>22959.817203991126</v>
      </c>
    </row>
    <row r="29" spans="1:15" ht="16.5" customHeight="1" x14ac:dyDescent="0.25">
      <c r="A29" s="15" t="s">
        <v>98</v>
      </c>
      <c r="B29" s="103">
        <v>6272.5278108192588</v>
      </c>
      <c r="C29" s="103">
        <v>6030.3023148805387</v>
      </c>
      <c r="D29" s="103">
        <v>7404.5227872074802</v>
      </c>
      <c r="E29" s="103">
        <v>7301.3366783270376</v>
      </c>
      <c r="F29" s="103">
        <v>7540.3673289569806</v>
      </c>
      <c r="G29" s="103">
        <v>7639.8262676566055</v>
      </c>
      <c r="H29" s="103">
        <v>7865.5632754455373</v>
      </c>
      <c r="I29" s="103">
        <v>7947.5659802838354</v>
      </c>
      <c r="J29" s="103">
        <v>7981.3561463300593</v>
      </c>
      <c r="K29" s="103">
        <v>8001.1495538471891</v>
      </c>
      <c r="L29" s="103">
        <v>8042.1903561199151</v>
      </c>
      <c r="M29" s="103">
        <v>8090.9696592944356</v>
      </c>
      <c r="N29" s="103">
        <v>8121.8361418993345</v>
      </c>
      <c r="O29" s="103">
        <v>8156.3836329379055</v>
      </c>
    </row>
    <row r="30" spans="1:15" ht="13.5" customHeight="1" x14ac:dyDescent="0.25">
      <c r="A30" s="16" t="s">
        <v>102</v>
      </c>
      <c r="B30" s="106">
        <v>1315095.2271203464</v>
      </c>
      <c r="C30" s="106">
        <v>1264310.3437043789</v>
      </c>
      <c r="D30" s="106">
        <v>1552428.7608202028</v>
      </c>
      <c r="E30" s="107">
        <v>1530794.8098220541</v>
      </c>
      <c r="F30" s="107">
        <v>1580909.863475017</v>
      </c>
      <c r="G30" s="107">
        <v>1601762.3777281579</v>
      </c>
      <c r="H30" s="107">
        <v>1649090.2924829717</v>
      </c>
      <c r="I30" s="107">
        <v>1666282.9409647833</v>
      </c>
      <c r="J30" s="107">
        <v>1673367.3712664468</v>
      </c>
      <c r="K30" s="107">
        <v>1677517.2477658903</v>
      </c>
      <c r="L30" s="107">
        <v>1686121.8430445208</v>
      </c>
      <c r="M30" s="107">
        <v>1696348.8887782067</v>
      </c>
      <c r="N30" s="107">
        <v>1702820.3409863068</v>
      </c>
      <c r="O30" s="107">
        <v>1710063.5516892457</v>
      </c>
    </row>
    <row r="31" spans="1:15" s="18" customFormat="1" ht="16.5" customHeight="1" x14ac:dyDescent="0.3">
      <c r="A31" s="17" t="s">
        <v>103</v>
      </c>
      <c r="B31" s="111">
        <v>3529683.4109731219</v>
      </c>
      <c r="C31" s="111">
        <v>3150470.3778315745</v>
      </c>
      <c r="D31" s="111">
        <v>2769756.3959877156</v>
      </c>
      <c r="E31" s="112">
        <v>2643828.9071738021</v>
      </c>
      <c r="F31" s="112">
        <v>2594196.5966198472</v>
      </c>
      <c r="G31" s="112">
        <v>2681347.5106559303</v>
      </c>
      <c r="H31" s="112">
        <v>2791005.5650324328</v>
      </c>
      <c r="I31" s="112">
        <v>2845529.5539101497</v>
      </c>
      <c r="J31" s="112">
        <v>2878696.1722322921</v>
      </c>
      <c r="K31" s="112">
        <v>2942593.2262927806</v>
      </c>
      <c r="L31" s="112">
        <v>2985445.2468425031</v>
      </c>
      <c r="M31" s="112">
        <v>3026301.1072027264</v>
      </c>
      <c r="N31" s="112">
        <v>3053905.3071686192</v>
      </c>
      <c r="O31" s="113">
        <v>3069476.5356515171</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C8" sqref="C8:O8"/>
    </sheetView>
  </sheetViews>
  <sheetFormatPr defaultColWidth="8.44140625" defaultRowHeight="16.5" customHeight="1" x14ac:dyDescent="0.25"/>
  <cols>
    <col min="1" max="1" width="47.44140625" style="6" customWidth="1"/>
    <col min="2" max="2" width="16" style="6" customWidth="1"/>
    <col min="3" max="15" width="15.77734375" style="6" customWidth="1"/>
    <col min="16" max="16384" width="8.44140625" style="6"/>
  </cols>
  <sheetData>
    <row r="1" spans="1:15" ht="16.5" customHeight="1" x14ac:dyDescent="0.25">
      <c r="A1" s="171" t="s">
        <v>104</v>
      </c>
      <c r="B1" s="171"/>
      <c r="C1" s="171"/>
      <c r="D1" s="171"/>
      <c r="E1" s="171"/>
      <c r="F1" s="171"/>
      <c r="G1" s="171"/>
      <c r="H1" s="171"/>
      <c r="I1" s="171"/>
      <c r="J1" s="171"/>
      <c r="K1" s="171"/>
      <c r="L1" s="171"/>
      <c r="M1" s="171"/>
      <c r="N1" s="171"/>
      <c r="O1" s="171"/>
    </row>
    <row r="2" spans="1:15" ht="16.5" customHeight="1" x14ac:dyDescent="0.25">
      <c r="A2" s="172" t="str">
        <f>'FormsList&amp;FilerInfo'!B2</f>
        <v>San Diego Gas &amp; Electric Company (SDG&amp;E)</v>
      </c>
      <c r="B2" s="173"/>
      <c r="C2" s="173"/>
      <c r="D2" s="173"/>
      <c r="E2" s="173"/>
      <c r="F2" s="173"/>
      <c r="G2" s="173"/>
      <c r="H2" s="173"/>
      <c r="I2" s="173"/>
      <c r="J2" s="173"/>
      <c r="K2" s="173"/>
      <c r="L2" s="173"/>
      <c r="M2" s="173"/>
      <c r="N2" s="173"/>
      <c r="O2" s="173"/>
    </row>
    <row r="3" spans="1:15" ht="16.5" customHeight="1" x14ac:dyDescent="0.25">
      <c r="A3" s="90"/>
      <c r="B3" s="91"/>
      <c r="C3" s="91"/>
      <c r="D3" s="91"/>
      <c r="E3" s="91"/>
      <c r="F3" s="91"/>
      <c r="G3" s="91"/>
      <c r="H3" s="91"/>
      <c r="I3" s="91"/>
      <c r="J3" s="91"/>
      <c r="K3" s="91"/>
      <c r="L3" s="91"/>
      <c r="M3" s="91"/>
      <c r="N3" s="91"/>
      <c r="O3" s="91"/>
    </row>
    <row r="4" spans="1:15" ht="16.5" customHeight="1" x14ac:dyDescent="0.25">
      <c r="A4" s="168" t="s">
        <v>30</v>
      </c>
      <c r="B4" s="168"/>
      <c r="C4" s="168"/>
      <c r="D4" s="168"/>
      <c r="E4" s="168"/>
      <c r="F4" s="168"/>
      <c r="G4" s="168"/>
      <c r="H4" s="168"/>
      <c r="I4" s="168"/>
      <c r="J4" s="168"/>
      <c r="K4" s="168"/>
      <c r="L4" s="168"/>
      <c r="M4" s="168"/>
      <c r="N4" s="168"/>
      <c r="O4" s="168"/>
    </row>
    <row r="5" spans="1:15" ht="16.5" customHeight="1" x14ac:dyDescent="0.25">
      <c r="A5" s="174" t="s">
        <v>37</v>
      </c>
      <c r="B5" s="174"/>
      <c r="C5" s="174"/>
      <c r="D5" s="174"/>
      <c r="E5" s="174"/>
      <c r="F5" s="174"/>
      <c r="G5" s="174"/>
      <c r="H5" s="174"/>
      <c r="I5" s="174"/>
      <c r="J5" s="174"/>
      <c r="K5" s="174"/>
      <c r="L5" s="174"/>
      <c r="M5" s="174"/>
      <c r="N5" s="174"/>
      <c r="O5" s="174"/>
    </row>
    <row r="6" spans="1:15" ht="16.5" customHeight="1" thickBot="1" x14ac:dyDescent="0.3">
      <c r="A6" s="80"/>
      <c r="B6" s="81"/>
      <c r="C6" s="81"/>
      <c r="D6" s="81"/>
      <c r="E6" s="81"/>
      <c r="F6" s="81"/>
      <c r="G6" s="81"/>
      <c r="H6" s="81"/>
      <c r="I6" s="81"/>
      <c r="J6" s="81"/>
      <c r="K6" s="81"/>
      <c r="L6" s="81"/>
      <c r="M6" s="81"/>
      <c r="N6" s="81"/>
      <c r="O6" s="81"/>
    </row>
    <row r="7" spans="1:15" ht="18" customHeight="1" thickBot="1" x14ac:dyDescent="0.4">
      <c r="A7" s="82"/>
      <c r="B7" s="2">
        <v>2021</v>
      </c>
      <c r="C7" s="2">
        <v>2022</v>
      </c>
      <c r="D7" s="2">
        <v>2023</v>
      </c>
      <c r="E7" s="2">
        <v>2024</v>
      </c>
      <c r="F7" s="2">
        <v>2025</v>
      </c>
      <c r="G7" s="2">
        <v>2026</v>
      </c>
      <c r="H7" s="2">
        <v>2027</v>
      </c>
      <c r="I7" s="2">
        <v>2028</v>
      </c>
      <c r="J7" s="2">
        <v>2029</v>
      </c>
      <c r="K7" s="2">
        <v>2030</v>
      </c>
      <c r="L7" s="2">
        <v>2031</v>
      </c>
      <c r="M7" s="2">
        <v>2032</v>
      </c>
      <c r="N7" s="2">
        <v>2033</v>
      </c>
      <c r="O7" s="2">
        <v>2034</v>
      </c>
    </row>
    <row r="8" spans="1:15" ht="31.5" customHeight="1" x14ac:dyDescent="0.25">
      <c r="A8" s="83" t="s">
        <v>103</v>
      </c>
      <c r="B8" s="114">
        <v>1095422.0354342363</v>
      </c>
      <c r="C8" s="114">
        <v>1795423.4620849527</v>
      </c>
      <c r="D8" s="114">
        <v>2644249.8448883318</v>
      </c>
      <c r="E8" s="114">
        <v>2776668.9498192347</v>
      </c>
      <c r="F8" s="114">
        <v>2887004.1225778898</v>
      </c>
      <c r="G8" s="114">
        <v>2933662.0804716665</v>
      </c>
      <c r="H8" s="114">
        <v>3030472.6611393886</v>
      </c>
      <c r="I8" s="114">
        <v>3107765.1829466019</v>
      </c>
      <c r="J8" s="114">
        <v>3091643.463541531</v>
      </c>
      <c r="K8" s="114">
        <v>3128910.2761377404</v>
      </c>
      <c r="L8" s="114">
        <v>3176090.6942996024</v>
      </c>
      <c r="M8" s="114">
        <v>3230507.2301728902</v>
      </c>
      <c r="N8" s="114">
        <v>3234874.6742267748</v>
      </c>
      <c r="O8" s="114">
        <v>3244197.3593231961</v>
      </c>
    </row>
    <row r="9" spans="1:15" ht="33.75" customHeight="1" thickBot="1" x14ac:dyDescent="0.3">
      <c r="A9" s="10" t="s">
        <v>105</v>
      </c>
      <c r="B9" s="3"/>
      <c r="C9" s="3"/>
      <c r="D9" s="3"/>
      <c r="E9" s="3"/>
      <c r="F9" s="3"/>
      <c r="G9" s="3"/>
      <c r="H9" s="3"/>
      <c r="I9" s="3"/>
      <c r="J9" s="3"/>
      <c r="K9" s="3"/>
      <c r="L9" s="3"/>
      <c r="M9" s="3"/>
      <c r="N9" s="3"/>
      <c r="O9" s="4"/>
    </row>
    <row r="10" spans="1:15" ht="16.5" customHeight="1" x14ac:dyDescent="0.25">
      <c r="A10" s="44" t="s">
        <v>31</v>
      </c>
      <c r="B10" s="115">
        <v>24955.266212341168</v>
      </c>
      <c r="C10" s="115">
        <v>324001.7091522307</v>
      </c>
      <c r="D10" s="115">
        <v>787984.32468665345</v>
      </c>
      <c r="E10" s="115">
        <v>858469.13148643414</v>
      </c>
      <c r="F10" s="115">
        <v>910309.08390457928</v>
      </c>
      <c r="G10" s="115">
        <v>947529.53214403277</v>
      </c>
      <c r="H10" s="115">
        <v>1000365.1449997617</v>
      </c>
      <c r="I10" s="115">
        <v>1052019.511726683</v>
      </c>
      <c r="J10" s="115">
        <v>1069497.3312770873</v>
      </c>
      <c r="K10" s="115">
        <v>1123686.6162987624</v>
      </c>
      <c r="L10" s="115">
        <v>1179643.9449131307</v>
      </c>
      <c r="M10" s="115">
        <v>1233157.780750667</v>
      </c>
      <c r="N10" s="115">
        <v>1272803.8783162085</v>
      </c>
      <c r="O10" s="115">
        <v>1307852.227700199</v>
      </c>
    </row>
    <row r="11" spans="1:15" ht="16.5" customHeight="1" x14ac:dyDescent="0.25">
      <c r="A11" s="45" t="s">
        <v>106</v>
      </c>
      <c r="B11" s="115">
        <v>1070466.7692218951</v>
      </c>
      <c r="C11" s="115">
        <v>1471421.752932722</v>
      </c>
      <c r="D11" s="115">
        <v>1856265.5202016784</v>
      </c>
      <c r="E11" s="115">
        <v>1918199.8183328006</v>
      </c>
      <c r="F11" s="115">
        <v>1976695.0386733105</v>
      </c>
      <c r="G11" s="115">
        <v>1986132.5483276336</v>
      </c>
      <c r="H11" s="115">
        <v>2030107.516139627</v>
      </c>
      <c r="I11" s="115">
        <v>2055745.6712199189</v>
      </c>
      <c r="J11" s="115">
        <v>2022146.1322644437</v>
      </c>
      <c r="K11" s="115">
        <v>2005223.659838978</v>
      </c>
      <c r="L11" s="115">
        <v>1996446.7493864717</v>
      </c>
      <c r="M11" s="115">
        <v>1997349.4494222233</v>
      </c>
      <c r="N11" s="115">
        <v>1962070.7959105663</v>
      </c>
      <c r="O11" s="116">
        <v>1936345.1316229971</v>
      </c>
    </row>
  </sheetData>
  <mergeCells count="4">
    <mergeCell ref="A1:O1"/>
    <mergeCell ref="A2:O2"/>
    <mergeCell ref="A4:O4"/>
    <mergeCell ref="A5:O5"/>
  </mergeCells>
  <printOptions horizontalCentered="1"/>
  <pageMargins left="0.5" right="0.5" top="0.75" bottom="0.75" header="0.5" footer="0.5"/>
  <pageSetup scale="88"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3BD31596D46F4FBE23A3BABF0C0027" ma:contentTypeVersion="13" ma:contentTypeDescription="Create a new document." ma:contentTypeScope="" ma:versionID="7f52c154dc83247740c1e9f2341de662">
  <xsd:schema xmlns:xsd="http://www.w3.org/2001/XMLSchema" xmlns:xs="http://www.w3.org/2001/XMLSchema" xmlns:p="http://schemas.microsoft.com/office/2006/metadata/properties" xmlns:ns2="373e169e-1fa4-4c40-ba23-a769fdd8a158" xmlns:ns3="b48fdc7f-dc23-401c-bca3-7951ccf91bbf" targetNamespace="http://schemas.microsoft.com/office/2006/metadata/properties" ma:root="true" ma:fieldsID="03c8ceb2dcd4cd2a28cf5bf26d58675c" ns2:_="" ns3:_="">
    <xsd:import namespace="373e169e-1fa4-4c40-ba23-a769fdd8a158"/>
    <xsd:import namespace="b48fdc7f-dc23-401c-bca3-7951ccf91b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e169e-1fa4-4c40-ba23-a769fdd8a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8fdc7f-dc23-401c-bca3-7951ccf91b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ccca6c-67fb-4ab4-bfc6-168685d87d84}" ma:internalName="TaxCatchAll" ma:showField="CatchAllData" ma:web="b48fdc7f-dc23-401c-bca3-7951ccf91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48fdc7f-dc23-401c-bca3-7951ccf91bbf" xsi:nil="true"/>
    <lcf76f155ced4ddcb4097134ff3c332f xmlns="373e169e-1fa4-4c40-ba23-a769fdd8a15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F5F4051-FF55-4263-A538-84C35DB916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3e169e-1fa4-4c40-ba23-a769fdd8a158"/>
    <ds:schemaRef ds:uri="b48fdc7f-dc23-401c-bca3-7951ccf91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95f37344-f3a0-482b-8003-44d02b06c67f"/>
    <ds:schemaRef ds:uri="b48fdc7f-dc23-401c-bca3-7951ccf91bbf"/>
    <ds:schemaRef ds:uri="373e169e-1fa4-4c40-ba23-a769fdd8a158"/>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8.1a (IOU)</vt:lpstr>
      <vt:lpstr>Form 8.1b (Bundled)</vt:lpstr>
      <vt:lpstr>Form 8.1b (Departed Load)</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Taheri, Sarah M</cp:lastModifiedBy>
  <cp:revision/>
  <dcterms:created xsi:type="dcterms:W3CDTF">2004-04-26T18:12:37Z</dcterms:created>
  <dcterms:modified xsi:type="dcterms:W3CDTF">2023-07-31T23:06:57Z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0x010100843BD31596D46F4FBE23A3BABF0C0027</vt:lpwstr>
  </property>
  <property fmtid="{D5CDD505-2E9C-101B-9397-08002B2CF9AE}" pid="14" name="MediaServiceImageTags">
    <vt:lpwstr/>
  </property>
</Properties>
</file>